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1 - Parkovací stání" sheetId="2" r:id="rId2"/>
    <sheet name="Pokyny pro vyplnění" sheetId="3" r:id="rId3"/>
  </sheets>
  <definedNames>
    <definedName name="_xlnm.Print_Titles" localSheetId="1">'1 - Parkovací stání'!$77:$77</definedName>
    <definedName name="_xlnm.Print_Titles" localSheetId="0">'Rekapitulace stavby'!$47:$47</definedName>
    <definedName name="_xlnm.Print_Area" localSheetId="1">'1 - Parkovací stání'!$C$4:$P$33,'1 - Parkovací stání'!$C$39:$Q$61,'1 - Parkovací stání'!$C$67:$R$380</definedName>
    <definedName name="_xlnm.Print_Area" localSheetId="2">'Pokyny pro vyplnění'!$B$2:$K$69,'Pokyny pro vyplnění'!$B$72:$K$110,'Pokyny pro vyplnění'!$B$113:$K$175,'Pokyny pro vyplnění'!$B$178:$K$198</definedName>
    <definedName name="_xlnm.Print_Area" localSheetId="0">'Rekapitulace stavby'!$D$4:$AO$32,'Rekapitulace stavby'!$C$38:$AQ$51</definedName>
  </definedNames>
  <calcPr fullCalcOnLoad="1"/>
</workbook>
</file>

<file path=xl/sharedStrings.xml><?xml version="1.0" encoding="utf-8"?>
<sst xmlns="http://schemas.openxmlformats.org/spreadsheetml/2006/main" count="2752" uniqueCount="609">
  <si>
    <t>Export VZ</t>
  </si>
  <si>
    <t>List obsahuje:</t>
  </si>
  <si>
    <t>1.0</t>
  </si>
  <si>
    <t>False</t>
  </si>
  <si>
    <t>{9B0BCE8E-6566-435E-8FC4-7EAE1C8F5B9B}</t>
  </si>
  <si>
    <t>optimalizováno pro tisk sestav ve formátu A4 - na výšku</t>
  </si>
  <si>
    <t>0,01</t>
  </si>
  <si>
    <t>21</t>
  </si>
  <si>
    <t>15</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</si>
  <si>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</si>
  <si>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</si>
  <si>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</si>
  <si>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</si>
  <si>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</si>
  <si>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</si>
  <si>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S02 - vnitroblok Truhlářská</t>
  </si>
  <si>
    <t>0,1</t>
  </si>
  <si>
    <t>1</t>
  </si>
  <si>
    <t>Místo:</t>
  </si>
  <si>
    <t xml:space="preserve"> </t>
  </si>
  <si>
    <t>Datum:</t>
  </si>
  <si>
    <t>29.04.2013</t>
  </si>
  <si>
    <t>10</t>
  </si>
  <si>
    <t>100</t>
  </si>
  <si>
    <t>Zadavatel:</t>
  </si>
  <si>
    <t>IČ:</t>
  </si>
  <si>
    <t>DIČ:</t>
  </si>
  <si>
    <t>Uchazeč:</t>
  </si>
  <si>
    <t>Vyplň údaj</t>
  </si>
  <si>
    <t>Projektant:</t>
  </si>
  <si>
    <t>True</t>
  </si>
  <si>
    <t>Poznámka:</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</si>
  <si>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</si>
  <si>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</si>
  <si>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</si>
  <si>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</si>
  <si>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</si>
  <si>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</si>
  <si>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</si>
  <si>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</si>
  <si>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</si>
  <si>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</si>
  <si>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</si>
  <si>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</si>
  <si>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</si>
  <si>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</si>
  <si>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</si>
  <si>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</si>
  <si>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</si>
  <si>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</si>
  <si>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</si>
  <si>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</si>
  <si>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</si>
  <si>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</si>
  <si>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</si>
  <si>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</si>
  <si>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</si>
  <si>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</si>
  <si>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</si>
  <si>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</si>
  <si>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</si>
  <si>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</si>
  <si>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</si>
  <si>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</si>
  <si>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</si>
  <si>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</si>
  <si>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</si>
  <si>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</si>
  <si>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Parkovací stání</t>
  </si>
  <si>
    <t>STA</t>
  </si>
  <si>
    <t>{511EA697-5BFB-40E8-8B9E-0FFAF68C846E}</t>
  </si>
  <si>
    <t>2</t>
  </si>
  <si>
    <t>Zpět na list:</t>
  </si>
  <si>
    <t>KRYCÍ LIST SOUPISU</t>
  </si>
  <si>
    <t>Objekt:</t>
  </si>
  <si>
    <t>1 - Parkovací stání</t>
  </si>
  <si>
    <t>KSO:</t>
  </si>
  <si>
    <t>REKAPITULACE ČLENĚNÍ SOUPISU PRACÍ</t>
  </si>
  <si>
    <t>Kód dílu - Popis</t>
  </si>
  <si>
    <t>Cena celkem [CZK]</t>
  </si>
  <si>
    <t>Náklady soupisu celkem</t>
  </si>
  <si>
    <t>-1</t>
  </si>
  <si>
    <t>HSV - Práce a dodávky HSV</t>
  </si>
  <si>
    <t xml:space="preserve">    1 - Zemní práce</t>
  </si>
  <si>
    <t xml:space="preserve">    11 - Zemní práce - přípravné a přidružené práce</t>
  </si>
  <si>
    <t xml:space="preserve">    5 - Komunikace</t>
  </si>
  <si>
    <t xml:space="preserve">    8 - Trubní vedení</t>
  </si>
  <si>
    <t xml:space="preserve">    91 - Doplňující konstrukce a práce pozemních komunikací, letišť a ploch</t>
  </si>
  <si>
    <t xml:space="preserve">    99 - Přesun hmot</t>
  </si>
  <si>
    <t>OST - Ostatní</t>
  </si>
  <si>
    <t xml:space="preserve">    OST - Ostatní</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</si>
  <si>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</si>
  <si>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</si>
  <si>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</si>
  <si>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</si>
  <si>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</si>
  <si>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</si>
  <si>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</si>
  <si>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</si>
  <si>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</si>
  <si>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</si>
  <si>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</si>
  <si>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</si>
  <si>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</si>
  <si>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</si>
  <si>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</si>
  <si>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</si>
  <si>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</si>
  <si>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121101101</t>
  </si>
  <si>
    <t>Sejmutí ornice s přemístěním na vzdálenost do 50 m - použije se na nové zelené plochy</t>
  </si>
  <si>
    <t>m3</t>
  </si>
  <si>
    <t>CS ÚRS 2013 01</t>
  </si>
  <si>
    <t>4</t>
  </si>
  <si>
    <t>Sejmutí ornice nebo lesní půdy s vodorovným přemístěním na hromady v místě upotřebení nebo na dočasné či trvalé skládky se složením, na vzdálenost do 50 m</t>
  </si>
  <si>
    <t>PP</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</si>
  <si>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</si>
  <si>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PSC</t>
  </si>
  <si>
    <t>465*0,10</t>
  </si>
  <si>
    <t>VV</t>
  </si>
  <si>
    <t>Součet</t>
  </si>
  <si>
    <t>122202202</t>
  </si>
  <si>
    <t>Odkopávky a prokopávky nezapažené pro silnice objemu do 1000 m3 v hornině tř. 3</t>
  </si>
  <si>
    <t>Odkopávky a prokopávky nezapažené pro silnice s přemístěním výkopku v příčných profilech na vzdálenost do 15 m nebo s naložením na dopravní prostředek v hornině tř. 3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</si>
  <si>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</si>
  <si>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615*0,52</t>
  </si>
  <si>
    <t>3</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</si>
  <si>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</si>
  <si>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</si>
  <si>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</si>
  <si>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319,8*0,50</t>
  </si>
  <si>
    <t>171101131</t>
  </si>
  <si>
    <t>Uložení sypaniny z hornin nesoudržných a soudržných střídavě do násypů zhutněných</t>
  </si>
  <si>
    <t>Uložení sypaniny do násypů s rozprostřením sypaniny ve vrstvách a s hrubým urovnáním zhutněných s uzavřením povrchu násypu z hornin nesoudržných a soudržných střídavě ukládaných</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</si>
  <si>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</si>
  <si>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'nové zelené plochy</t>
  </si>
  <si>
    <t>262*0,4</t>
  </si>
  <si>
    <t>5</t>
  </si>
  <si>
    <t>162601102</t>
  </si>
  <si>
    <t>Vodorovné přemístění do 5000 m výkopku/sypaniny z horniny tř. 1 až 4</t>
  </si>
  <si>
    <t>Vodorovné přemístění výkopku nebo sypaniny po suchu na obvyklém dopravním prostředku, bez naložení výkopku, avšak se složením bez rozhrnutí z horniny tř. 1 až 4 na vzdálenost přes 4 000 do 5 000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</si>
  <si>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</si>
  <si>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'přebytečná zemina</t>
  </si>
  <si>
    <t>'skládka AZS 98 Sadov</t>
  </si>
  <si>
    <t>319,8-104,8-20</t>
  </si>
  <si>
    <t>6</t>
  </si>
  <si>
    <t>167101102</t>
  </si>
  <si>
    <t>Nakládání výkopku z hornin tř. 1 až 4 přes 100 m3</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</si>
  <si>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</si>
  <si>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</si>
  <si>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7</t>
  </si>
  <si>
    <t>171201201</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</si>
  <si>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</si>
  <si>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</si>
  <si>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8</t>
  </si>
  <si>
    <t>171201211</t>
  </si>
  <si>
    <t>Poplatek za uložení odpadu ze sypaniny na skládce (skládkovné)</t>
  </si>
  <si>
    <t>t</t>
  </si>
  <si>
    <t>Uložení sypaniny poplatek za uložení sypaniny na skládce ( skládkovné )</t>
  </si>
  <si>
    <t>195*1,7</t>
  </si>
  <si>
    <t>9</t>
  </si>
  <si>
    <t>181301101</t>
  </si>
  <si>
    <t>Rozprostření ornice pl do 500 m2 v rovině nebo ve svahu do 1:5 tl vrstvy do 100 mm</t>
  </si>
  <si>
    <t>m2</t>
  </si>
  <si>
    <t>Rozprostření a urovnání ornice v rovině nebo ve svahu sklonu do 1 : 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</si>
  <si>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</si>
  <si>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262</t>
  </si>
  <si>
    <t>'na krajnicích</t>
  </si>
  <si>
    <t>200</t>
  </si>
  <si>
    <t>'odpočet - viz vegerační úpravy</t>
  </si>
  <si>
    <t>-440</t>
  </si>
  <si>
    <t>180402111</t>
  </si>
  <si>
    <t>Založení parkového trávníku výsevem v rovině a ve svahu do 1:5 - nové  zelené plochy + krajnice</t>
  </si>
  <si>
    <t>11</t>
  </si>
  <si>
    <t>M</t>
  </si>
  <si>
    <t>005724100</t>
  </si>
  <si>
    <t>osivo směs travní parková</t>
  </si>
  <si>
    <t>kg</t>
  </si>
  <si>
    <t>osiva pícnin směsi travní balení obvykle 25 kg parková</t>
  </si>
  <si>
    <t>12</t>
  </si>
  <si>
    <t>162701105</t>
  </si>
  <si>
    <t>Vodorovné přemístění do 10000 m výkopku/sypaniny z horniny tř. 1 až 4 se složením</t>
  </si>
  <si>
    <t>Vodorovné přemístění výkopku nebo sypaniny po suchu na obvyklém dopravním prostředku, bez naložení výkopku, avšak se složením bez rozhrnutí z horniny tř. 1 až 4 na vzdálenost přes 9 000 do 10 000 m</t>
  </si>
  <si>
    <t>'přebytek ornice na deponii dle dispozic investora</t>
  </si>
  <si>
    <t>(465-22)*0,1</t>
  </si>
  <si>
    <t>13</t>
  </si>
  <si>
    <t>181951102</t>
  </si>
  <si>
    <t>Úprava pláně v hornině tř. 1 až 4 se zhutněním</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</si>
  <si>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</si>
  <si>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</si>
  <si>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284+15+759+262+200-440</t>
  </si>
  <si>
    <t>14</t>
  </si>
  <si>
    <t>113107223</t>
  </si>
  <si>
    <t>Odstranění podkladu přes 200m2 z kameniva drceného tl 300 mm</t>
  </si>
  <si>
    <t>Odstranění podkladů nebo krytů s přemístěním hmot na skládku na vzdálenost do 20 m nebo s naložením na dopravní prostředek v ploše jednotlivě přes 200 m2 z kameniva hrubého drceného, o tl. vrstvy přes 200 do 300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</si>
  <si>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</si>
  <si>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'bourání podkladu pro nový chodník a plochu pod kontejnery</t>
  </si>
  <si>
    <t>113107224</t>
  </si>
  <si>
    <t>Odstranění podkladu pl nad 200 m2 z kameniva drceného tl 400 mm</t>
  </si>
  <si>
    <t>Odstranění podkladů nebo krytů s přemístěním hmot na skládku na vzdálenost do 20 m nebo s naložením na dopravní prostředek v ploše jednotlivě přes 200 m2 z kameniva hrubého drceného, o tl. vrstvy přes 300 do 400 mm</t>
  </si>
  <si>
    <t>'bourání podkladu stávající vozovky</t>
  </si>
  <si>
    <t>348</t>
  </si>
  <si>
    <t>16</t>
  </si>
  <si>
    <t>113107241</t>
  </si>
  <si>
    <t>Odstranění krytu nad 200m2 živičných tl 50 mm</t>
  </si>
  <si>
    <t>Odstranění podkladů nebo krytů s přemístěním hmot na skládku na vzdálenost do 20 m nebo s naložením na dopravní prostředek v ploše jednotlivě přes 200 m2 živičných, o tl. vrstvy do 50 mm</t>
  </si>
  <si>
    <t>'bourání krytu stávajícího chodníku</t>
  </si>
  <si>
    <t>36</t>
  </si>
  <si>
    <t>17</t>
  </si>
  <si>
    <t>113107242</t>
  </si>
  <si>
    <t>Odstranění krytu pl nad 200 m2 živičných tl 100 mm</t>
  </si>
  <si>
    <t>Odstranění podkladů nebo krytů s přemístěním hmot na skládku na vzdálenost do 20 m nebo s naložením na dopravní prostředek v ploše jednotlivě přes 200 m2 živičných, o tl. vrstvy přes 50 do 100 mm</t>
  </si>
  <si>
    <t>'bourání krytu stávající vozovky</t>
  </si>
  <si>
    <t>610-36</t>
  </si>
  <si>
    <t>18</t>
  </si>
  <si>
    <t>113202111</t>
  </si>
  <si>
    <t>Vytrhání obrub krajníků obrubníků stojatých</t>
  </si>
  <si>
    <t>m</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</si>
  <si>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</si>
  <si>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</si>
  <si>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264</t>
  </si>
  <si>
    <t>19</t>
  </si>
  <si>
    <t>113204111</t>
  </si>
  <si>
    <t>Vytrhání obrub záhonových</t>
  </si>
  <si>
    <t>Vytrhání obrub s vybouráním lože, s přemístěním hmot na skládku na vzdálenost do 3 m nebo s naložením na dopravní prostředek záhonových</t>
  </si>
  <si>
    <t>20</t>
  </si>
  <si>
    <t>997221551</t>
  </si>
  <si>
    <t>Vodorovná doprava suti ze sypkých materiálů do 1 km</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</si>
  <si>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</si>
  <si>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</si>
  <si>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</si>
  <si>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Příplatek za každý další 1 km u vodorovné dopravy suti ze sypkých materiálů</t>
  </si>
  <si>
    <t>Vodorovná doprava suti bez naložení, ale se složením a s hrubým urovnáním Příplatek k ceně za každý další i započatý 1 km přes 1 km</t>
  </si>
  <si>
    <t>'odvoz na skládku AZS 98 Sadov 5km</t>
  </si>
  <si>
    <t>446,82*4</t>
  </si>
  <si>
    <t>22</t>
  </si>
  <si>
    <t>997221815</t>
  </si>
  <si>
    <t>Poplatek za uložení betonového odpadu na skládce (skládkovné) - obrubníky</t>
  </si>
  <si>
    <t>Poplatek za uložení stavebního odpadu na skládce (skládkovné) betonového</t>
  </si>
  <si>
    <t xml:space="preserve">Poznámka k souboru cen:
1. Ceny uvedené v souboru cen lze po dohodě upravit.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</si>
  <si>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39,72</t>
  </si>
  <si>
    <t>23</t>
  </si>
  <si>
    <t>997221855</t>
  </si>
  <si>
    <t>Poplatek za uložení odpadu z kameniva na skládce (skládkovné)</t>
  </si>
  <si>
    <t>Poplatek za uložení stavebního odpadu na skládce (skládkovné) z kameniva</t>
  </si>
  <si>
    <t>299,68</t>
  </si>
  <si>
    <t>24</t>
  </si>
  <si>
    <t>997221845</t>
  </si>
  <si>
    <t>Poplatek za uložení odpadu z asfaltových povrchů na skládce (skládkovné)</t>
  </si>
  <si>
    <t>Poplatek za uložení stavebního odpadu na skládce (skládkovné) z asfaltových povrchů</t>
  </si>
  <si>
    <t>107,42</t>
  </si>
  <si>
    <t>25</t>
  </si>
  <si>
    <t>564231111</t>
  </si>
  <si>
    <t>Podklad nebo podsyp ze štěrkopísku ŠP tl 100 mm</t>
  </si>
  <si>
    <t>Podklad nebo podsyp ze štěrkopísku ŠP s rozprostřením, vlhčením a zhutněním, po zhutnění tl. 100 mm</t>
  </si>
  <si>
    <t>'chodník</t>
  </si>
  <si>
    <t>258*1,1</t>
  </si>
  <si>
    <t>26</t>
  </si>
  <si>
    <t>564251111</t>
  </si>
  <si>
    <t>Podklad nebo podsyp ze štěrkopísku ŠP tl 150 mm</t>
  </si>
  <si>
    <t>Podklad nebo podsyp ze štěrkopísku ŠP s rozprostřením, vlhčením a zhutněním, po zhutnění tl. 150 mm</t>
  </si>
  <si>
    <t>'plocha pro kontejnery</t>
  </si>
  <si>
    <t>27</t>
  </si>
  <si>
    <t>564851111</t>
  </si>
  <si>
    <t>Podklad ze štěrkodrtě ŠD tl 150 mm</t>
  </si>
  <si>
    <t>Podklad ze štěrkodrti ŠD s rozprostřením a zhutněním, po zhutnění tl. 150 mm</t>
  </si>
  <si>
    <t>15,0</t>
  </si>
  <si>
    <t>28</t>
  </si>
  <si>
    <t>564861111</t>
  </si>
  <si>
    <t>Podklad ze štěrkodrtě ŠD tl 200 mm</t>
  </si>
  <si>
    <t>Podklad ze štěrkodrti ŠD s rozprostřením a zhutněním, po zhutnění tl. 200 mm</t>
  </si>
  <si>
    <t>'komunikace</t>
  </si>
  <si>
    <t>331</t>
  </si>
  <si>
    <t>'parkoviště</t>
  </si>
  <si>
    <t>356</t>
  </si>
  <si>
    <t>'vjezd</t>
  </si>
  <si>
    <t>'přidáno na podklad pod obrubníky</t>
  </si>
  <si>
    <t>690*0,1</t>
  </si>
  <si>
    <t>29</t>
  </si>
  <si>
    <t>564952111</t>
  </si>
  <si>
    <t>Podklad z mechanicky zpevněného kameniva MZK tl 150 mm</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</si>
  <si>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</si>
  <si>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</si>
  <si>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258</t>
  </si>
  <si>
    <t>30</t>
  </si>
  <si>
    <t>564962111</t>
  </si>
  <si>
    <t>Podklad z mechanicky zpevněného kameniva MZK tl 200 mm</t>
  </si>
  <si>
    <t>Podklad z mechanicky zpevněného kameniva MZK (minerální beton) s rozprostřením a s hutněním, po zhutnění tl. 200 mm</t>
  </si>
  <si>
    <t>31</t>
  </si>
  <si>
    <t>565165111</t>
  </si>
  <si>
    <t>Asfaltový beton vrstva podkladní ACP 16 (obalované kamenivo OKS) tl 80 mm š do 3 m</t>
  </si>
  <si>
    <t>Asfaltový beton vrstva podkladní ACP 16 (obalované kamenivo střednězrnné - OKS) s rozprostřením a zhutněním v pruhu šířky do 3 m, po zhutnění tl. 80 mm</t>
  </si>
  <si>
    <t xml:space="preserve">Poznámka k souboru cen:
1. ČSN EN 13108-1 připouští pro ACP 16 pouze tl. 50 až 80 mm.
</t>
  </si>
  <si>
    <t>32</t>
  </si>
  <si>
    <t>565165121</t>
  </si>
  <si>
    <t>Asfaltový beton vrstva podkladní ACP 16 (obalované kamenivo OKS) tl 80 mm š přes 3 m</t>
  </si>
  <si>
    <t>Asfaltový beton vrstva podkladní ACP 16 (obalované kamenivo střednězrnné - OKS) s rozprostřením a zhutněním v pruhu šířky přes 3 m, po zhutnění tl. 80 mm</t>
  </si>
  <si>
    <t>33</t>
  </si>
  <si>
    <t>577133121</t>
  </si>
  <si>
    <t>Asfaltový beton vrstva obrusná ACO 8 (ABJ) tl 40 mm š přes 3 m z nemodifikovaného asfaltu</t>
  </si>
  <si>
    <t>Asfaltový beton vrstva obrusná ACO 8 (ABJ) s rozprostřením a se zhutněním z nemodifikovaného asfaltu v pruhu šířky přes 3 m, po zhutnění tl. 40 mm</t>
  </si>
  <si>
    <t>34</t>
  </si>
  <si>
    <t>596211112</t>
  </si>
  <si>
    <t>Kladení zámkové dlažby komunikací pro pěší tl 60 mm skupiny A pl do 300 m2 - chodník</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</si>
  <si>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</si>
  <si>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pro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</si>
  <si>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35</t>
  </si>
  <si>
    <t>592453080</t>
  </si>
  <si>
    <t>Dlažba betonová tl.6 cm přírodní</t>
  </si>
  <si>
    <t>dlaždice betonové dlažba zámková (ČSN EN 1338) dlažba vibrolisovaná BEST standardní povrch (uzavřený hladký povrch) provedení: přírodní tvarově jednoduchá dlažba KLASIKO              20 x 10 x 6</t>
  </si>
  <si>
    <t>253*1,02</t>
  </si>
  <si>
    <t>'ztratné 2%</t>
  </si>
  <si>
    <t>592452670</t>
  </si>
  <si>
    <t>dlažba kostková pro nevidomé 20 x 10 x 6 cm barevná</t>
  </si>
  <si>
    <t>dlaždice betonové dlažba zámková (ČSN EN 1338) dlažba vibrolisovaná BEST standardní povrch (uzavřený hladký povrch) provedení: červená,hnědá,okrová,antracit tvarově jednoduchá dlažba KLASIKO pro nevidomé 20 x 10 x 6</t>
  </si>
  <si>
    <t>5*1,02</t>
  </si>
  <si>
    <t>37</t>
  </si>
  <si>
    <t>596212213</t>
  </si>
  <si>
    <t>Kladení zámkové dlažby pozemních komunikací tl 80 mm skupiny A pl přes 300 m2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</si>
  <si>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</si>
  <si>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</si>
  <si>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38</t>
  </si>
  <si>
    <t>592453110</t>
  </si>
  <si>
    <t>Dlažba betonová tl. 8 cm přírodní</t>
  </si>
  <si>
    <t>dlaždice betonové dlažba zámková (ČSN EN 1338) dlažba vibrolisovaná BEST standardní povrch (uzavřený hladký povrch) provedení: přírodní tvarově jednoduchá dlažba KLASIKO              20 x 10 x 8</t>
  </si>
  <si>
    <t>39</t>
  </si>
  <si>
    <t>592452660</t>
  </si>
  <si>
    <t>Dlažba betonová tl.8 cm  barevná</t>
  </si>
  <si>
    <t>dlaždice betonové dlažba zámková (ČSN EN 1338) dlažba vibrolisovaná BEST standardní povrch (uzavřený hladký povrch) provedení: červená,hnědá,okrová,antracit tvarově jednoduchá dlažba KLASIKO              20 x 10 x 8</t>
  </si>
  <si>
    <t>40</t>
  </si>
  <si>
    <t>592453110-1</t>
  </si>
  <si>
    <t>Dlažba betonová tl.8 cm barevná pro nevidomé</t>
  </si>
  <si>
    <t>3*1,01</t>
  </si>
  <si>
    <t>'ztratné 1%</t>
  </si>
  <si>
    <t>41</t>
  </si>
  <si>
    <t>569903311</t>
  </si>
  <si>
    <t>Zřízení zemních krajnic se zhutněním</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</si>
  <si>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</si>
  <si>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</si>
  <si>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42</t>
  </si>
  <si>
    <t>599141111</t>
  </si>
  <si>
    <t>Vyplnění spár živičnou zálivkou - nový obrubník-stávající asfalt</t>
  </si>
  <si>
    <t>Vyplnění spár mezi silničními dílci jakékoliv tloušťky živičnou zálivkou</t>
  </si>
  <si>
    <t xml:space="preserve">Poznámka k souboru cen:
1. Ceny lze použít i pro vyplnění spár podkladu z betonu prostého, který se oceňuje cenami souboru
    cen 567 1 . - . . Podklad z prostého betonu.
2. V ceně 14-1111 jsou započteny i náklady na vyčištění spár.
</t>
  </si>
  <si>
    <t>35+25+10</t>
  </si>
  <si>
    <t>43</t>
  </si>
  <si>
    <t>596911111</t>
  </si>
  <si>
    <t>Kladení šlapáků v rovině a svahu do 1:5</t>
  </si>
  <si>
    <t>Kladení šlapáků z jednotlivých kusů do lože ze štěrkopísku nebo z prohozené zeminy v rovině nebo na svahu do 1:5</t>
  </si>
  <si>
    <t xml:space="preserve">Poznámka k souboru cen:
1. V cenách jsou započteny i náklady na případné naložení odpadu na dopravní prostředek, odvoz na
    vzdálenost do 20 km a složení.
2. V cenách nejsou započteny náklady na:
    a) provedení zemních prací; tyto práce se oceňují cenami katalogu 800-1 Zemní práce,
    b) zřízení lože; tyto práce se oceňují cenami souborů cen 564 . . - , části A01 katalogu 822-1
        Komunikace pozemní a letiště.
</t>
  </si>
  <si>
    <t>44</t>
  </si>
  <si>
    <t>583 01</t>
  </si>
  <si>
    <t>Dodávka šlapáků</t>
  </si>
  <si>
    <t>M2</t>
  </si>
  <si>
    <t>45</t>
  </si>
  <si>
    <t>8900000R1</t>
  </si>
  <si>
    <t>Montáž a dodávka nové uliční vpusti vč.zemních prací</t>
  </si>
  <si>
    <t>KUS</t>
  </si>
  <si>
    <t>46</t>
  </si>
  <si>
    <t>8900000R2</t>
  </si>
  <si>
    <t>Přípojky nových UV na stávající kanalizaci vč.zemních prací</t>
  </si>
  <si>
    <t>8+15</t>
  </si>
  <si>
    <t>47</t>
  </si>
  <si>
    <t>8900000R3</t>
  </si>
  <si>
    <t>Vyčištění stávající uliční vpusti</t>
  </si>
  <si>
    <t>48</t>
  </si>
  <si>
    <t>899331111</t>
  </si>
  <si>
    <t>Výšková úprava uličního vstupu nebo vpusti do 200 mm</t>
  </si>
  <si>
    <t>kus</t>
  </si>
  <si>
    <t>Výšková úprava uličního vstupu nebo vpusti do 200 mm zvýšením poklopu</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</si>
  <si>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</si>
  <si>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49</t>
  </si>
  <si>
    <t>914001113</t>
  </si>
  <si>
    <t>Montáž a dodávka svislé dopravní značky standardní rozměr - 2xB11, 2xIP12</t>
  </si>
  <si>
    <t>50</t>
  </si>
  <si>
    <t>9140000R1</t>
  </si>
  <si>
    <t>Přemístění svislé dopravní značky</t>
  </si>
  <si>
    <t>51</t>
  </si>
  <si>
    <t>916231212</t>
  </si>
  <si>
    <t>Osazení chodníkového obrubníku betonového stojatého bez boční opěry do lože z betonu prostého</t>
  </si>
  <si>
    <t>Osazení chodníkového obrubníku betonového se zřízením lože, s vyplněním a zatřením spár cementovou maltou stojatého bez boční opěry,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</si>
  <si>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</si>
  <si>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'záhonový</t>
  </si>
  <si>
    <t>6+6+7+6+21+20+28+9</t>
  </si>
  <si>
    <t>52</t>
  </si>
  <si>
    <t>916231213</t>
  </si>
  <si>
    <t>Osazení chodníkového obrubníku betonového stojatého s boční opěrou do lože z betonu prostého</t>
  </si>
  <si>
    <t>Osazení chodníkového obrubníku betonového se zřízením lože, s vyplněním a zatřením spár cementovou maltou stojatého s boční opěrou z betonu prostého tř. C 12/15, do lože z betonu prostého téže značky</t>
  </si>
  <si>
    <t>3*2+3*2+9*2+3*2</t>
  </si>
  <si>
    <t>53</t>
  </si>
  <si>
    <t>592175090</t>
  </si>
  <si>
    <t>Obrubník záhonový 50x8x25 cm přírodní</t>
  </si>
  <si>
    <t>obrubníky betonové a železobetonové obrubníky BEST provedení: přírodní  (d x š x v) vnější poloměr r=200, d. vnějšího oblouku 78 LINEA        50 x 8 x 25</t>
  </si>
  <si>
    <t>(103+36)*2*1,01</t>
  </si>
  <si>
    <t>54</t>
  </si>
  <si>
    <t>916131113</t>
  </si>
  <si>
    <t>Osazení silničního obrubníku betonového ležatého s boční opěrou do lože z betonu prostého</t>
  </si>
  <si>
    <t>Osazení silničního obrubníku betonového se zřízením lože, s vyplněním a zatřením spár cementovou maltou ležatého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</si>
  <si>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</si>
  <si>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55</t>
  </si>
  <si>
    <t>916131213</t>
  </si>
  <si>
    <t>Osazení silničního obrubníku betonového stojatého s boční opěrou do lože z betonu prostého</t>
  </si>
  <si>
    <t>Osazení silničního obrubníku betonového se zřízením lože, s vyplněním a zatřením spár cementovou maltou stojatého s boční opěrou z betonu prostého tř. C 12/15, do lože z betonu prostého téže značky</t>
  </si>
  <si>
    <t>2+5*5+6+5+6+37+2*2+6+3+1+16+5+20+5+10+5</t>
  </si>
  <si>
    <t>32+5+8+56+10+11+17+12+21+6+5+16+5+13+4</t>
  </si>
  <si>
    <t>56</t>
  </si>
  <si>
    <t>592175030</t>
  </si>
  <si>
    <t>Obrubník silniční přírodní 100x15/12x30 cm</t>
  </si>
  <si>
    <t>obrubníky betonové a železobetonové obrubníky BEST provedení: přírodní  (d x š x v) MONO I        100 x 15/12 x 30</t>
  </si>
  <si>
    <t>(3+377)*1,01</t>
  </si>
  <si>
    <t>57</t>
  </si>
  <si>
    <t>919735112</t>
  </si>
  <si>
    <t>Řezání stávajícího živičného krytu hl do 100 mm</t>
  </si>
  <si>
    <t>Řezání stávajícího živičného krytu nebo podkladu hloubky přes 50 do 100 mm</t>
  </si>
  <si>
    <t xml:space="preserve">Poznámka k souboru cen:
1. V cenách jsou započteny i náklady na spotřebu vody.
</t>
  </si>
  <si>
    <t>35+6+25+6+10</t>
  </si>
  <si>
    <t>58</t>
  </si>
  <si>
    <t>919735117</t>
  </si>
  <si>
    <t>Páska pro napojení nového a starého asfaltu</t>
  </si>
  <si>
    <t>59</t>
  </si>
  <si>
    <t>9100000R1</t>
  </si>
  <si>
    <t>Přemístění klepačů koberců a sušáků na prádlo</t>
  </si>
  <si>
    <t>60</t>
  </si>
  <si>
    <t>460510205</t>
  </si>
  <si>
    <t>Kanály do rýhy neasfaltované z prefabrikovaných betonových žlabů typ T 2 NK - upřesní se při realizaci</t>
  </si>
  <si>
    <t>Kabelové prostupy, kanály a multikanály kanály z prefabrikovaných betonových žlabů včetně utěsnění, vyspárování a zakrytí víkem do rýhy, bez výkopových prací neasfaltované, typ T 2 NK (31x19/20x13 cm)</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</si>
  <si>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</si>
  <si>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'pro kabely</t>
  </si>
  <si>
    <t>61</t>
  </si>
  <si>
    <t>998223011</t>
  </si>
  <si>
    <t>Přesun hmot pro pozemní komunikace s krytem dlážděným</t>
  </si>
  <si>
    <t>Přesun hmot pro pozemní komunikace s krytem dlážděným dopravní vzdálenost do 200 m jakékoliv délky objektu</t>
  </si>
  <si>
    <t>62</t>
  </si>
  <si>
    <t>900000001</t>
  </si>
  <si>
    <t>Vytýčení staveniště a stávajících sítí</t>
  </si>
  <si>
    <t>KPL</t>
  </si>
  <si>
    <t>63</t>
  </si>
  <si>
    <t>900000002</t>
  </si>
  <si>
    <t>Zaměření skutečného provedení stavby a geometrický plán</t>
  </si>
  <si>
    <t>64</t>
  </si>
  <si>
    <t>900000003</t>
  </si>
  <si>
    <t>Zajištění dokumentace skutečného provedení, předání do DTMM</t>
  </si>
  <si>
    <t>65</t>
  </si>
  <si>
    <t>900000004</t>
  </si>
  <si>
    <t>zařízení staveniště</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</si>
  <si>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</si>
  <si>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</si>
  <si>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</si>
  <si>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</si>
  <si>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</si>
  <si>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</si>
  <si>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</si>
  <si>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</si>
  <si>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</si>
  <si>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</si>
  <si>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</si>
  <si>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</si>
  <si>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</si>
  <si>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t>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</si>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</sst>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4">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sz val="8"/>
      <color indexed="20"/>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308">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34" borderId="0" xfId="0" applyFont="1" applyFill="1" applyAlignment="1">
      <alignment horizontal="left" vertical="center"/>
    </xf>
    <xf numFmtId="49" fontId="9"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center"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7"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12"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9" fillId="35" borderId="26" xfId="0" applyFont="1" applyFill="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0" fontId="7"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right" vertical="center"/>
      <protection/>
    </xf>
    <xf numFmtId="0" fontId="7" fillId="35" borderId="18" xfId="0" applyFont="1" applyFill="1" applyBorder="1" applyAlignment="1" applyProtection="1">
      <alignment horizontal="right" vertical="center"/>
      <protection/>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0" fontId="0" fillId="0" borderId="34" xfId="0" applyFont="1" applyBorder="1" applyAlignment="1" applyProtection="1">
      <alignment horizontal="center" vertical="center"/>
      <protection/>
    </xf>
    <xf numFmtId="49" fontId="0" fillId="0" borderId="34" xfId="0" applyNumberFormat="1"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34" xfId="0" applyFont="1" applyBorder="1" applyAlignment="1" applyProtection="1">
      <alignment horizontal="center" vertical="center" wrapText="1"/>
      <protection/>
    </xf>
    <xf numFmtId="168" fontId="0" fillId="0" borderId="34" xfId="0" applyNumberFormat="1" applyFont="1" applyBorder="1" applyAlignment="1" applyProtection="1">
      <alignment horizontal="right" vertical="center"/>
      <protection/>
    </xf>
    <xf numFmtId="0" fontId="11" fillId="34" borderId="34"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9" fillId="0" borderId="13" xfId="0" applyFont="1" applyBorder="1" applyAlignment="1" applyProtection="1">
      <alignment horizontal="left" vertical="center"/>
      <protection/>
    </xf>
    <xf numFmtId="0" fontId="29" fillId="0" borderId="0" xfId="0" applyFont="1" applyAlignment="1" applyProtection="1">
      <alignment horizontal="left" vertical="center"/>
      <protection/>
    </xf>
    <xf numFmtId="168" fontId="29" fillId="0" borderId="0" xfId="0" applyNumberFormat="1" applyFont="1" applyAlignment="1" applyProtection="1">
      <alignment horizontal="right" vertical="center"/>
      <protection/>
    </xf>
    <xf numFmtId="0" fontId="29" fillId="0" borderId="13" xfId="0" applyFont="1" applyBorder="1" applyAlignment="1">
      <alignment horizontal="left" vertical="center"/>
    </xf>
    <xf numFmtId="0" fontId="29" fillId="0" borderId="25" xfId="0" applyFont="1" applyBorder="1" applyAlignment="1" applyProtection="1">
      <alignment horizontal="left" vertical="center"/>
      <protection/>
    </xf>
    <xf numFmtId="0" fontId="29" fillId="0" borderId="24" xfId="0" applyFont="1" applyBorder="1" applyAlignment="1" applyProtection="1">
      <alignment horizontal="left" vertical="center"/>
      <protection/>
    </xf>
    <xf numFmtId="0" fontId="29" fillId="0" borderId="0" xfId="0" applyFont="1" applyAlignment="1">
      <alignment horizontal="left" vertical="center"/>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34" xfId="0" applyFont="1" applyBorder="1" applyAlignment="1" applyProtection="1">
      <alignment horizontal="center" vertical="center"/>
      <protection/>
    </xf>
    <xf numFmtId="49" fontId="32" fillId="0" borderId="34" xfId="0" applyNumberFormat="1" applyFont="1" applyBorder="1" applyAlignment="1" applyProtection="1">
      <alignment horizontal="left" vertical="center" wrapText="1"/>
      <protection/>
    </xf>
    <xf numFmtId="0" fontId="32" fillId="0" borderId="34" xfId="0" applyFont="1" applyBorder="1" applyAlignment="1" applyProtection="1">
      <alignment horizontal="center" vertical="center" wrapText="1"/>
      <protection/>
    </xf>
    <xf numFmtId="168" fontId="32" fillId="0" borderId="34" xfId="0" applyNumberFormat="1" applyFont="1" applyBorder="1" applyAlignment="1" applyProtection="1">
      <alignment horizontal="right" vertic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3"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pplyProtection="1">
      <alignment horizontal="center" vertical="center"/>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6" fillId="0" borderId="0" xfId="0" applyFont="1" applyAlignment="1">
      <alignment horizontal="left" vertical="top" wrapText="1"/>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49" fontId="9" fillId="34" borderId="0" xfId="0" applyNumberFormat="1" applyFont="1" applyFill="1" applyAlignment="1">
      <alignment horizontal="left" vertical="top"/>
    </xf>
    <xf numFmtId="0" fontId="9"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left" vertical="center"/>
      <protection/>
    </xf>
    <xf numFmtId="164" fontId="6" fillId="0" borderId="0" xfId="0" applyNumberFormat="1" applyFont="1" applyAlignment="1" applyProtection="1">
      <alignment horizontal="right" vertical="center"/>
      <protection/>
    </xf>
    <xf numFmtId="0" fontId="7"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7"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0" fillId="0" borderId="0" xfId="0" applyAlignment="1" applyProtection="1">
      <alignment horizontal="left" vertical="center"/>
      <protection/>
    </xf>
    <xf numFmtId="0" fontId="9"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9" fillId="35" borderId="17" xfId="0" applyFont="1" applyFill="1" applyBorder="1" applyAlignment="1" applyProtection="1">
      <alignment horizontal="center" vertical="center"/>
      <protection/>
    </xf>
    <xf numFmtId="0" fontId="9" fillId="35" borderId="18" xfId="0" applyFont="1" applyFill="1" applyBorder="1" applyAlignment="1" applyProtection="1">
      <alignment horizontal="center" vertical="center"/>
      <protection/>
    </xf>
    <xf numFmtId="0" fontId="9"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8"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0" xfId="0" applyAlignment="1" applyProtection="1">
      <alignment horizontal="left" vertical="center" wrapText="1"/>
      <protection/>
    </xf>
    <xf numFmtId="164" fontId="11" fillId="0" borderId="0" xfId="0" applyNumberFormat="1" applyFont="1" applyAlignment="1" applyProtection="1">
      <alignment horizontal="right" vertical="center"/>
      <protection/>
    </xf>
    <xf numFmtId="0" fontId="0" fillId="0" borderId="14" xfId="0" applyBorder="1" applyAlignment="1" applyProtection="1">
      <alignment horizontal="left" vertical="center"/>
      <protection/>
    </xf>
    <xf numFmtId="0" fontId="9" fillId="35" borderId="0" xfId="0" applyFont="1" applyFill="1" applyAlignment="1" applyProtection="1">
      <alignment horizontal="center" vertical="center"/>
      <protection/>
    </xf>
    <xf numFmtId="0" fontId="0" fillId="35" borderId="0" xfId="0" applyFill="1" applyAlignment="1" applyProtection="1">
      <alignment horizontal="left" vertical="center"/>
      <protection/>
    </xf>
    <xf numFmtId="164" fontId="21" fillId="0" borderId="0" xfId="0" applyNumberFormat="1" applyFont="1" applyAlignment="1" applyProtection="1">
      <alignment horizontal="right" vertical="center"/>
      <protection/>
    </xf>
    <xf numFmtId="0" fontId="21" fillId="0" borderId="0" xfId="0" applyFont="1" applyAlignment="1" applyProtection="1">
      <alignment horizontal="left" vertical="center"/>
      <protection/>
    </xf>
    <xf numFmtId="164" fontId="23" fillId="0" borderId="0" xfId="0" applyNumberFormat="1" applyFont="1" applyAlignment="1" applyProtection="1">
      <alignment horizontal="right" vertical="center"/>
      <protection/>
    </xf>
    <xf numFmtId="0" fontId="23" fillId="0" borderId="0" xfId="0" applyFont="1" applyAlignment="1" applyProtection="1">
      <alignment horizontal="left" vertical="center"/>
      <protection/>
    </xf>
    <xf numFmtId="0" fontId="9" fillId="35" borderId="28" xfId="0" applyFont="1" applyFill="1" applyBorder="1" applyAlignment="1" applyProtection="1">
      <alignment horizontal="center" vertical="center" wrapText="1"/>
      <protection/>
    </xf>
    <xf numFmtId="0" fontId="0" fillId="35" borderId="28" xfId="0" applyFill="1" applyBorder="1" applyAlignment="1" applyProtection="1">
      <alignment horizontal="center" vertical="center" wrapText="1"/>
      <protection/>
    </xf>
    <xf numFmtId="0" fontId="0" fillId="0" borderId="34" xfId="0" applyFont="1" applyBorder="1" applyAlignment="1" applyProtection="1">
      <alignment horizontal="left" vertical="center" wrapText="1"/>
      <protection/>
    </xf>
    <xf numFmtId="0" fontId="0" fillId="0" borderId="34" xfId="0" applyBorder="1" applyAlignment="1" applyProtection="1">
      <alignment horizontal="left" vertical="center"/>
      <protection/>
    </xf>
    <xf numFmtId="164" fontId="0" fillId="34" borderId="34" xfId="0" applyNumberFormat="1" applyFont="1" applyFill="1" applyBorder="1" applyAlignment="1">
      <alignment horizontal="right" vertical="center"/>
    </xf>
    <xf numFmtId="164" fontId="0" fillId="0" borderId="34" xfId="0" applyNumberFormat="1" applyFont="1" applyBorder="1" applyAlignment="1" applyProtection="1">
      <alignment horizontal="righ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top" wrapText="1"/>
      <protection/>
    </xf>
    <xf numFmtId="0" fontId="29" fillId="0" borderId="0" xfId="0" applyFont="1" applyAlignment="1" applyProtection="1">
      <alignment horizontal="left" vertical="center" wrapText="1"/>
      <protection/>
    </xf>
    <xf numFmtId="0" fontId="29"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0" fontId="30"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31" fillId="0" borderId="0" xfId="0" applyFont="1" applyAlignment="1" applyProtection="1">
      <alignment horizontal="left" vertical="center"/>
      <protection/>
    </xf>
    <xf numFmtId="0" fontId="32" fillId="0" borderId="34" xfId="0" applyFont="1" applyBorder="1" applyAlignment="1" applyProtection="1">
      <alignment horizontal="left" vertical="center" wrapText="1"/>
      <protection/>
    </xf>
    <xf numFmtId="0" fontId="32" fillId="0" borderId="34" xfId="0" applyFont="1" applyBorder="1" applyAlignment="1" applyProtection="1">
      <alignment horizontal="left" vertical="center"/>
      <protection/>
    </xf>
    <xf numFmtId="164" fontId="32" fillId="34" borderId="34" xfId="0" applyNumberFormat="1" applyFont="1" applyFill="1" applyBorder="1" applyAlignment="1">
      <alignment horizontal="right" vertical="center"/>
    </xf>
    <xf numFmtId="164" fontId="32" fillId="0" borderId="34" xfId="0" applyNumberFormat="1" applyFont="1" applyBorder="1" applyAlignment="1" applyProtection="1">
      <alignment horizontal="right" vertical="center"/>
      <protection/>
    </xf>
    <xf numFmtId="164" fontId="14" fillId="0" borderId="0" xfId="0" applyNumberFormat="1" applyFont="1" applyAlignment="1" applyProtection="1">
      <alignment horizontal="right"/>
      <protection/>
    </xf>
    <xf numFmtId="164" fontId="21" fillId="0" borderId="0" xfId="0" applyNumberFormat="1" applyFont="1" applyAlignment="1" applyProtection="1">
      <alignment horizontal="right"/>
      <protection/>
    </xf>
    <xf numFmtId="0" fontId="26" fillId="0" borderId="0" xfId="0" applyFont="1" applyAlignment="1" applyProtection="1">
      <alignment horizontal="left"/>
      <protection/>
    </xf>
    <xf numFmtId="164" fontId="23" fillId="0" borderId="0" xfId="0" applyNumberFormat="1" applyFont="1" applyAlignment="1" applyProtection="1">
      <alignment horizontal="right"/>
      <protection/>
    </xf>
    <xf numFmtId="0" fontId="57" fillId="33" borderId="0" xfId="36" applyFill="1" applyAlignment="1">
      <alignment horizontal="left" vertical="top"/>
    </xf>
    <xf numFmtId="0" fontId="72" fillId="0" borderId="0" xfId="36" applyFont="1" applyAlignment="1">
      <alignment horizontal="center"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3" fillId="33" borderId="0" xfId="36"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73" fillId="33" borderId="0" xfId="36" applyFont="1" applyFill="1" applyAlignment="1" applyProtection="1">
      <alignment horizontal="center" vertical="center"/>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19" fillId="0" borderId="40" xfId="0" applyFont="1" applyBorder="1" applyAlignment="1">
      <alignment horizontal="left" wrapText="1"/>
    </xf>
    <xf numFmtId="0" fontId="0" fillId="0" borderId="39" xfId="0" applyFont="1" applyBorder="1" applyAlignment="1">
      <alignment vertical="center" wrapText="1"/>
    </xf>
    <xf numFmtId="0" fontId="1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horizontal="left" vertical="center" wrapText="1"/>
    </xf>
    <xf numFmtId="49" fontId="9" fillId="0" borderId="0" xfId="0" applyNumberFormat="1" applyFont="1" applyBorder="1" applyAlignment="1">
      <alignment vertical="center" wrapText="1"/>
    </xf>
    <xf numFmtId="0" fontId="0" fillId="0" borderId="41" xfId="0" applyFont="1" applyBorder="1" applyAlignment="1">
      <alignment vertical="center" wrapText="1"/>
    </xf>
    <xf numFmtId="0" fontId="22" fillId="0" borderId="40"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4" fillId="0" borderId="0" xfId="0" applyFont="1" applyBorder="1" applyAlignment="1">
      <alignment horizontal="center" vertical="center"/>
    </xf>
    <xf numFmtId="0" fontId="0" fillId="0" borderId="39"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0" xfId="0" applyFont="1" applyBorder="1" applyAlignment="1">
      <alignment horizontal="left" vertical="center"/>
    </xf>
    <xf numFmtId="0" fontId="19" fillId="0" borderId="40" xfId="0" applyFont="1" applyBorder="1" applyAlignment="1">
      <alignment horizontal="center" vertical="center"/>
    </xf>
    <xf numFmtId="0" fontId="16" fillId="0" borderId="40"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0" fillId="0" borderId="41" xfId="0" applyFont="1" applyBorder="1" applyAlignment="1">
      <alignment horizontal="left" vertical="center"/>
    </xf>
    <xf numFmtId="0" fontId="22" fillId="0" borderId="40"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9" fillId="0" borderId="40" xfId="0" applyFont="1" applyBorder="1" applyAlignment="1">
      <alignment horizontal="left" vertical="center"/>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9" xfId="0" applyFont="1" applyBorder="1" applyAlignment="1">
      <alignment horizontal="left" vertical="center"/>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2" xfId="0" applyFont="1" applyBorder="1" applyAlignment="1">
      <alignment horizontal="left" vertical="center" wrapText="1"/>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0" xfId="0" applyFont="1" applyBorder="1" applyAlignment="1">
      <alignment vertical="center"/>
    </xf>
    <xf numFmtId="0" fontId="19" fillId="0" borderId="40" xfId="0" applyFont="1" applyBorder="1" applyAlignment="1">
      <alignment vertical="center"/>
    </xf>
    <xf numFmtId="0" fontId="19" fillId="0" borderId="40" xfId="0" applyFont="1" applyBorder="1" applyAlignment="1">
      <alignment horizontal="left"/>
    </xf>
    <xf numFmtId="0" fontId="16" fillId="0" borderId="40" xfId="0" applyFont="1" applyBorder="1" applyAlignment="1">
      <alignment/>
    </xf>
    <xf numFmtId="0" fontId="19" fillId="0" borderId="40" xfId="0" applyFont="1" applyBorder="1" applyAlignment="1">
      <alignment horizontal="left"/>
    </xf>
    <xf numFmtId="0" fontId="9" fillId="0" borderId="0" xfId="0" applyFont="1" applyBorder="1" applyAlignment="1">
      <alignment horizontal="left" vertical="center"/>
    </xf>
    <xf numFmtId="0" fontId="0" fillId="0" borderId="38" xfId="0" applyFont="1" applyBorder="1" applyAlignment="1">
      <alignment vertical="top"/>
    </xf>
    <xf numFmtId="0" fontId="9" fillId="0" borderId="0" xfId="0" applyFont="1" applyBorder="1" applyAlignment="1">
      <alignment horizontal="lef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1" xfId="0" applyFont="1" applyBorder="1" applyAlignment="1">
      <alignment vertical="top"/>
    </xf>
    <xf numFmtId="0" fontId="0" fillId="0" borderId="40" xfId="0" applyFont="1" applyBorder="1" applyAlignment="1">
      <alignment vertical="top"/>
    </xf>
    <xf numFmtId="0" fontId="0" fillId="0" borderId="42"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F75D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0178D.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F75D8.tmp" descr="C:\KROSplusData\System\Temp\radF75D8.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0178D.tmp" descr="C:\KROSplusData\System\Temp\rad0178D.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52"/>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21" t="s">
        <v>0</v>
      </c>
      <c r="B1" s="222"/>
      <c r="C1" s="222"/>
      <c r="D1" s="223" t="s">
        <v>1</v>
      </c>
      <c r="E1" s="222"/>
      <c r="F1" s="222"/>
      <c r="G1" s="222"/>
      <c r="H1" s="222"/>
      <c r="I1" s="222"/>
      <c r="J1" s="222"/>
      <c r="K1" s="224" t="s">
        <v>444</v>
      </c>
      <c r="L1" s="224"/>
      <c r="M1" s="224"/>
      <c r="N1" s="224"/>
      <c r="O1" s="224"/>
      <c r="P1" s="224"/>
      <c r="Q1" s="224"/>
      <c r="R1" s="224"/>
      <c r="S1" s="224"/>
      <c r="T1" s="222"/>
      <c r="U1" s="222"/>
      <c r="V1" s="222"/>
      <c r="W1" s="224" t="s">
        <v>445</v>
      </c>
      <c r="X1" s="224"/>
      <c r="Y1" s="224"/>
      <c r="Z1" s="224"/>
      <c r="AA1" s="224"/>
      <c r="AB1" s="224"/>
      <c r="AC1" s="224"/>
      <c r="AD1" s="224"/>
      <c r="AE1" s="224"/>
      <c r="AF1" s="224"/>
      <c r="AG1" s="224"/>
      <c r="AH1" s="224"/>
      <c r="AI1" s="219"/>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2</v>
      </c>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50" t="s">
        <v>5</v>
      </c>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85"/>
      <c r="AS2" s="151"/>
      <c r="AT2" s="151"/>
      <c r="AU2" s="151"/>
      <c r="AV2" s="151"/>
      <c r="AW2" s="151"/>
      <c r="AX2" s="151"/>
      <c r="AY2" s="151"/>
      <c r="AZ2" s="151"/>
      <c r="BA2" s="151"/>
      <c r="BB2" s="151"/>
      <c r="BC2" s="151"/>
      <c r="BD2" s="151"/>
      <c r="BE2" s="151"/>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52" t="s">
        <v>9</v>
      </c>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4"/>
      <c r="AS4" s="13" t="s">
        <v>10</v>
      </c>
      <c r="BE4" s="14" t="s">
        <v>11</v>
      </c>
      <c r="BS4" s="6" t="s">
        <v>12</v>
      </c>
    </row>
    <row r="5" spans="2:71" s="2" customFormat="1" ht="7.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2"/>
      <c r="BE5" s="155" t="s">
        <v>13</v>
      </c>
      <c r="BS5" s="6" t="s">
        <v>6</v>
      </c>
    </row>
    <row r="6" spans="2:71" s="2" customFormat="1" ht="26.25" customHeight="1">
      <c r="B6" s="10"/>
      <c r="C6" s="11"/>
      <c r="D6" s="15" t="s">
        <v>14</v>
      </c>
      <c r="E6" s="11"/>
      <c r="F6" s="11"/>
      <c r="G6" s="11"/>
      <c r="H6" s="11"/>
      <c r="I6" s="11"/>
      <c r="J6" s="11"/>
      <c r="K6" s="158" t="s">
        <v>15</v>
      </c>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1"/>
      <c r="AQ6" s="12"/>
      <c r="BE6" s="151"/>
      <c r="BS6" s="6" t="s">
        <v>16</v>
      </c>
    </row>
    <row r="7" spans="2:71" s="2" customFormat="1" ht="7.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BE7" s="151"/>
      <c r="BS7" s="6" t="s">
        <v>17</v>
      </c>
    </row>
    <row r="8" spans="2:71" s="2" customFormat="1" ht="15" customHeight="1">
      <c r="B8" s="10"/>
      <c r="C8" s="11"/>
      <c r="D8" s="16" t="s">
        <v>18</v>
      </c>
      <c r="E8" s="11"/>
      <c r="F8" s="11"/>
      <c r="G8" s="11"/>
      <c r="H8" s="11"/>
      <c r="I8" s="11"/>
      <c r="J8" s="11"/>
      <c r="K8" s="17" t="s">
        <v>19</v>
      </c>
      <c r="L8" s="11"/>
      <c r="M8" s="11"/>
      <c r="N8" s="11"/>
      <c r="O8" s="11"/>
      <c r="P8" s="11"/>
      <c r="Q8" s="11"/>
      <c r="R8" s="11"/>
      <c r="S8" s="11"/>
      <c r="T8" s="11"/>
      <c r="U8" s="11"/>
      <c r="V8" s="11"/>
      <c r="W8" s="11"/>
      <c r="X8" s="11"/>
      <c r="Y8" s="11"/>
      <c r="Z8" s="11"/>
      <c r="AA8" s="11"/>
      <c r="AB8" s="11"/>
      <c r="AC8" s="11"/>
      <c r="AD8" s="11"/>
      <c r="AE8" s="11"/>
      <c r="AF8" s="11"/>
      <c r="AG8" s="11"/>
      <c r="AH8" s="11"/>
      <c r="AI8" s="11"/>
      <c r="AJ8" s="11"/>
      <c r="AK8" s="16" t="s">
        <v>20</v>
      </c>
      <c r="AL8" s="11"/>
      <c r="AM8" s="11"/>
      <c r="AN8" s="18" t="s">
        <v>21</v>
      </c>
      <c r="AO8" s="11"/>
      <c r="AP8" s="11"/>
      <c r="AQ8" s="12"/>
      <c r="BE8" s="151"/>
      <c r="BS8" s="6" t="s">
        <v>22</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2"/>
      <c r="BE9" s="151"/>
      <c r="BS9" s="6" t="s">
        <v>23</v>
      </c>
    </row>
    <row r="10" spans="2:71" s="2" customFormat="1" ht="15" customHeight="1">
      <c r="B10" s="10"/>
      <c r="C10" s="11"/>
      <c r="D10" s="16" t="s">
        <v>24</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6" t="s">
        <v>25</v>
      </c>
      <c r="AL10" s="11"/>
      <c r="AM10" s="11"/>
      <c r="AN10" s="17"/>
      <c r="AO10" s="11"/>
      <c r="AP10" s="11"/>
      <c r="AQ10" s="12"/>
      <c r="BE10" s="151"/>
      <c r="BS10" s="6" t="s">
        <v>16</v>
      </c>
    </row>
    <row r="11" spans="2:71" s="2" customFormat="1" ht="19.5" customHeight="1">
      <c r="B11" s="10"/>
      <c r="C11" s="11"/>
      <c r="D11" s="11"/>
      <c r="E11" s="17" t="s">
        <v>19</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6" t="s">
        <v>26</v>
      </c>
      <c r="AL11" s="11"/>
      <c r="AM11" s="11"/>
      <c r="AN11" s="17"/>
      <c r="AO11" s="11"/>
      <c r="AP11" s="11"/>
      <c r="AQ11" s="12"/>
      <c r="BE11" s="151"/>
      <c r="BS11" s="6" t="s">
        <v>16</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BE12" s="151"/>
      <c r="BS12" s="6" t="s">
        <v>16</v>
      </c>
    </row>
    <row r="13" spans="2:71" s="2" customFormat="1" ht="15" customHeight="1">
      <c r="B13" s="10"/>
      <c r="C13" s="11"/>
      <c r="D13" s="16" t="s">
        <v>27</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6" t="s">
        <v>25</v>
      </c>
      <c r="AL13" s="11"/>
      <c r="AM13" s="11"/>
      <c r="AN13" s="19" t="s">
        <v>28</v>
      </c>
      <c r="AO13" s="11"/>
      <c r="AP13" s="11"/>
      <c r="AQ13" s="12"/>
      <c r="BE13" s="151"/>
      <c r="BS13" s="6" t="s">
        <v>16</v>
      </c>
    </row>
    <row r="14" spans="2:71" s="2" customFormat="1" ht="15.75" customHeight="1">
      <c r="B14" s="10"/>
      <c r="C14" s="11"/>
      <c r="D14" s="11"/>
      <c r="E14" s="159" t="s">
        <v>28</v>
      </c>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6" t="s">
        <v>26</v>
      </c>
      <c r="AL14" s="11"/>
      <c r="AM14" s="11"/>
      <c r="AN14" s="19" t="s">
        <v>28</v>
      </c>
      <c r="AO14" s="11"/>
      <c r="AP14" s="11"/>
      <c r="AQ14" s="12"/>
      <c r="BE14" s="151"/>
      <c r="BS14" s="6" t="s">
        <v>16</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E15" s="151"/>
      <c r="BS15" s="6" t="s">
        <v>3</v>
      </c>
    </row>
    <row r="16" spans="2:71" s="2" customFormat="1" ht="15" customHeight="1">
      <c r="B16" s="10"/>
      <c r="C16" s="11"/>
      <c r="D16" s="16" t="s">
        <v>29</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6" t="s">
        <v>25</v>
      </c>
      <c r="AL16" s="11"/>
      <c r="AM16" s="11"/>
      <c r="AN16" s="17"/>
      <c r="AO16" s="11"/>
      <c r="AP16" s="11"/>
      <c r="AQ16" s="12"/>
      <c r="BE16" s="151"/>
      <c r="BS16" s="6" t="s">
        <v>3</v>
      </c>
    </row>
    <row r="17" spans="2:71" s="2" customFormat="1" ht="19.5" customHeight="1">
      <c r="B17" s="10"/>
      <c r="C17" s="11"/>
      <c r="D17" s="11"/>
      <c r="E17" s="17" t="s">
        <v>19</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6" t="s">
        <v>26</v>
      </c>
      <c r="AL17" s="11"/>
      <c r="AM17" s="11"/>
      <c r="AN17" s="17"/>
      <c r="AO17" s="11"/>
      <c r="AP17" s="11"/>
      <c r="AQ17" s="12"/>
      <c r="BE17" s="151"/>
      <c r="BS17" s="6" t="s">
        <v>30</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2"/>
      <c r="BE18" s="151"/>
      <c r="BS18" s="6" t="s">
        <v>6</v>
      </c>
    </row>
    <row r="19" spans="2:71" s="2" customFormat="1" ht="15" customHeight="1">
      <c r="B19" s="10"/>
      <c r="C19" s="11"/>
      <c r="D19" s="16" t="s">
        <v>31</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2"/>
      <c r="BE19" s="151"/>
      <c r="BS19" s="6" t="s">
        <v>16</v>
      </c>
    </row>
    <row r="20" spans="2:71" s="2" customFormat="1" ht="15.75" customHeight="1">
      <c r="B20" s="10"/>
      <c r="C20" s="11"/>
      <c r="D20" s="11"/>
      <c r="E20" s="160"/>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1"/>
      <c r="AP20" s="11"/>
      <c r="AQ20" s="12"/>
      <c r="BE20" s="151"/>
      <c r="BS20" s="6" t="s">
        <v>3</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2"/>
      <c r="BE21" s="151"/>
    </row>
    <row r="22" spans="2:57" s="2" customFormat="1" ht="7.5" customHeight="1">
      <c r="B22" s="10"/>
      <c r="C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11"/>
      <c r="AQ22" s="12"/>
      <c r="BE22" s="151"/>
    </row>
    <row r="23" spans="2:57" s="6" customFormat="1" ht="27" customHeight="1">
      <c r="B23" s="21"/>
      <c r="C23" s="22"/>
      <c r="D23" s="23" t="s">
        <v>32</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61">
        <f>ROUNDUP($AG$49,2)</f>
        <v>0</v>
      </c>
      <c r="AL23" s="162"/>
      <c r="AM23" s="162"/>
      <c r="AN23" s="162"/>
      <c r="AO23" s="162"/>
      <c r="AP23" s="22"/>
      <c r="AQ23" s="25"/>
      <c r="BE23" s="156"/>
    </row>
    <row r="24" spans="2:57" s="6" customFormat="1" ht="7.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5"/>
      <c r="BE24" s="156"/>
    </row>
    <row r="25" spans="2:57" s="6" customFormat="1" ht="15" customHeight="1">
      <c r="B25" s="26"/>
      <c r="C25" s="27"/>
      <c r="D25" s="27" t="s">
        <v>33</v>
      </c>
      <c r="E25" s="27"/>
      <c r="F25" s="27" t="s">
        <v>34</v>
      </c>
      <c r="G25" s="27"/>
      <c r="H25" s="27"/>
      <c r="I25" s="27"/>
      <c r="J25" s="27"/>
      <c r="K25" s="27"/>
      <c r="L25" s="163">
        <v>0.21</v>
      </c>
      <c r="M25" s="164"/>
      <c r="N25" s="164"/>
      <c r="O25" s="164"/>
      <c r="P25" s="27"/>
      <c r="Q25" s="27"/>
      <c r="R25" s="27"/>
      <c r="S25" s="27"/>
      <c r="T25" s="29" t="s">
        <v>35</v>
      </c>
      <c r="U25" s="27"/>
      <c r="V25" s="27"/>
      <c r="W25" s="165">
        <f>ROUNDUP($AZ$49,2)</f>
        <v>0</v>
      </c>
      <c r="X25" s="164"/>
      <c r="Y25" s="164"/>
      <c r="Z25" s="164"/>
      <c r="AA25" s="164"/>
      <c r="AB25" s="164"/>
      <c r="AC25" s="164"/>
      <c r="AD25" s="164"/>
      <c r="AE25" s="164"/>
      <c r="AF25" s="27"/>
      <c r="AG25" s="27"/>
      <c r="AH25" s="27"/>
      <c r="AI25" s="27"/>
      <c r="AJ25" s="27"/>
      <c r="AK25" s="165">
        <f>ROUNDUP($AV$49,1)</f>
        <v>0</v>
      </c>
      <c r="AL25" s="164"/>
      <c r="AM25" s="164"/>
      <c r="AN25" s="164"/>
      <c r="AO25" s="164"/>
      <c r="AP25" s="27"/>
      <c r="AQ25" s="30"/>
      <c r="BE25" s="157"/>
    </row>
    <row r="26" spans="2:57" s="6" customFormat="1" ht="15" customHeight="1">
      <c r="B26" s="26"/>
      <c r="C26" s="27"/>
      <c r="D26" s="27"/>
      <c r="E26" s="27"/>
      <c r="F26" s="27" t="s">
        <v>36</v>
      </c>
      <c r="G26" s="27"/>
      <c r="H26" s="27"/>
      <c r="I26" s="27"/>
      <c r="J26" s="27"/>
      <c r="K26" s="27"/>
      <c r="L26" s="163">
        <v>0.15</v>
      </c>
      <c r="M26" s="164"/>
      <c r="N26" s="164"/>
      <c r="O26" s="164"/>
      <c r="P26" s="27"/>
      <c r="Q26" s="27"/>
      <c r="R26" s="27"/>
      <c r="S26" s="27"/>
      <c r="T26" s="29" t="s">
        <v>35</v>
      </c>
      <c r="U26" s="27"/>
      <c r="V26" s="27"/>
      <c r="W26" s="165">
        <f>ROUNDUP($BA$49,2)</f>
        <v>0</v>
      </c>
      <c r="X26" s="164"/>
      <c r="Y26" s="164"/>
      <c r="Z26" s="164"/>
      <c r="AA26" s="164"/>
      <c r="AB26" s="164"/>
      <c r="AC26" s="164"/>
      <c r="AD26" s="164"/>
      <c r="AE26" s="164"/>
      <c r="AF26" s="27"/>
      <c r="AG26" s="27"/>
      <c r="AH26" s="27"/>
      <c r="AI26" s="27"/>
      <c r="AJ26" s="27"/>
      <c r="AK26" s="165">
        <f>ROUNDUP($AW$49,1)</f>
        <v>0</v>
      </c>
      <c r="AL26" s="164"/>
      <c r="AM26" s="164"/>
      <c r="AN26" s="164"/>
      <c r="AO26" s="164"/>
      <c r="AP26" s="27"/>
      <c r="AQ26" s="30"/>
      <c r="BE26" s="157"/>
    </row>
    <row r="27" spans="2:57" s="6" customFormat="1" ht="15" customHeight="1" hidden="1">
      <c r="B27" s="26"/>
      <c r="C27" s="27"/>
      <c r="D27" s="27"/>
      <c r="E27" s="27"/>
      <c r="F27" s="27" t="s">
        <v>37</v>
      </c>
      <c r="G27" s="27"/>
      <c r="H27" s="27"/>
      <c r="I27" s="27"/>
      <c r="J27" s="27"/>
      <c r="K27" s="27"/>
      <c r="L27" s="163">
        <v>0.21</v>
      </c>
      <c r="M27" s="164"/>
      <c r="N27" s="164"/>
      <c r="O27" s="164"/>
      <c r="P27" s="27"/>
      <c r="Q27" s="27"/>
      <c r="R27" s="27"/>
      <c r="S27" s="27"/>
      <c r="T27" s="29" t="s">
        <v>35</v>
      </c>
      <c r="U27" s="27"/>
      <c r="V27" s="27"/>
      <c r="W27" s="165">
        <f>ROUNDUP($BB$49,2)</f>
        <v>0</v>
      </c>
      <c r="X27" s="164"/>
      <c r="Y27" s="164"/>
      <c r="Z27" s="164"/>
      <c r="AA27" s="164"/>
      <c r="AB27" s="164"/>
      <c r="AC27" s="164"/>
      <c r="AD27" s="164"/>
      <c r="AE27" s="164"/>
      <c r="AF27" s="27"/>
      <c r="AG27" s="27"/>
      <c r="AH27" s="27"/>
      <c r="AI27" s="27"/>
      <c r="AJ27" s="27"/>
      <c r="AK27" s="165">
        <v>0</v>
      </c>
      <c r="AL27" s="164"/>
      <c r="AM27" s="164"/>
      <c r="AN27" s="164"/>
      <c r="AO27" s="164"/>
      <c r="AP27" s="27"/>
      <c r="AQ27" s="30"/>
      <c r="BE27" s="157"/>
    </row>
    <row r="28" spans="2:57" s="6" customFormat="1" ht="15" customHeight="1" hidden="1">
      <c r="B28" s="26"/>
      <c r="C28" s="27"/>
      <c r="D28" s="27"/>
      <c r="E28" s="27"/>
      <c r="F28" s="27" t="s">
        <v>38</v>
      </c>
      <c r="G28" s="27"/>
      <c r="H28" s="27"/>
      <c r="I28" s="27"/>
      <c r="J28" s="27"/>
      <c r="K28" s="27"/>
      <c r="L28" s="163">
        <v>0.15</v>
      </c>
      <c r="M28" s="164"/>
      <c r="N28" s="164"/>
      <c r="O28" s="164"/>
      <c r="P28" s="27"/>
      <c r="Q28" s="27"/>
      <c r="R28" s="27"/>
      <c r="S28" s="27"/>
      <c r="T28" s="29" t="s">
        <v>35</v>
      </c>
      <c r="U28" s="27"/>
      <c r="V28" s="27"/>
      <c r="W28" s="165">
        <f>ROUNDUP($BC$49,2)</f>
        <v>0</v>
      </c>
      <c r="X28" s="164"/>
      <c r="Y28" s="164"/>
      <c r="Z28" s="164"/>
      <c r="AA28" s="164"/>
      <c r="AB28" s="164"/>
      <c r="AC28" s="164"/>
      <c r="AD28" s="164"/>
      <c r="AE28" s="164"/>
      <c r="AF28" s="27"/>
      <c r="AG28" s="27"/>
      <c r="AH28" s="27"/>
      <c r="AI28" s="27"/>
      <c r="AJ28" s="27"/>
      <c r="AK28" s="165">
        <v>0</v>
      </c>
      <c r="AL28" s="164"/>
      <c r="AM28" s="164"/>
      <c r="AN28" s="164"/>
      <c r="AO28" s="164"/>
      <c r="AP28" s="27"/>
      <c r="AQ28" s="30"/>
      <c r="BE28" s="157"/>
    </row>
    <row r="29" spans="2:57" s="6" customFormat="1" ht="15" customHeight="1" hidden="1">
      <c r="B29" s="26"/>
      <c r="C29" s="27"/>
      <c r="D29" s="27"/>
      <c r="E29" s="27"/>
      <c r="F29" s="27" t="s">
        <v>39</v>
      </c>
      <c r="G29" s="27"/>
      <c r="H29" s="27"/>
      <c r="I29" s="27"/>
      <c r="J29" s="27"/>
      <c r="K29" s="27"/>
      <c r="L29" s="163">
        <v>0</v>
      </c>
      <c r="M29" s="164"/>
      <c r="N29" s="164"/>
      <c r="O29" s="164"/>
      <c r="P29" s="27"/>
      <c r="Q29" s="27"/>
      <c r="R29" s="27"/>
      <c r="S29" s="27"/>
      <c r="T29" s="29" t="s">
        <v>35</v>
      </c>
      <c r="U29" s="27"/>
      <c r="V29" s="27"/>
      <c r="W29" s="165">
        <f>ROUNDUP($BD$49,2)</f>
        <v>0</v>
      </c>
      <c r="X29" s="164"/>
      <c r="Y29" s="164"/>
      <c r="Z29" s="164"/>
      <c r="AA29" s="164"/>
      <c r="AB29" s="164"/>
      <c r="AC29" s="164"/>
      <c r="AD29" s="164"/>
      <c r="AE29" s="164"/>
      <c r="AF29" s="27"/>
      <c r="AG29" s="27"/>
      <c r="AH29" s="27"/>
      <c r="AI29" s="27"/>
      <c r="AJ29" s="27"/>
      <c r="AK29" s="165">
        <v>0</v>
      </c>
      <c r="AL29" s="164"/>
      <c r="AM29" s="164"/>
      <c r="AN29" s="164"/>
      <c r="AO29" s="164"/>
      <c r="AP29" s="27"/>
      <c r="AQ29" s="30"/>
      <c r="BE29" s="157"/>
    </row>
    <row r="30" spans="2:57" s="6" customFormat="1" ht="7.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5"/>
      <c r="BE30" s="156"/>
    </row>
    <row r="31" spans="2:57" s="6" customFormat="1" ht="27" customHeight="1">
      <c r="B31" s="21"/>
      <c r="C31" s="31"/>
      <c r="D31" s="32" t="s">
        <v>40</v>
      </c>
      <c r="E31" s="33"/>
      <c r="F31" s="33"/>
      <c r="G31" s="33"/>
      <c r="H31" s="33"/>
      <c r="I31" s="33"/>
      <c r="J31" s="33"/>
      <c r="K31" s="33"/>
      <c r="L31" s="33"/>
      <c r="M31" s="33"/>
      <c r="N31" s="33"/>
      <c r="O31" s="33"/>
      <c r="P31" s="33"/>
      <c r="Q31" s="33"/>
      <c r="R31" s="33"/>
      <c r="S31" s="33"/>
      <c r="T31" s="34" t="s">
        <v>41</v>
      </c>
      <c r="U31" s="33"/>
      <c r="V31" s="33"/>
      <c r="W31" s="33"/>
      <c r="X31" s="166" t="s">
        <v>42</v>
      </c>
      <c r="Y31" s="167"/>
      <c r="Z31" s="167"/>
      <c r="AA31" s="167"/>
      <c r="AB31" s="167"/>
      <c r="AC31" s="33"/>
      <c r="AD31" s="33"/>
      <c r="AE31" s="33"/>
      <c r="AF31" s="33"/>
      <c r="AG31" s="33"/>
      <c r="AH31" s="33"/>
      <c r="AI31" s="33"/>
      <c r="AJ31" s="33"/>
      <c r="AK31" s="168">
        <f>ROUNDUP(SUM($AK$23:$AK$29),2)</f>
        <v>0</v>
      </c>
      <c r="AL31" s="167"/>
      <c r="AM31" s="167"/>
      <c r="AN31" s="167"/>
      <c r="AO31" s="169"/>
      <c r="AP31" s="31"/>
      <c r="AQ31" s="35"/>
      <c r="BE31" s="156"/>
    </row>
    <row r="32" spans="2:57" s="6" customFormat="1" ht="7.5" customHeight="1">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5"/>
      <c r="BE32" s="156"/>
    </row>
    <row r="33" spans="2:43" s="6" customFormat="1" ht="7.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8"/>
    </row>
    <row r="37" spans="2:44" s="6" customFormat="1" ht="7.5" customHeight="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1"/>
    </row>
    <row r="38" spans="2:44" s="6" customFormat="1" ht="37.5" customHeight="1">
      <c r="B38" s="21"/>
      <c r="C38" s="152" t="s">
        <v>43</v>
      </c>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41"/>
    </row>
    <row r="39" spans="2:44" s="6" customFormat="1" ht="7.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41"/>
    </row>
    <row r="40" spans="2:44" s="42" customFormat="1" ht="27" customHeight="1">
      <c r="B40" s="43"/>
      <c r="C40" s="15" t="s">
        <v>14</v>
      </c>
      <c r="D40" s="15"/>
      <c r="E40" s="15"/>
      <c r="F40" s="15"/>
      <c r="G40" s="15"/>
      <c r="H40" s="15"/>
      <c r="I40" s="15"/>
      <c r="J40" s="15"/>
      <c r="K40" s="15"/>
      <c r="L40" s="158" t="str">
        <f>$K$6</f>
        <v>S02 - vnitroblok Truhlářská</v>
      </c>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
      <c r="AQ40" s="15"/>
      <c r="AR40" s="44"/>
    </row>
    <row r="41" spans="2:44" s="6" customFormat="1" ht="7.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41"/>
    </row>
    <row r="42" spans="2:44" s="6" customFormat="1" ht="15.75" customHeight="1">
      <c r="B42" s="21"/>
      <c r="C42" s="16" t="s">
        <v>18</v>
      </c>
      <c r="D42" s="22"/>
      <c r="E42" s="22"/>
      <c r="F42" s="22"/>
      <c r="G42" s="22"/>
      <c r="H42" s="22"/>
      <c r="I42" s="22"/>
      <c r="J42" s="22"/>
      <c r="K42" s="22"/>
      <c r="L42" s="45" t="str">
        <f>IF($K$8="","",$K$8)</f>
        <v> </v>
      </c>
      <c r="M42" s="22"/>
      <c r="N42" s="22"/>
      <c r="O42" s="22"/>
      <c r="P42" s="22"/>
      <c r="Q42" s="22"/>
      <c r="R42" s="22"/>
      <c r="S42" s="22"/>
      <c r="T42" s="22"/>
      <c r="U42" s="22"/>
      <c r="V42" s="22"/>
      <c r="W42" s="22"/>
      <c r="X42" s="22"/>
      <c r="Y42" s="22"/>
      <c r="Z42" s="22"/>
      <c r="AA42" s="22"/>
      <c r="AB42" s="22"/>
      <c r="AC42" s="22"/>
      <c r="AD42" s="22"/>
      <c r="AE42" s="22"/>
      <c r="AF42" s="22"/>
      <c r="AG42" s="22"/>
      <c r="AH42" s="22"/>
      <c r="AI42" s="16" t="s">
        <v>20</v>
      </c>
      <c r="AJ42" s="22"/>
      <c r="AK42" s="22"/>
      <c r="AL42" s="22"/>
      <c r="AM42" s="46" t="str">
        <f>IF($AN$8="","",$AN$8)</f>
        <v>29.04.2013</v>
      </c>
      <c r="AN42" s="22"/>
      <c r="AO42" s="22"/>
      <c r="AP42" s="22"/>
      <c r="AQ42" s="22"/>
      <c r="AR42" s="41"/>
    </row>
    <row r="43" spans="2:44" s="6" customFormat="1" ht="7.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41"/>
    </row>
    <row r="44" spans="2:56" s="6" customFormat="1" ht="18.75" customHeight="1">
      <c r="B44" s="21"/>
      <c r="C44" s="16" t="s">
        <v>24</v>
      </c>
      <c r="D44" s="22"/>
      <c r="E44" s="22"/>
      <c r="F44" s="22"/>
      <c r="G44" s="22"/>
      <c r="H44" s="22"/>
      <c r="I44" s="22"/>
      <c r="J44" s="22"/>
      <c r="K44" s="22"/>
      <c r="L44" s="17" t="str">
        <f>IF($E$11="","",$E$11)</f>
        <v> </v>
      </c>
      <c r="M44" s="22"/>
      <c r="N44" s="22"/>
      <c r="O44" s="22"/>
      <c r="P44" s="22"/>
      <c r="Q44" s="22"/>
      <c r="R44" s="22"/>
      <c r="S44" s="22"/>
      <c r="T44" s="22"/>
      <c r="U44" s="22"/>
      <c r="V44" s="22"/>
      <c r="W44" s="22"/>
      <c r="X44" s="22"/>
      <c r="Y44" s="22"/>
      <c r="Z44" s="22"/>
      <c r="AA44" s="22"/>
      <c r="AB44" s="22"/>
      <c r="AC44" s="22"/>
      <c r="AD44" s="22"/>
      <c r="AE44" s="22"/>
      <c r="AF44" s="22"/>
      <c r="AG44" s="22"/>
      <c r="AH44" s="22"/>
      <c r="AI44" s="16" t="s">
        <v>29</v>
      </c>
      <c r="AJ44" s="22"/>
      <c r="AK44" s="22"/>
      <c r="AL44" s="22"/>
      <c r="AM44" s="171" t="str">
        <f>IF($E$17="","",$E$17)</f>
        <v> </v>
      </c>
      <c r="AN44" s="170"/>
      <c r="AO44" s="170"/>
      <c r="AP44" s="170"/>
      <c r="AQ44" s="22"/>
      <c r="AR44" s="41"/>
      <c r="AS44" s="172" t="s">
        <v>44</v>
      </c>
      <c r="AT44" s="173"/>
      <c r="AU44" s="47"/>
      <c r="AV44" s="47"/>
      <c r="AW44" s="47"/>
      <c r="AX44" s="47"/>
      <c r="AY44" s="47"/>
      <c r="AZ44" s="47"/>
      <c r="BA44" s="47"/>
      <c r="BB44" s="47"/>
      <c r="BC44" s="47"/>
      <c r="BD44" s="48"/>
    </row>
    <row r="45" spans="2:56" s="6" customFormat="1" ht="15.75" customHeight="1">
      <c r="B45" s="21"/>
      <c r="C45" s="16" t="s">
        <v>27</v>
      </c>
      <c r="D45" s="22"/>
      <c r="E45" s="22"/>
      <c r="F45" s="22"/>
      <c r="G45" s="22"/>
      <c r="H45" s="22"/>
      <c r="I45" s="22"/>
      <c r="J45" s="22"/>
      <c r="K45" s="22"/>
      <c r="L45" s="17">
        <f>IF($E$14="Vyplň údaj","",$E$14)</f>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41"/>
      <c r="AS45" s="174"/>
      <c r="AT45" s="156"/>
      <c r="BD45" s="49"/>
    </row>
    <row r="46" spans="2:56" s="6" customFormat="1" ht="12"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41"/>
      <c r="AS46" s="175"/>
      <c r="AT46" s="170"/>
      <c r="AU46" s="22"/>
      <c r="AV46" s="22"/>
      <c r="AW46" s="22"/>
      <c r="AX46" s="22"/>
      <c r="AY46" s="22"/>
      <c r="AZ46" s="22"/>
      <c r="BA46" s="22"/>
      <c r="BB46" s="22"/>
      <c r="BC46" s="22"/>
      <c r="BD46" s="51"/>
    </row>
    <row r="47" spans="2:57" s="6" customFormat="1" ht="30" customHeight="1">
      <c r="B47" s="21"/>
      <c r="C47" s="176" t="s">
        <v>45</v>
      </c>
      <c r="D47" s="167"/>
      <c r="E47" s="167"/>
      <c r="F47" s="167"/>
      <c r="G47" s="167"/>
      <c r="H47" s="33"/>
      <c r="I47" s="177" t="s">
        <v>46</v>
      </c>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78" t="s">
        <v>47</v>
      </c>
      <c r="AH47" s="167"/>
      <c r="AI47" s="167"/>
      <c r="AJ47" s="167"/>
      <c r="AK47" s="167"/>
      <c r="AL47" s="167"/>
      <c r="AM47" s="167"/>
      <c r="AN47" s="177" t="s">
        <v>48</v>
      </c>
      <c r="AO47" s="167"/>
      <c r="AP47" s="167"/>
      <c r="AQ47" s="52" t="s">
        <v>49</v>
      </c>
      <c r="AR47" s="41"/>
      <c r="AS47" s="53" t="s">
        <v>50</v>
      </c>
      <c r="AT47" s="54" t="s">
        <v>51</v>
      </c>
      <c r="AU47" s="54" t="s">
        <v>52</v>
      </c>
      <c r="AV47" s="54" t="s">
        <v>53</v>
      </c>
      <c r="AW47" s="54" t="s">
        <v>54</v>
      </c>
      <c r="AX47" s="54" t="s">
        <v>55</v>
      </c>
      <c r="AY47" s="54" t="s">
        <v>56</v>
      </c>
      <c r="AZ47" s="54" t="s">
        <v>57</v>
      </c>
      <c r="BA47" s="54" t="s">
        <v>58</v>
      </c>
      <c r="BB47" s="54" t="s">
        <v>59</v>
      </c>
      <c r="BC47" s="54" t="s">
        <v>60</v>
      </c>
      <c r="BD47" s="55" t="s">
        <v>61</v>
      </c>
      <c r="BE47" s="56"/>
    </row>
    <row r="48" spans="2:56" s="6" customFormat="1" ht="12"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41"/>
      <c r="AS48" s="57"/>
      <c r="AT48" s="58"/>
      <c r="AU48" s="58"/>
      <c r="AV48" s="58"/>
      <c r="AW48" s="58"/>
      <c r="AX48" s="58"/>
      <c r="AY48" s="58"/>
      <c r="AZ48" s="58"/>
      <c r="BA48" s="58"/>
      <c r="BB48" s="58"/>
      <c r="BC48" s="58"/>
      <c r="BD48" s="59"/>
    </row>
    <row r="49" spans="2:76" s="42" customFormat="1" ht="33" customHeight="1">
      <c r="B49" s="43"/>
      <c r="C49" s="60" t="s">
        <v>62</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183">
        <f>ROUNDUP($AG$50,2)</f>
        <v>0</v>
      </c>
      <c r="AH49" s="184"/>
      <c r="AI49" s="184"/>
      <c r="AJ49" s="184"/>
      <c r="AK49" s="184"/>
      <c r="AL49" s="184"/>
      <c r="AM49" s="184"/>
      <c r="AN49" s="183">
        <f>ROUNDUP(SUM($AG$49,$AT$49),2)</f>
        <v>0</v>
      </c>
      <c r="AO49" s="184"/>
      <c r="AP49" s="184"/>
      <c r="AQ49" s="61"/>
      <c r="AR49" s="44"/>
      <c r="AS49" s="62">
        <f>ROUNDUP($AS$50,2)</f>
        <v>0</v>
      </c>
      <c r="AT49" s="63">
        <f>ROUNDUP(SUM($AV$49:$AW$49),1)</f>
        <v>0</v>
      </c>
      <c r="AU49" s="64">
        <f>ROUNDUP($AU$50,5)</f>
        <v>0</v>
      </c>
      <c r="AV49" s="63">
        <f>ROUNDUP($AZ$49*$L$25,2)</f>
        <v>0</v>
      </c>
      <c r="AW49" s="63">
        <f>ROUNDUP($BA$49*$L$26,2)</f>
        <v>0</v>
      </c>
      <c r="AX49" s="63">
        <f>ROUNDUP($BB$49*$L$25,2)</f>
        <v>0</v>
      </c>
      <c r="AY49" s="63">
        <f>ROUNDUP($BC$49*$L$26,2)</f>
        <v>0</v>
      </c>
      <c r="AZ49" s="63">
        <f>ROUNDUP($AZ$50,2)</f>
        <v>0</v>
      </c>
      <c r="BA49" s="63">
        <f>ROUNDUP($BA$50,2)</f>
        <v>0</v>
      </c>
      <c r="BB49" s="63">
        <f>ROUNDUP($BB$50,2)</f>
        <v>0</v>
      </c>
      <c r="BC49" s="63">
        <f>ROUNDUP($BC$50,2)</f>
        <v>0</v>
      </c>
      <c r="BD49" s="65">
        <f>ROUNDUP($BD$50,2)</f>
        <v>0</v>
      </c>
      <c r="BS49" s="42" t="s">
        <v>63</v>
      </c>
      <c r="BT49" s="42" t="s">
        <v>64</v>
      </c>
      <c r="BU49" s="66" t="s">
        <v>65</v>
      </c>
      <c r="BV49" s="42" t="s">
        <v>66</v>
      </c>
      <c r="BW49" s="42" t="s">
        <v>4</v>
      </c>
      <c r="BX49" s="42" t="s">
        <v>67</v>
      </c>
    </row>
    <row r="50" spans="1:91" s="67" customFormat="1" ht="28.5" customHeight="1">
      <c r="A50" s="220" t="s">
        <v>446</v>
      </c>
      <c r="B50" s="68"/>
      <c r="C50" s="69"/>
      <c r="D50" s="181" t="s">
        <v>17</v>
      </c>
      <c r="E50" s="182"/>
      <c r="F50" s="182"/>
      <c r="G50" s="182"/>
      <c r="H50" s="182"/>
      <c r="I50" s="69"/>
      <c r="J50" s="181" t="s">
        <v>68</v>
      </c>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79">
        <f>'1 - Parkovací stání'!$M$25</f>
        <v>0</v>
      </c>
      <c r="AH50" s="180"/>
      <c r="AI50" s="180"/>
      <c r="AJ50" s="180"/>
      <c r="AK50" s="180"/>
      <c r="AL50" s="180"/>
      <c r="AM50" s="180"/>
      <c r="AN50" s="179">
        <f>ROUNDUP(SUM($AG$50,$AT$50),2)</f>
        <v>0</v>
      </c>
      <c r="AO50" s="180"/>
      <c r="AP50" s="180"/>
      <c r="AQ50" s="70" t="s">
        <v>69</v>
      </c>
      <c r="AR50" s="71"/>
      <c r="AS50" s="72">
        <v>0</v>
      </c>
      <c r="AT50" s="73">
        <f>ROUNDUP(SUM($AV$50:$AW$50),1)</f>
        <v>0</v>
      </c>
      <c r="AU50" s="74">
        <f>'1 - Parkovací stání'!$W$78</f>
        <v>0</v>
      </c>
      <c r="AV50" s="73">
        <f>'1 - Parkovací stání'!$M$27</f>
        <v>0</v>
      </c>
      <c r="AW50" s="73">
        <f>'1 - Parkovací stání'!$M$28</f>
        <v>0</v>
      </c>
      <c r="AX50" s="73">
        <f>'1 - Parkovací stání'!$M$29</f>
        <v>0</v>
      </c>
      <c r="AY50" s="73">
        <f>'1 - Parkovací stání'!$M$30</f>
        <v>0</v>
      </c>
      <c r="AZ50" s="73">
        <f>'1 - Parkovací stání'!$H$27</f>
        <v>0</v>
      </c>
      <c r="BA50" s="73">
        <f>'1 - Parkovací stání'!$H$28</f>
        <v>0</v>
      </c>
      <c r="BB50" s="73">
        <f>'1 - Parkovací stání'!$H$29</f>
        <v>0</v>
      </c>
      <c r="BC50" s="73">
        <f>'1 - Parkovací stání'!$H$30</f>
        <v>0</v>
      </c>
      <c r="BD50" s="75">
        <f>'1 - Parkovací stání'!$H$31</f>
        <v>0</v>
      </c>
      <c r="BT50" s="67" t="s">
        <v>17</v>
      </c>
      <c r="BV50" s="67" t="s">
        <v>66</v>
      </c>
      <c r="BW50" s="67" t="s">
        <v>70</v>
      </c>
      <c r="BX50" s="67" t="s">
        <v>4</v>
      </c>
      <c r="CM50" s="67" t="s">
        <v>71</v>
      </c>
    </row>
    <row r="51" spans="2:44" s="6" customFormat="1" ht="30.75" customHeight="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41"/>
    </row>
    <row r="52" spans="2:44" s="6" customFormat="1" ht="7.5" customHeight="1">
      <c r="B52" s="36"/>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41"/>
    </row>
  </sheetData>
  <sheetProtection password="CC35" sheet="1" objects="1" scenarios="1" formatColumns="0" formatRows="0" sort="0" autoFilter="0"/>
  <mergeCells count="39">
    <mergeCell ref="AR2:BE2"/>
    <mergeCell ref="C47:G47"/>
    <mergeCell ref="I47:AF47"/>
    <mergeCell ref="AG47:AM47"/>
    <mergeCell ref="AN47:AP47"/>
    <mergeCell ref="AN50:AP50"/>
    <mergeCell ref="AG50:AM50"/>
    <mergeCell ref="D50:H50"/>
    <mergeCell ref="J50:AF50"/>
    <mergeCell ref="AG49:AM49"/>
    <mergeCell ref="AN49:AP49"/>
    <mergeCell ref="X31:AB31"/>
    <mergeCell ref="AK31:AO31"/>
    <mergeCell ref="C38:AQ38"/>
    <mergeCell ref="L40:AO40"/>
    <mergeCell ref="AM44:AP44"/>
    <mergeCell ref="AS44:AT46"/>
    <mergeCell ref="L28:O28"/>
    <mergeCell ref="W28:AE28"/>
    <mergeCell ref="AK28:AO28"/>
    <mergeCell ref="L29:O29"/>
    <mergeCell ref="W29:AE29"/>
    <mergeCell ref="AK29:AO29"/>
    <mergeCell ref="L26:O26"/>
    <mergeCell ref="W26:AE26"/>
    <mergeCell ref="AK26:AO26"/>
    <mergeCell ref="L27:O27"/>
    <mergeCell ref="W27:AE27"/>
    <mergeCell ref="AK27:AO27"/>
    <mergeCell ref="C2:AQ2"/>
    <mergeCell ref="C4:AQ4"/>
    <mergeCell ref="BE5:BE32"/>
    <mergeCell ref="K6:AO6"/>
    <mergeCell ref="E14:AJ14"/>
    <mergeCell ref="E20:AN20"/>
    <mergeCell ref="AK23:AO23"/>
    <mergeCell ref="L25:O25"/>
    <mergeCell ref="W25:AE25"/>
    <mergeCell ref="AK25:AO25"/>
  </mergeCells>
  <hyperlinks>
    <hyperlink ref="K1:S1" location="C2" tooltip="Rekapitulace stavby" display="1) Rekapitulace stavby"/>
    <hyperlink ref="W1:AI1" location="C49" tooltip="Rekapitulace objektů stavby a soupisů prací" display="2) Rekapitulace objektů stavby a soupisů prací"/>
    <hyperlink ref="A50" location="'1 - Parkovací stání'!C2" tooltip="1 - Parkovací stání"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38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25"/>
      <c r="B1" s="222"/>
      <c r="C1" s="222"/>
      <c r="D1" s="223" t="s">
        <v>1</v>
      </c>
      <c r="E1" s="222"/>
      <c r="F1" s="224" t="s">
        <v>447</v>
      </c>
      <c r="G1" s="224"/>
      <c r="H1" s="226" t="s">
        <v>448</v>
      </c>
      <c r="I1" s="226"/>
      <c r="J1" s="226"/>
      <c r="K1" s="226"/>
      <c r="L1" s="224" t="s">
        <v>449</v>
      </c>
      <c r="M1" s="224"/>
      <c r="N1" s="222"/>
      <c r="O1" s="223" t="s">
        <v>72</v>
      </c>
      <c r="P1" s="222"/>
      <c r="Q1" s="222"/>
      <c r="R1" s="222"/>
      <c r="S1" s="224" t="s">
        <v>450</v>
      </c>
      <c r="T1" s="224"/>
      <c r="U1" s="225"/>
      <c r="V1" s="22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50" t="s">
        <v>5</v>
      </c>
      <c r="D2" s="151"/>
      <c r="E2" s="151"/>
      <c r="F2" s="151"/>
      <c r="G2" s="151"/>
      <c r="H2" s="151"/>
      <c r="I2" s="151"/>
      <c r="J2" s="151"/>
      <c r="K2" s="151"/>
      <c r="L2" s="151"/>
      <c r="M2" s="151"/>
      <c r="N2" s="151"/>
      <c r="O2" s="151"/>
      <c r="P2" s="151"/>
      <c r="Q2" s="151"/>
      <c r="R2" s="151"/>
      <c r="S2" s="185"/>
      <c r="T2" s="151"/>
      <c r="U2" s="151"/>
      <c r="V2" s="151"/>
      <c r="W2" s="151"/>
      <c r="X2" s="151"/>
      <c r="Y2" s="151"/>
      <c r="Z2" s="151"/>
      <c r="AA2" s="151"/>
      <c r="AB2" s="151"/>
      <c r="AC2" s="151"/>
      <c r="AT2" s="2" t="s">
        <v>70</v>
      </c>
    </row>
    <row r="3" spans="2:46" s="2" customFormat="1" ht="7.5" customHeight="1">
      <c r="B3" s="7"/>
      <c r="C3" s="8"/>
      <c r="D3" s="8"/>
      <c r="E3" s="8"/>
      <c r="F3" s="8"/>
      <c r="G3" s="8"/>
      <c r="H3" s="8"/>
      <c r="I3" s="8"/>
      <c r="J3" s="8"/>
      <c r="K3" s="8"/>
      <c r="L3" s="8"/>
      <c r="M3" s="8"/>
      <c r="N3" s="8"/>
      <c r="O3" s="8"/>
      <c r="P3" s="8"/>
      <c r="Q3" s="8"/>
      <c r="R3" s="9"/>
      <c r="AT3" s="2" t="s">
        <v>71</v>
      </c>
    </row>
    <row r="4" spans="2:46" s="2" customFormat="1" ht="37.5" customHeight="1">
      <c r="B4" s="10"/>
      <c r="C4" s="152" t="s">
        <v>73</v>
      </c>
      <c r="D4" s="153"/>
      <c r="E4" s="153"/>
      <c r="F4" s="153"/>
      <c r="G4" s="153"/>
      <c r="H4" s="153"/>
      <c r="I4" s="153"/>
      <c r="J4" s="153"/>
      <c r="K4" s="153"/>
      <c r="L4" s="153"/>
      <c r="M4" s="153"/>
      <c r="N4" s="153"/>
      <c r="O4" s="153"/>
      <c r="P4" s="153"/>
      <c r="Q4" s="153"/>
      <c r="R4" s="154"/>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86" t="str">
        <f>'Rekapitulace stavby'!$K$6</f>
        <v>S02 - vnitroblok Truhlářská</v>
      </c>
      <c r="G6" s="153"/>
      <c r="H6" s="153"/>
      <c r="I6" s="153"/>
      <c r="J6" s="153"/>
      <c r="K6" s="153"/>
      <c r="L6" s="153"/>
      <c r="M6" s="153"/>
      <c r="N6" s="153"/>
      <c r="O6" s="153"/>
      <c r="P6" s="153"/>
      <c r="Q6" s="153"/>
      <c r="R6" s="12"/>
    </row>
    <row r="7" spans="2:18" s="6" customFormat="1" ht="18.75" customHeight="1">
      <c r="B7" s="21"/>
      <c r="C7" s="22"/>
      <c r="D7" s="15" t="s">
        <v>74</v>
      </c>
      <c r="E7" s="22"/>
      <c r="F7" s="158" t="s">
        <v>75</v>
      </c>
      <c r="G7" s="170"/>
      <c r="H7" s="170"/>
      <c r="I7" s="170"/>
      <c r="J7" s="170"/>
      <c r="K7" s="170"/>
      <c r="L7" s="170"/>
      <c r="M7" s="170"/>
      <c r="N7" s="170"/>
      <c r="O7" s="170"/>
      <c r="P7" s="170"/>
      <c r="Q7" s="170"/>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76</v>
      </c>
      <c r="E9" s="22"/>
      <c r="F9" s="17"/>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187" t="str">
        <f>'Rekapitulace stavby'!$AN$8</f>
        <v>29.04.2013</v>
      </c>
      <c r="P10" s="170"/>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71">
        <f>IF('Rekapitulace stavby'!$AN$10="","",'Rekapitulace stavby'!$AN$10)</f>
      </c>
      <c r="P12" s="170"/>
      <c r="Q12" s="22"/>
      <c r="R12" s="25"/>
    </row>
    <row r="13" spans="2:18" s="6" customFormat="1" ht="18.75" customHeight="1">
      <c r="B13" s="21"/>
      <c r="C13" s="22"/>
      <c r="D13" s="22"/>
      <c r="E13" s="17" t="str">
        <f>IF('Rekapitulace stavby'!$E$11="","",'Rekapitulace stavby'!$E$11)</f>
        <v> </v>
      </c>
      <c r="F13" s="22"/>
      <c r="G13" s="22"/>
      <c r="H13" s="22"/>
      <c r="I13" s="22"/>
      <c r="J13" s="22"/>
      <c r="K13" s="22"/>
      <c r="L13" s="22"/>
      <c r="M13" s="16" t="s">
        <v>26</v>
      </c>
      <c r="N13" s="22"/>
      <c r="O13" s="171">
        <f>IF('Rekapitulace stavby'!$AN$11="","",'Rekapitulace stavby'!$AN$11)</f>
      </c>
      <c r="P13" s="170"/>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27</v>
      </c>
      <c r="E15" s="22"/>
      <c r="F15" s="22"/>
      <c r="G15" s="22"/>
      <c r="H15" s="22"/>
      <c r="I15" s="22"/>
      <c r="J15" s="22"/>
      <c r="K15" s="22"/>
      <c r="L15" s="22"/>
      <c r="M15" s="16" t="s">
        <v>25</v>
      </c>
      <c r="N15" s="22"/>
      <c r="O15" s="171" t="str">
        <f>IF('Rekapitulace stavby'!$AN$13="","",'Rekapitulace stavby'!$AN$13)</f>
        <v>Vyplň údaj</v>
      </c>
      <c r="P15" s="170"/>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26</v>
      </c>
      <c r="N16" s="22"/>
      <c r="O16" s="171" t="str">
        <f>IF('Rekapitulace stavby'!$AN$14="","",'Rekapitulace stavby'!$AN$14)</f>
        <v>Vyplň údaj</v>
      </c>
      <c r="P16" s="170"/>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29</v>
      </c>
      <c r="E18" s="22"/>
      <c r="F18" s="22"/>
      <c r="G18" s="22"/>
      <c r="H18" s="22"/>
      <c r="I18" s="22"/>
      <c r="J18" s="22"/>
      <c r="K18" s="22"/>
      <c r="L18" s="22"/>
      <c r="M18" s="16" t="s">
        <v>25</v>
      </c>
      <c r="N18" s="22"/>
      <c r="O18" s="171">
        <f>IF('Rekapitulace stavby'!$AN$16="","",'Rekapitulace stavby'!$AN$16)</f>
      </c>
      <c r="P18" s="170"/>
      <c r="Q18" s="22"/>
      <c r="R18" s="25"/>
    </row>
    <row r="19" spans="2:18" s="6" customFormat="1" ht="18.75" customHeight="1">
      <c r="B19" s="21"/>
      <c r="C19" s="22"/>
      <c r="D19" s="22"/>
      <c r="E19" s="17" t="str">
        <f>IF('Rekapitulace stavby'!$E$17="","",'Rekapitulace stavby'!$E$17)</f>
        <v> </v>
      </c>
      <c r="F19" s="22"/>
      <c r="G19" s="22"/>
      <c r="H19" s="22"/>
      <c r="I19" s="22"/>
      <c r="J19" s="22"/>
      <c r="K19" s="22"/>
      <c r="L19" s="22"/>
      <c r="M19" s="16" t="s">
        <v>26</v>
      </c>
      <c r="N19" s="22"/>
      <c r="O19" s="171">
        <f>IF('Rekapitulace stavby'!$AN$17="","",'Rekapitulace stavby'!$AN$17)</f>
      </c>
      <c r="P19" s="170"/>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31</v>
      </c>
      <c r="E21" s="22"/>
      <c r="F21" s="22"/>
      <c r="G21" s="22"/>
      <c r="H21" s="22"/>
      <c r="I21" s="22"/>
      <c r="J21" s="22"/>
      <c r="K21" s="22"/>
      <c r="L21" s="22"/>
      <c r="M21" s="22"/>
      <c r="N21" s="22"/>
      <c r="O21" s="22"/>
      <c r="P21" s="22"/>
      <c r="Q21" s="22"/>
      <c r="R21" s="25"/>
    </row>
    <row r="22" spans="2:18" s="76" customFormat="1" ht="15.75" customHeight="1">
      <c r="B22" s="77"/>
      <c r="C22" s="78"/>
      <c r="D22" s="78"/>
      <c r="E22" s="160"/>
      <c r="F22" s="188"/>
      <c r="G22" s="188"/>
      <c r="H22" s="188"/>
      <c r="I22" s="188"/>
      <c r="J22" s="188"/>
      <c r="K22" s="188"/>
      <c r="L22" s="188"/>
      <c r="M22" s="188"/>
      <c r="N22" s="188"/>
      <c r="O22" s="188"/>
      <c r="P22" s="188"/>
      <c r="Q22" s="78"/>
      <c r="R22" s="79"/>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0" t="s">
        <v>32</v>
      </c>
      <c r="E25" s="22"/>
      <c r="F25" s="22"/>
      <c r="G25" s="22"/>
      <c r="H25" s="22"/>
      <c r="I25" s="22"/>
      <c r="J25" s="22"/>
      <c r="K25" s="22"/>
      <c r="L25" s="22"/>
      <c r="M25" s="183">
        <f>ROUNDUP($N$78,2)</f>
        <v>0</v>
      </c>
      <c r="N25" s="170"/>
      <c r="O25" s="170"/>
      <c r="P25" s="170"/>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33</v>
      </c>
      <c r="E27" s="27" t="s">
        <v>34</v>
      </c>
      <c r="F27" s="28">
        <v>0.21</v>
      </c>
      <c r="G27" s="81" t="s">
        <v>35</v>
      </c>
      <c r="H27" s="189">
        <f>SUM($BE$78:$BE$380)</f>
        <v>0</v>
      </c>
      <c r="I27" s="170"/>
      <c r="J27" s="170"/>
      <c r="K27" s="22"/>
      <c r="L27" s="22"/>
      <c r="M27" s="189">
        <f>SUM($BE$78:$BE$380)*$F$27</f>
        <v>0</v>
      </c>
      <c r="N27" s="170"/>
      <c r="O27" s="170"/>
      <c r="P27" s="170"/>
      <c r="Q27" s="22"/>
      <c r="R27" s="25"/>
    </row>
    <row r="28" spans="2:18" s="6" customFormat="1" ht="15" customHeight="1">
      <c r="B28" s="21"/>
      <c r="C28" s="22"/>
      <c r="D28" s="22"/>
      <c r="E28" s="27" t="s">
        <v>36</v>
      </c>
      <c r="F28" s="28">
        <v>0.15</v>
      </c>
      <c r="G28" s="81" t="s">
        <v>35</v>
      </c>
      <c r="H28" s="189">
        <f>SUM($BF$78:$BF$380)</f>
        <v>0</v>
      </c>
      <c r="I28" s="170"/>
      <c r="J28" s="170"/>
      <c r="K28" s="22"/>
      <c r="L28" s="22"/>
      <c r="M28" s="189">
        <f>SUM($BF$78:$BF$380)*$F$28</f>
        <v>0</v>
      </c>
      <c r="N28" s="170"/>
      <c r="O28" s="170"/>
      <c r="P28" s="170"/>
      <c r="Q28" s="22"/>
      <c r="R28" s="25"/>
    </row>
    <row r="29" spans="2:18" s="6" customFormat="1" ht="15" customHeight="1" hidden="1">
      <c r="B29" s="21"/>
      <c r="C29" s="22"/>
      <c r="D29" s="22"/>
      <c r="E29" s="27" t="s">
        <v>37</v>
      </c>
      <c r="F29" s="28">
        <v>0.21</v>
      </c>
      <c r="G29" s="81" t="s">
        <v>35</v>
      </c>
      <c r="H29" s="189">
        <f>SUM($BG$78:$BG$380)</f>
        <v>0</v>
      </c>
      <c r="I29" s="170"/>
      <c r="J29" s="170"/>
      <c r="K29" s="22"/>
      <c r="L29" s="22"/>
      <c r="M29" s="189">
        <v>0</v>
      </c>
      <c r="N29" s="170"/>
      <c r="O29" s="170"/>
      <c r="P29" s="170"/>
      <c r="Q29" s="22"/>
      <c r="R29" s="25"/>
    </row>
    <row r="30" spans="2:18" s="6" customFormat="1" ht="15" customHeight="1" hidden="1">
      <c r="B30" s="21"/>
      <c r="C30" s="22"/>
      <c r="D30" s="22"/>
      <c r="E30" s="27" t="s">
        <v>38</v>
      </c>
      <c r="F30" s="28">
        <v>0.15</v>
      </c>
      <c r="G30" s="81" t="s">
        <v>35</v>
      </c>
      <c r="H30" s="189">
        <f>SUM($BH$78:$BH$380)</f>
        <v>0</v>
      </c>
      <c r="I30" s="170"/>
      <c r="J30" s="170"/>
      <c r="K30" s="22"/>
      <c r="L30" s="22"/>
      <c r="M30" s="189">
        <v>0</v>
      </c>
      <c r="N30" s="170"/>
      <c r="O30" s="170"/>
      <c r="P30" s="170"/>
      <c r="Q30" s="22"/>
      <c r="R30" s="25"/>
    </row>
    <row r="31" spans="2:18" s="6" customFormat="1" ht="15" customHeight="1" hidden="1">
      <c r="B31" s="21"/>
      <c r="C31" s="22"/>
      <c r="D31" s="22"/>
      <c r="E31" s="27" t="s">
        <v>39</v>
      </c>
      <c r="F31" s="28">
        <v>0</v>
      </c>
      <c r="G31" s="81" t="s">
        <v>35</v>
      </c>
      <c r="H31" s="189">
        <f>SUM($BI$78:$BI$380)</f>
        <v>0</v>
      </c>
      <c r="I31" s="170"/>
      <c r="J31" s="170"/>
      <c r="K31" s="22"/>
      <c r="L31" s="22"/>
      <c r="M31" s="189">
        <v>0</v>
      </c>
      <c r="N31" s="170"/>
      <c r="O31" s="170"/>
      <c r="P31" s="170"/>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40</v>
      </c>
      <c r="E33" s="33"/>
      <c r="F33" s="33"/>
      <c r="G33" s="82" t="s">
        <v>41</v>
      </c>
      <c r="H33" s="34" t="s">
        <v>42</v>
      </c>
      <c r="I33" s="33"/>
      <c r="J33" s="33"/>
      <c r="K33" s="33"/>
      <c r="L33" s="168">
        <f>ROUNDUP(SUM($M$25:$M$31),2)</f>
        <v>0</v>
      </c>
      <c r="M33" s="167"/>
      <c r="N33" s="167"/>
      <c r="O33" s="167"/>
      <c r="P33" s="169"/>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3"/>
      <c r="C38" s="84"/>
      <c r="D38" s="84"/>
      <c r="E38" s="84"/>
      <c r="F38" s="84"/>
      <c r="G38" s="84"/>
      <c r="H38" s="84"/>
      <c r="I38" s="84"/>
      <c r="J38" s="84"/>
      <c r="K38" s="84"/>
      <c r="L38" s="84"/>
      <c r="M38" s="84"/>
      <c r="N38" s="84"/>
      <c r="O38" s="84"/>
      <c r="P38" s="84"/>
      <c r="Q38" s="84"/>
      <c r="R38" s="85"/>
    </row>
    <row r="39" spans="2:21" s="6" customFormat="1" ht="37.5" customHeight="1">
      <c r="B39" s="21"/>
      <c r="C39" s="152" t="s">
        <v>77</v>
      </c>
      <c r="D39" s="170"/>
      <c r="E39" s="170"/>
      <c r="F39" s="170"/>
      <c r="G39" s="170"/>
      <c r="H39" s="170"/>
      <c r="I39" s="170"/>
      <c r="J39" s="170"/>
      <c r="K39" s="170"/>
      <c r="L39" s="170"/>
      <c r="M39" s="170"/>
      <c r="N39" s="170"/>
      <c r="O39" s="170"/>
      <c r="P39" s="170"/>
      <c r="Q39" s="170"/>
      <c r="R39" s="190"/>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186" t="str">
        <f>$F$6</f>
        <v>S02 - vnitroblok Truhlářská</v>
      </c>
      <c r="G41" s="170"/>
      <c r="H41" s="170"/>
      <c r="I41" s="170"/>
      <c r="J41" s="170"/>
      <c r="K41" s="170"/>
      <c r="L41" s="170"/>
      <c r="M41" s="170"/>
      <c r="N41" s="170"/>
      <c r="O41" s="170"/>
      <c r="P41" s="170"/>
      <c r="Q41" s="170"/>
      <c r="R41" s="25"/>
      <c r="T41" s="22"/>
      <c r="U41" s="22"/>
    </row>
    <row r="42" spans="2:21" s="6" customFormat="1" ht="15" customHeight="1">
      <c r="B42" s="21"/>
      <c r="C42" s="15" t="s">
        <v>74</v>
      </c>
      <c r="D42" s="22"/>
      <c r="E42" s="22"/>
      <c r="F42" s="158" t="str">
        <f>$F$7</f>
        <v>1 - Parkovací stání</v>
      </c>
      <c r="G42" s="170"/>
      <c r="H42" s="170"/>
      <c r="I42" s="170"/>
      <c r="J42" s="170"/>
      <c r="K42" s="170"/>
      <c r="L42" s="170"/>
      <c r="M42" s="170"/>
      <c r="N42" s="170"/>
      <c r="O42" s="170"/>
      <c r="P42" s="170"/>
      <c r="Q42" s="170"/>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187" t="str">
        <f>IF($O$10="","",$O$10)</f>
        <v>29.04.2013</v>
      </c>
      <c r="N44" s="170"/>
      <c r="O44" s="170"/>
      <c r="P44" s="170"/>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29</v>
      </c>
      <c r="L46" s="22"/>
      <c r="M46" s="171" t="str">
        <f>$E$19</f>
        <v> </v>
      </c>
      <c r="N46" s="170"/>
      <c r="O46" s="170"/>
      <c r="P46" s="170"/>
      <c r="Q46" s="170"/>
      <c r="R46" s="25"/>
      <c r="T46" s="22"/>
      <c r="U46" s="22"/>
    </row>
    <row r="47" spans="2:21" s="6" customFormat="1" ht="15" customHeight="1">
      <c r="B47" s="21"/>
      <c r="C47" s="16" t="s">
        <v>27</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191" t="s">
        <v>78</v>
      </c>
      <c r="D49" s="192"/>
      <c r="E49" s="192"/>
      <c r="F49" s="192"/>
      <c r="G49" s="192"/>
      <c r="H49" s="31"/>
      <c r="I49" s="31"/>
      <c r="J49" s="31"/>
      <c r="K49" s="31"/>
      <c r="L49" s="31"/>
      <c r="M49" s="31"/>
      <c r="N49" s="191" t="s">
        <v>79</v>
      </c>
      <c r="O49" s="192"/>
      <c r="P49" s="192"/>
      <c r="Q49" s="192"/>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80</v>
      </c>
      <c r="D51" s="22"/>
      <c r="E51" s="22"/>
      <c r="F51" s="22"/>
      <c r="G51" s="22"/>
      <c r="H51" s="22"/>
      <c r="I51" s="22"/>
      <c r="J51" s="22"/>
      <c r="K51" s="22"/>
      <c r="L51" s="22"/>
      <c r="M51" s="22"/>
      <c r="N51" s="183">
        <f>ROUNDUP($N$78,2)</f>
        <v>0</v>
      </c>
      <c r="O51" s="170"/>
      <c r="P51" s="170"/>
      <c r="Q51" s="170"/>
      <c r="R51" s="25"/>
      <c r="T51" s="22"/>
      <c r="U51" s="22"/>
      <c r="AU51" s="6" t="s">
        <v>81</v>
      </c>
    </row>
    <row r="52" spans="2:21" s="66" customFormat="1" ht="25.5" customHeight="1">
      <c r="B52" s="86"/>
      <c r="C52" s="87"/>
      <c r="D52" s="87" t="s">
        <v>82</v>
      </c>
      <c r="E52" s="87"/>
      <c r="F52" s="87"/>
      <c r="G52" s="87"/>
      <c r="H52" s="87"/>
      <c r="I52" s="87"/>
      <c r="J52" s="87"/>
      <c r="K52" s="87"/>
      <c r="L52" s="87"/>
      <c r="M52" s="87"/>
      <c r="N52" s="193">
        <f>ROUNDUP($N$79,2)</f>
        <v>0</v>
      </c>
      <c r="O52" s="194"/>
      <c r="P52" s="194"/>
      <c r="Q52" s="194"/>
      <c r="R52" s="88"/>
      <c r="T52" s="87"/>
      <c r="U52" s="87"/>
    </row>
    <row r="53" spans="2:21" s="89" customFormat="1" ht="21" customHeight="1">
      <c r="B53" s="90"/>
      <c r="C53" s="91"/>
      <c r="D53" s="91" t="s">
        <v>83</v>
      </c>
      <c r="E53" s="91"/>
      <c r="F53" s="91"/>
      <c r="G53" s="91"/>
      <c r="H53" s="91"/>
      <c r="I53" s="91"/>
      <c r="J53" s="91"/>
      <c r="K53" s="91"/>
      <c r="L53" s="91"/>
      <c r="M53" s="91"/>
      <c r="N53" s="195">
        <f>ROUNDUP($N$80,2)</f>
        <v>0</v>
      </c>
      <c r="O53" s="196"/>
      <c r="P53" s="196"/>
      <c r="Q53" s="196"/>
      <c r="R53" s="92"/>
      <c r="T53" s="91"/>
      <c r="U53" s="91"/>
    </row>
    <row r="54" spans="2:21" s="89" customFormat="1" ht="21" customHeight="1">
      <c r="B54" s="90"/>
      <c r="C54" s="91"/>
      <c r="D54" s="91" t="s">
        <v>84</v>
      </c>
      <c r="E54" s="91"/>
      <c r="F54" s="91"/>
      <c r="G54" s="91"/>
      <c r="H54" s="91"/>
      <c r="I54" s="91"/>
      <c r="J54" s="91"/>
      <c r="K54" s="91"/>
      <c r="L54" s="91"/>
      <c r="M54" s="91"/>
      <c r="N54" s="195">
        <f>ROUNDUP($N$145,2)</f>
        <v>0</v>
      </c>
      <c r="O54" s="196"/>
      <c r="P54" s="196"/>
      <c r="Q54" s="196"/>
      <c r="R54" s="92"/>
      <c r="T54" s="91"/>
      <c r="U54" s="91"/>
    </row>
    <row r="55" spans="2:21" s="89" customFormat="1" ht="21" customHeight="1">
      <c r="B55" s="90"/>
      <c r="C55" s="91"/>
      <c r="D55" s="91" t="s">
        <v>85</v>
      </c>
      <c r="E55" s="91"/>
      <c r="F55" s="91"/>
      <c r="G55" s="91"/>
      <c r="H55" s="91"/>
      <c r="I55" s="91"/>
      <c r="J55" s="91"/>
      <c r="K55" s="91"/>
      <c r="L55" s="91"/>
      <c r="M55" s="91"/>
      <c r="N55" s="195">
        <f>ROUNDUP($N$202,2)</f>
        <v>0</v>
      </c>
      <c r="O55" s="196"/>
      <c r="P55" s="196"/>
      <c r="Q55" s="196"/>
      <c r="R55" s="92"/>
      <c r="T55" s="91"/>
      <c r="U55" s="91"/>
    </row>
    <row r="56" spans="2:21" s="89" customFormat="1" ht="21" customHeight="1">
      <c r="B56" s="90"/>
      <c r="C56" s="91"/>
      <c r="D56" s="91" t="s">
        <v>86</v>
      </c>
      <c r="E56" s="91"/>
      <c r="F56" s="91"/>
      <c r="G56" s="91"/>
      <c r="H56" s="91"/>
      <c r="I56" s="91"/>
      <c r="J56" s="91"/>
      <c r="K56" s="91"/>
      <c r="L56" s="91"/>
      <c r="M56" s="91"/>
      <c r="N56" s="195">
        <f>ROUNDUP($N$305,2)</f>
        <v>0</v>
      </c>
      <c r="O56" s="196"/>
      <c r="P56" s="196"/>
      <c r="Q56" s="196"/>
      <c r="R56" s="92"/>
      <c r="T56" s="91"/>
      <c r="U56" s="91"/>
    </row>
    <row r="57" spans="2:21" s="89" customFormat="1" ht="21" customHeight="1">
      <c r="B57" s="90"/>
      <c r="C57" s="91"/>
      <c r="D57" s="91" t="s">
        <v>87</v>
      </c>
      <c r="E57" s="91"/>
      <c r="F57" s="91"/>
      <c r="G57" s="91"/>
      <c r="H57" s="91"/>
      <c r="I57" s="91"/>
      <c r="J57" s="91"/>
      <c r="K57" s="91"/>
      <c r="L57" s="91"/>
      <c r="M57" s="91"/>
      <c r="N57" s="195">
        <f>ROUNDUP($N$317,2)</f>
        <v>0</v>
      </c>
      <c r="O57" s="196"/>
      <c r="P57" s="196"/>
      <c r="Q57" s="196"/>
      <c r="R57" s="92"/>
      <c r="T57" s="91"/>
      <c r="U57" s="91"/>
    </row>
    <row r="58" spans="2:21" s="89" customFormat="1" ht="21" customHeight="1">
      <c r="B58" s="90"/>
      <c r="C58" s="91"/>
      <c r="D58" s="91" t="s">
        <v>88</v>
      </c>
      <c r="E58" s="91"/>
      <c r="F58" s="91"/>
      <c r="G58" s="91"/>
      <c r="H58" s="91"/>
      <c r="I58" s="91"/>
      <c r="J58" s="91"/>
      <c r="K58" s="91"/>
      <c r="L58" s="91"/>
      <c r="M58" s="91"/>
      <c r="N58" s="195">
        <f>ROUNDUP($N$368,2)</f>
        <v>0</v>
      </c>
      <c r="O58" s="196"/>
      <c r="P58" s="196"/>
      <c r="Q58" s="196"/>
      <c r="R58" s="92"/>
      <c r="T58" s="91"/>
      <c r="U58" s="91"/>
    </row>
    <row r="59" spans="2:21" s="66" customFormat="1" ht="25.5" customHeight="1">
      <c r="B59" s="86"/>
      <c r="C59" s="87"/>
      <c r="D59" s="87" t="s">
        <v>89</v>
      </c>
      <c r="E59" s="87"/>
      <c r="F59" s="87"/>
      <c r="G59" s="87"/>
      <c r="H59" s="87"/>
      <c r="I59" s="87"/>
      <c r="J59" s="87"/>
      <c r="K59" s="87"/>
      <c r="L59" s="87"/>
      <c r="M59" s="87"/>
      <c r="N59" s="193">
        <f>ROUNDUP($N$371,2)</f>
        <v>0</v>
      </c>
      <c r="O59" s="194"/>
      <c r="P59" s="194"/>
      <c r="Q59" s="194"/>
      <c r="R59" s="88"/>
      <c r="T59" s="87"/>
      <c r="U59" s="87"/>
    </row>
    <row r="60" spans="2:21" s="89" customFormat="1" ht="21" customHeight="1">
      <c r="B60" s="90"/>
      <c r="C60" s="91"/>
      <c r="D60" s="91" t="s">
        <v>90</v>
      </c>
      <c r="E60" s="91"/>
      <c r="F60" s="91"/>
      <c r="G60" s="91"/>
      <c r="H60" s="91"/>
      <c r="I60" s="91"/>
      <c r="J60" s="91"/>
      <c r="K60" s="91"/>
      <c r="L60" s="91"/>
      <c r="M60" s="91"/>
      <c r="N60" s="195">
        <f>ROUNDUP($N$372,2)</f>
        <v>0</v>
      </c>
      <c r="O60" s="196"/>
      <c r="P60" s="196"/>
      <c r="Q60" s="196"/>
      <c r="R60" s="92"/>
      <c r="T60" s="91"/>
      <c r="U60" s="91"/>
    </row>
    <row r="61" spans="2:21" s="6" customFormat="1" ht="22.5" customHeight="1">
      <c r="B61" s="21"/>
      <c r="C61" s="22"/>
      <c r="D61" s="22"/>
      <c r="E61" s="22"/>
      <c r="F61" s="22"/>
      <c r="G61" s="22"/>
      <c r="H61" s="22"/>
      <c r="I61" s="22"/>
      <c r="J61" s="22"/>
      <c r="K61" s="22"/>
      <c r="L61" s="22"/>
      <c r="M61" s="22"/>
      <c r="N61" s="22"/>
      <c r="O61" s="22"/>
      <c r="P61" s="22"/>
      <c r="Q61" s="22"/>
      <c r="R61" s="25"/>
      <c r="T61" s="22"/>
      <c r="U61" s="22"/>
    </row>
    <row r="62" spans="2:21" s="6" customFormat="1" ht="7.5" customHeight="1">
      <c r="B62" s="36"/>
      <c r="C62" s="37"/>
      <c r="D62" s="37"/>
      <c r="E62" s="37"/>
      <c r="F62" s="37"/>
      <c r="G62" s="37"/>
      <c r="H62" s="37"/>
      <c r="I62" s="37"/>
      <c r="J62" s="37"/>
      <c r="K62" s="37"/>
      <c r="L62" s="37"/>
      <c r="M62" s="37"/>
      <c r="N62" s="37"/>
      <c r="O62" s="37"/>
      <c r="P62" s="37"/>
      <c r="Q62" s="37"/>
      <c r="R62" s="38"/>
      <c r="T62" s="22"/>
      <c r="U62" s="22"/>
    </row>
    <row r="66" spans="2:19" s="6" customFormat="1" ht="7.5" customHeight="1">
      <c r="B66" s="39"/>
      <c r="C66" s="40"/>
      <c r="D66" s="40"/>
      <c r="E66" s="40"/>
      <c r="F66" s="40"/>
      <c r="G66" s="40"/>
      <c r="H66" s="40"/>
      <c r="I66" s="40"/>
      <c r="J66" s="40"/>
      <c r="K66" s="40"/>
      <c r="L66" s="40"/>
      <c r="M66" s="40"/>
      <c r="N66" s="40"/>
      <c r="O66" s="40"/>
      <c r="P66" s="40"/>
      <c r="Q66" s="40"/>
      <c r="R66" s="40"/>
      <c r="S66" s="41"/>
    </row>
    <row r="67" spans="2:19" s="6" customFormat="1" ht="37.5" customHeight="1">
      <c r="B67" s="21"/>
      <c r="C67" s="152" t="s">
        <v>91</v>
      </c>
      <c r="D67" s="170"/>
      <c r="E67" s="170"/>
      <c r="F67" s="170"/>
      <c r="G67" s="170"/>
      <c r="H67" s="170"/>
      <c r="I67" s="170"/>
      <c r="J67" s="170"/>
      <c r="K67" s="170"/>
      <c r="L67" s="170"/>
      <c r="M67" s="170"/>
      <c r="N67" s="170"/>
      <c r="O67" s="170"/>
      <c r="P67" s="170"/>
      <c r="Q67" s="170"/>
      <c r="R67" s="170"/>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5" customHeight="1">
      <c r="B69" s="21"/>
      <c r="C69" s="16" t="s">
        <v>14</v>
      </c>
      <c r="D69" s="22"/>
      <c r="E69" s="22"/>
      <c r="F69" s="186" t="str">
        <f>$F$6</f>
        <v>S02 - vnitroblok Truhlářská</v>
      </c>
      <c r="G69" s="170"/>
      <c r="H69" s="170"/>
      <c r="I69" s="170"/>
      <c r="J69" s="170"/>
      <c r="K69" s="170"/>
      <c r="L69" s="170"/>
      <c r="M69" s="170"/>
      <c r="N69" s="170"/>
      <c r="O69" s="170"/>
      <c r="P69" s="170"/>
      <c r="Q69" s="170"/>
      <c r="R69" s="22"/>
      <c r="S69" s="41"/>
    </row>
    <row r="70" spans="2:19" s="6" customFormat="1" ht="15" customHeight="1">
      <c r="B70" s="21"/>
      <c r="C70" s="15" t="s">
        <v>74</v>
      </c>
      <c r="D70" s="22"/>
      <c r="E70" s="22"/>
      <c r="F70" s="158" t="str">
        <f>$F$7</f>
        <v>1 - Parkovací stání</v>
      </c>
      <c r="G70" s="170"/>
      <c r="H70" s="170"/>
      <c r="I70" s="170"/>
      <c r="J70" s="170"/>
      <c r="K70" s="170"/>
      <c r="L70" s="170"/>
      <c r="M70" s="170"/>
      <c r="N70" s="170"/>
      <c r="O70" s="170"/>
      <c r="P70" s="170"/>
      <c r="Q70" s="170"/>
      <c r="R70" s="22"/>
      <c r="S70" s="41"/>
    </row>
    <row r="71" spans="2:19" s="6" customFormat="1" ht="7.5" customHeight="1">
      <c r="B71" s="21"/>
      <c r="C71" s="22"/>
      <c r="D71" s="22"/>
      <c r="E71" s="22"/>
      <c r="F71" s="22"/>
      <c r="G71" s="22"/>
      <c r="H71" s="22"/>
      <c r="I71" s="22"/>
      <c r="J71" s="22"/>
      <c r="K71" s="22"/>
      <c r="L71" s="22"/>
      <c r="M71" s="22"/>
      <c r="N71" s="22"/>
      <c r="O71" s="22"/>
      <c r="P71" s="22"/>
      <c r="Q71" s="22"/>
      <c r="R71" s="22"/>
      <c r="S71" s="41"/>
    </row>
    <row r="72" spans="2:19" s="6" customFormat="1" ht="18.75" customHeight="1">
      <c r="B72" s="21"/>
      <c r="C72" s="16" t="s">
        <v>18</v>
      </c>
      <c r="D72" s="22"/>
      <c r="E72" s="22"/>
      <c r="F72" s="17" t="str">
        <f>$F$10</f>
        <v> </v>
      </c>
      <c r="G72" s="22"/>
      <c r="H72" s="22"/>
      <c r="I72" s="22"/>
      <c r="J72" s="22"/>
      <c r="K72" s="16" t="s">
        <v>20</v>
      </c>
      <c r="L72" s="22"/>
      <c r="M72" s="187" t="str">
        <f>IF($O$10="","",$O$10)</f>
        <v>29.04.2013</v>
      </c>
      <c r="N72" s="170"/>
      <c r="O72" s="170"/>
      <c r="P72" s="170"/>
      <c r="Q72" s="22"/>
      <c r="R72" s="22"/>
      <c r="S72" s="41"/>
    </row>
    <row r="73" spans="2:19" s="6" customFormat="1" ht="7.5" customHeight="1">
      <c r="B73" s="21"/>
      <c r="C73" s="22"/>
      <c r="D73" s="22"/>
      <c r="E73" s="22"/>
      <c r="F73" s="22"/>
      <c r="G73" s="22"/>
      <c r="H73" s="22"/>
      <c r="I73" s="22"/>
      <c r="J73" s="22"/>
      <c r="K73" s="22"/>
      <c r="L73" s="22"/>
      <c r="M73" s="22"/>
      <c r="N73" s="22"/>
      <c r="O73" s="22"/>
      <c r="P73" s="22"/>
      <c r="Q73" s="22"/>
      <c r="R73" s="22"/>
      <c r="S73" s="41"/>
    </row>
    <row r="74" spans="2:19" s="6" customFormat="1" ht="15.75" customHeight="1">
      <c r="B74" s="21"/>
      <c r="C74" s="16" t="s">
        <v>24</v>
      </c>
      <c r="D74" s="22"/>
      <c r="E74" s="22"/>
      <c r="F74" s="17" t="str">
        <f>$E$13</f>
        <v> </v>
      </c>
      <c r="G74" s="22"/>
      <c r="H74" s="22"/>
      <c r="I74" s="22"/>
      <c r="J74" s="22"/>
      <c r="K74" s="16" t="s">
        <v>29</v>
      </c>
      <c r="L74" s="22"/>
      <c r="M74" s="171" t="str">
        <f>$E$19</f>
        <v> </v>
      </c>
      <c r="N74" s="170"/>
      <c r="O74" s="170"/>
      <c r="P74" s="170"/>
      <c r="Q74" s="170"/>
      <c r="R74" s="22"/>
      <c r="S74" s="41"/>
    </row>
    <row r="75" spans="2:19" s="6" customFormat="1" ht="15" customHeight="1">
      <c r="B75" s="21"/>
      <c r="C75" s="16" t="s">
        <v>27</v>
      </c>
      <c r="D75" s="22"/>
      <c r="E75" s="22"/>
      <c r="F75" s="17" t="str">
        <f>IF($E$16="","",$E$16)</f>
        <v>Vyplň údaj</v>
      </c>
      <c r="G75" s="22"/>
      <c r="H75" s="22"/>
      <c r="I75" s="22"/>
      <c r="J75" s="22"/>
      <c r="K75" s="22"/>
      <c r="L75" s="22"/>
      <c r="M75" s="22"/>
      <c r="N75" s="22"/>
      <c r="O75" s="22"/>
      <c r="P75" s="22"/>
      <c r="Q75" s="22"/>
      <c r="R75" s="22"/>
      <c r="S75" s="41"/>
    </row>
    <row r="76" spans="2:19" s="6" customFormat="1" ht="11.25" customHeight="1">
      <c r="B76" s="21"/>
      <c r="C76" s="22"/>
      <c r="D76" s="22"/>
      <c r="E76" s="22"/>
      <c r="F76" s="22"/>
      <c r="G76" s="22"/>
      <c r="H76" s="22"/>
      <c r="I76" s="22"/>
      <c r="J76" s="22"/>
      <c r="K76" s="22"/>
      <c r="L76" s="22"/>
      <c r="M76" s="22"/>
      <c r="N76" s="22"/>
      <c r="O76" s="22"/>
      <c r="P76" s="22"/>
      <c r="Q76" s="22"/>
      <c r="R76" s="22"/>
      <c r="S76" s="41"/>
    </row>
    <row r="77" spans="2:27" s="93" customFormat="1" ht="30" customHeight="1">
      <c r="B77" s="94"/>
      <c r="C77" s="95" t="s">
        <v>92</v>
      </c>
      <c r="D77" s="96" t="s">
        <v>49</v>
      </c>
      <c r="E77" s="96" t="s">
        <v>45</v>
      </c>
      <c r="F77" s="197" t="s">
        <v>93</v>
      </c>
      <c r="G77" s="198"/>
      <c r="H77" s="198"/>
      <c r="I77" s="198"/>
      <c r="J77" s="96" t="s">
        <v>94</v>
      </c>
      <c r="K77" s="96" t="s">
        <v>95</v>
      </c>
      <c r="L77" s="197" t="s">
        <v>96</v>
      </c>
      <c r="M77" s="198"/>
      <c r="N77" s="197" t="s">
        <v>97</v>
      </c>
      <c r="O77" s="198"/>
      <c r="P77" s="198"/>
      <c r="Q77" s="198"/>
      <c r="R77" s="97" t="s">
        <v>98</v>
      </c>
      <c r="S77" s="98"/>
      <c r="T77" s="53" t="s">
        <v>99</v>
      </c>
      <c r="U77" s="54" t="s">
        <v>33</v>
      </c>
      <c r="V77" s="54" t="s">
        <v>100</v>
      </c>
      <c r="W77" s="54" t="s">
        <v>101</v>
      </c>
      <c r="X77" s="54" t="s">
        <v>102</v>
      </c>
      <c r="Y77" s="54" t="s">
        <v>103</v>
      </c>
      <c r="Z77" s="54" t="s">
        <v>104</v>
      </c>
      <c r="AA77" s="55" t="s">
        <v>105</v>
      </c>
    </row>
    <row r="78" spans="2:63" s="6" customFormat="1" ht="30" customHeight="1">
      <c r="B78" s="21"/>
      <c r="C78" s="60" t="s">
        <v>80</v>
      </c>
      <c r="D78" s="22"/>
      <c r="E78" s="22"/>
      <c r="F78" s="22"/>
      <c r="G78" s="22"/>
      <c r="H78" s="22"/>
      <c r="I78" s="22"/>
      <c r="J78" s="22"/>
      <c r="K78" s="22"/>
      <c r="L78" s="22"/>
      <c r="M78" s="22"/>
      <c r="N78" s="215">
        <f>$BK$78</f>
        <v>0</v>
      </c>
      <c r="O78" s="170"/>
      <c r="P78" s="170"/>
      <c r="Q78" s="170"/>
      <c r="R78" s="22"/>
      <c r="S78" s="41"/>
      <c r="T78" s="57"/>
      <c r="U78" s="58"/>
      <c r="V78" s="58"/>
      <c r="W78" s="99">
        <f>$W$79+$W$371</f>
        <v>0</v>
      </c>
      <c r="X78" s="58"/>
      <c r="Y78" s="99">
        <f>$Y$79+$Y$371</f>
        <v>0</v>
      </c>
      <c r="Z78" s="58"/>
      <c r="AA78" s="100">
        <f>$AA$79+$AA$371</f>
        <v>0</v>
      </c>
      <c r="AT78" s="6" t="s">
        <v>63</v>
      </c>
      <c r="AU78" s="6" t="s">
        <v>81</v>
      </c>
      <c r="BK78" s="101">
        <f>$BK$79+$BK$371</f>
        <v>0</v>
      </c>
    </row>
    <row r="79" spans="2:63" s="102" customFormat="1" ht="37.5" customHeight="1">
      <c r="B79" s="103"/>
      <c r="C79" s="104"/>
      <c r="D79" s="105" t="s">
        <v>82</v>
      </c>
      <c r="E79" s="104"/>
      <c r="F79" s="104"/>
      <c r="G79" s="104"/>
      <c r="H79" s="104"/>
      <c r="I79" s="104"/>
      <c r="J79" s="104"/>
      <c r="K79" s="104"/>
      <c r="L79" s="104"/>
      <c r="M79" s="104"/>
      <c r="N79" s="216">
        <f>$BK$79</f>
        <v>0</v>
      </c>
      <c r="O79" s="217"/>
      <c r="P79" s="217"/>
      <c r="Q79" s="217"/>
      <c r="R79" s="104"/>
      <c r="S79" s="106"/>
      <c r="T79" s="107"/>
      <c r="U79" s="104"/>
      <c r="V79" s="104"/>
      <c r="W79" s="108">
        <f>$W$80+$W$145+$W$202+$W$305+$W$317+$W$368</f>
        <v>0</v>
      </c>
      <c r="X79" s="104"/>
      <c r="Y79" s="108">
        <f>$Y$80+$Y$145+$Y$202+$Y$305+$Y$317+$Y$368</f>
        <v>0</v>
      </c>
      <c r="Z79" s="104"/>
      <c r="AA79" s="109">
        <f>$AA$80+$AA$145+$AA$202+$AA$305+$AA$317+$AA$368</f>
        <v>0</v>
      </c>
      <c r="AR79" s="110" t="s">
        <v>17</v>
      </c>
      <c r="AT79" s="110" t="s">
        <v>63</v>
      </c>
      <c r="AU79" s="110" t="s">
        <v>64</v>
      </c>
      <c r="AY79" s="110" t="s">
        <v>106</v>
      </c>
      <c r="BK79" s="111">
        <f>$BK$80+$BK$145+$BK$202+$BK$305+$BK$317+$BK$368</f>
        <v>0</v>
      </c>
    </row>
    <row r="80" spans="2:63" s="102" customFormat="1" ht="21" customHeight="1">
      <c r="B80" s="103"/>
      <c r="C80" s="104"/>
      <c r="D80" s="112" t="s">
        <v>83</v>
      </c>
      <c r="E80" s="104"/>
      <c r="F80" s="104"/>
      <c r="G80" s="104"/>
      <c r="H80" s="104"/>
      <c r="I80" s="104"/>
      <c r="J80" s="104"/>
      <c r="K80" s="104"/>
      <c r="L80" s="104"/>
      <c r="M80" s="104"/>
      <c r="N80" s="218">
        <f>$BK$80</f>
        <v>0</v>
      </c>
      <c r="O80" s="217"/>
      <c r="P80" s="217"/>
      <c r="Q80" s="217"/>
      <c r="R80" s="104"/>
      <c r="S80" s="106"/>
      <c r="T80" s="107"/>
      <c r="U80" s="104"/>
      <c r="V80" s="104"/>
      <c r="W80" s="108">
        <f>SUM($W$81:$W$144)</f>
        <v>0</v>
      </c>
      <c r="X80" s="104"/>
      <c r="Y80" s="108">
        <f>SUM($Y$81:$Y$144)</f>
        <v>0</v>
      </c>
      <c r="Z80" s="104"/>
      <c r="AA80" s="109">
        <f>SUM($AA$81:$AA$144)</f>
        <v>0</v>
      </c>
      <c r="AR80" s="110" t="s">
        <v>17</v>
      </c>
      <c r="AT80" s="110" t="s">
        <v>63</v>
      </c>
      <c r="AU80" s="110" t="s">
        <v>17</v>
      </c>
      <c r="AY80" s="110" t="s">
        <v>106</v>
      </c>
      <c r="BK80" s="111">
        <f>SUM($BK$81:$BK$144)</f>
        <v>0</v>
      </c>
    </row>
    <row r="81" spans="2:65" s="6" customFormat="1" ht="27" customHeight="1">
      <c r="B81" s="21"/>
      <c r="C81" s="113" t="s">
        <v>17</v>
      </c>
      <c r="D81" s="113" t="s">
        <v>107</v>
      </c>
      <c r="E81" s="114" t="s">
        <v>108</v>
      </c>
      <c r="F81" s="199" t="s">
        <v>109</v>
      </c>
      <c r="G81" s="200"/>
      <c r="H81" s="200"/>
      <c r="I81" s="200"/>
      <c r="J81" s="116" t="s">
        <v>110</v>
      </c>
      <c r="K81" s="117">
        <v>46.5</v>
      </c>
      <c r="L81" s="201"/>
      <c r="M81" s="200"/>
      <c r="N81" s="202">
        <f>ROUND($L$81*$K$81,2)</f>
        <v>0</v>
      </c>
      <c r="O81" s="200"/>
      <c r="P81" s="200"/>
      <c r="Q81" s="200"/>
      <c r="R81" s="115" t="s">
        <v>111</v>
      </c>
      <c r="S81" s="41"/>
      <c r="T81" s="118"/>
      <c r="U81" s="119" t="s">
        <v>34</v>
      </c>
      <c r="V81" s="22"/>
      <c r="W81" s="22"/>
      <c r="X81" s="120">
        <v>0</v>
      </c>
      <c r="Y81" s="120">
        <f>$X$81*$K$81</f>
        <v>0</v>
      </c>
      <c r="Z81" s="120">
        <v>0</v>
      </c>
      <c r="AA81" s="121">
        <f>$Z$81*$K$81</f>
        <v>0</v>
      </c>
      <c r="AR81" s="76" t="s">
        <v>112</v>
      </c>
      <c r="AT81" s="76" t="s">
        <v>107</v>
      </c>
      <c r="AU81" s="76" t="s">
        <v>71</v>
      </c>
      <c r="AY81" s="6" t="s">
        <v>106</v>
      </c>
      <c r="BE81" s="122">
        <f>IF($U$81="základní",$N$81,0)</f>
        <v>0</v>
      </c>
      <c r="BF81" s="122">
        <f>IF($U$81="snížená",$N$81,0)</f>
        <v>0</v>
      </c>
      <c r="BG81" s="122">
        <f>IF($U$81="zákl. přenesená",$N$81,0)</f>
        <v>0</v>
      </c>
      <c r="BH81" s="122">
        <f>IF($U$81="sníž. přenesená",$N$81,0)</f>
        <v>0</v>
      </c>
      <c r="BI81" s="122">
        <f>IF($U$81="nulová",$N$81,0)</f>
        <v>0</v>
      </c>
      <c r="BJ81" s="76" t="s">
        <v>17</v>
      </c>
      <c r="BK81" s="122">
        <f>ROUND($L$81*$K$81,2)</f>
        <v>0</v>
      </c>
      <c r="BL81" s="76" t="s">
        <v>112</v>
      </c>
      <c r="BM81" s="76" t="s">
        <v>17</v>
      </c>
    </row>
    <row r="82" spans="2:47" s="6" customFormat="1" ht="16.5" customHeight="1">
      <c r="B82" s="21"/>
      <c r="C82" s="22"/>
      <c r="D82" s="22"/>
      <c r="E82" s="22"/>
      <c r="F82" s="203" t="s">
        <v>113</v>
      </c>
      <c r="G82" s="170"/>
      <c r="H82" s="170"/>
      <c r="I82" s="170"/>
      <c r="J82" s="170"/>
      <c r="K82" s="170"/>
      <c r="L82" s="170"/>
      <c r="M82" s="170"/>
      <c r="N82" s="170"/>
      <c r="O82" s="170"/>
      <c r="P82" s="170"/>
      <c r="Q82" s="170"/>
      <c r="R82" s="170"/>
      <c r="S82" s="41"/>
      <c r="T82" s="50"/>
      <c r="U82" s="22"/>
      <c r="V82" s="22"/>
      <c r="W82" s="22"/>
      <c r="X82" s="22"/>
      <c r="Y82" s="22"/>
      <c r="Z82" s="22"/>
      <c r="AA82" s="51"/>
      <c r="AT82" s="6" t="s">
        <v>114</v>
      </c>
      <c r="AU82" s="6" t="s">
        <v>71</v>
      </c>
    </row>
    <row r="83" spans="2:47" s="6" customFormat="1" ht="263.25" customHeight="1">
      <c r="B83" s="21"/>
      <c r="C83" s="22"/>
      <c r="D83" s="22"/>
      <c r="E83" s="22"/>
      <c r="F83" s="204" t="s">
        <v>115</v>
      </c>
      <c r="G83" s="170"/>
      <c r="H83" s="170"/>
      <c r="I83" s="170"/>
      <c r="J83" s="170"/>
      <c r="K83" s="170"/>
      <c r="L83" s="170"/>
      <c r="M83" s="170"/>
      <c r="N83" s="170"/>
      <c r="O83" s="170"/>
      <c r="P83" s="170"/>
      <c r="Q83" s="170"/>
      <c r="R83" s="170"/>
      <c r="S83" s="41"/>
      <c r="T83" s="50"/>
      <c r="U83" s="22"/>
      <c r="V83" s="22"/>
      <c r="W83" s="22"/>
      <c r="X83" s="22"/>
      <c r="Y83" s="22"/>
      <c r="Z83" s="22"/>
      <c r="AA83" s="51"/>
      <c r="AT83" s="6" t="s">
        <v>116</v>
      </c>
      <c r="AU83" s="6" t="s">
        <v>71</v>
      </c>
    </row>
    <row r="84" spans="2:51" s="6" customFormat="1" ht="15.75" customHeight="1">
      <c r="B84" s="123"/>
      <c r="C84" s="124"/>
      <c r="D84" s="124"/>
      <c r="E84" s="124"/>
      <c r="F84" s="205" t="s">
        <v>117</v>
      </c>
      <c r="G84" s="206"/>
      <c r="H84" s="206"/>
      <c r="I84" s="206"/>
      <c r="J84" s="124"/>
      <c r="K84" s="125">
        <v>46.5</v>
      </c>
      <c r="L84" s="124"/>
      <c r="M84" s="124"/>
      <c r="N84" s="124"/>
      <c r="O84" s="124"/>
      <c r="P84" s="124"/>
      <c r="Q84" s="124"/>
      <c r="R84" s="124"/>
      <c r="S84" s="126"/>
      <c r="T84" s="127"/>
      <c r="U84" s="124"/>
      <c r="V84" s="124"/>
      <c r="W84" s="124"/>
      <c r="X84" s="124"/>
      <c r="Y84" s="124"/>
      <c r="Z84" s="124"/>
      <c r="AA84" s="128"/>
      <c r="AT84" s="129" t="s">
        <v>118</v>
      </c>
      <c r="AU84" s="129" t="s">
        <v>71</v>
      </c>
      <c r="AV84" s="129" t="s">
        <v>71</v>
      </c>
      <c r="AW84" s="129" t="s">
        <v>81</v>
      </c>
      <c r="AX84" s="129" t="s">
        <v>64</v>
      </c>
      <c r="AY84" s="129" t="s">
        <v>106</v>
      </c>
    </row>
    <row r="85" spans="2:51" s="6" customFormat="1" ht="15.75" customHeight="1">
      <c r="B85" s="130"/>
      <c r="C85" s="131"/>
      <c r="D85" s="131"/>
      <c r="E85" s="131"/>
      <c r="F85" s="207" t="s">
        <v>119</v>
      </c>
      <c r="G85" s="208"/>
      <c r="H85" s="208"/>
      <c r="I85" s="208"/>
      <c r="J85" s="131"/>
      <c r="K85" s="132">
        <v>46.5</v>
      </c>
      <c r="L85" s="131"/>
      <c r="M85" s="131"/>
      <c r="N85" s="131"/>
      <c r="O85" s="131"/>
      <c r="P85" s="131"/>
      <c r="Q85" s="131"/>
      <c r="R85" s="131"/>
      <c r="S85" s="133"/>
      <c r="T85" s="134"/>
      <c r="U85" s="131"/>
      <c r="V85" s="131"/>
      <c r="W85" s="131"/>
      <c r="X85" s="131"/>
      <c r="Y85" s="131"/>
      <c r="Z85" s="131"/>
      <c r="AA85" s="135"/>
      <c r="AT85" s="136" t="s">
        <v>118</v>
      </c>
      <c r="AU85" s="136" t="s">
        <v>71</v>
      </c>
      <c r="AV85" s="136" t="s">
        <v>112</v>
      </c>
      <c r="AW85" s="136" t="s">
        <v>81</v>
      </c>
      <c r="AX85" s="136" t="s">
        <v>17</v>
      </c>
      <c r="AY85" s="136" t="s">
        <v>106</v>
      </c>
    </row>
    <row r="86" spans="2:65" s="6" customFormat="1" ht="27" customHeight="1">
      <c r="B86" s="21"/>
      <c r="C86" s="113" t="s">
        <v>71</v>
      </c>
      <c r="D86" s="113" t="s">
        <v>107</v>
      </c>
      <c r="E86" s="114" t="s">
        <v>120</v>
      </c>
      <c r="F86" s="199" t="s">
        <v>121</v>
      </c>
      <c r="G86" s="200"/>
      <c r="H86" s="200"/>
      <c r="I86" s="200"/>
      <c r="J86" s="116" t="s">
        <v>110</v>
      </c>
      <c r="K86" s="117">
        <v>319.8</v>
      </c>
      <c r="L86" s="201"/>
      <c r="M86" s="200"/>
      <c r="N86" s="202">
        <f>ROUND($L$86*$K$86,2)</f>
        <v>0</v>
      </c>
      <c r="O86" s="200"/>
      <c r="P86" s="200"/>
      <c r="Q86" s="200"/>
      <c r="R86" s="115" t="s">
        <v>111</v>
      </c>
      <c r="S86" s="41"/>
      <c r="T86" s="118"/>
      <c r="U86" s="119" t="s">
        <v>34</v>
      </c>
      <c r="V86" s="22"/>
      <c r="W86" s="22"/>
      <c r="X86" s="120">
        <v>0</v>
      </c>
      <c r="Y86" s="120">
        <f>$X$86*$K$86</f>
        <v>0</v>
      </c>
      <c r="Z86" s="120">
        <v>0</v>
      </c>
      <c r="AA86" s="121">
        <f>$Z$86*$K$86</f>
        <v>0</v>
      </c>
      <c r="AR86" s="76" t="s">
        <v>112</v>
      </c>
      <c r="AT86" s="76" t="s">
        <v>107</v>
      </c>
      <c r="AU86" s="76" t="s">
        <v>71</v>
      </c>
      <c r="AY86" s="6" t="s">
        <v>106</v>
      </c>
      <c r="BE86" s="122">
        <f>IF($U$86="základní",$N$86,0)</f>
        <v>0</v>
      </c>
      <c r="BF86" s="122">
        <f>IF($U$86="snížená",$N$86,0)</f>
        <v>0</v>
      </c>
      <c r="BG86" s="122">
        <f>IF($U$86="zákl. přenesená",$N$86,0)</f>
        <v>0</v>
      </c>
      <c r="BH86" s="122">
        <f>IF($U$86="sníž. přenesená",$N$86,0)</f>
        <v>0</v>
      </c>
      <c r="BI86" s="122">
        <f>IF($U$86="nulová",$N$86,0)</f>
        <v>0</v>
      </c>
      <c r="BJ86" s="76" t="s">
        <v>17</v>
      </c>
      <c r="BK86" s="122">
        <f>ROUND($L$86*$K$86,2)</f>
        <v>0</v>
      </c>
      <c r="BL86" s="76" t="s">
        <v>112</v>
      </c>
      <c r="BM86" s="76" t="s">
        <v>71</v>
      </c>
    </row>
    <row r="87" spans="2:47" s="6" customFormat="1" ht="27" customHeight="1">
      <c r="B87" s="21"/>
      <c r="C87" s="22"/>
      <c r="D87" s="22"/>
      <c r="E87" s="22"/>
      <c r="F87" s="203" t="s">
        <v>122</v>
      </c>
      <c r="G87" s="170"/>
      <c r="H87" s="170"/>
      <c r="I87" s="170"/>
      <c r="J87" s="170"/>
      <c r="K87" s="170"/>
      <c r="L87" s="170"/>
      <c r="M87" s="170"/>
      <c r="N87" s="170"/>
      <c r="O87" s="170"/>
      <c r="P87" s="170"/>
      <c r="Q87" s="170"/>
      <c r="R87" s="170"/>
      <c r="S87" s="41"/>
      <c r="T87" s="50"/>
      <c r="U87" s="22"/>
      <c r="V87" s="22"/>
      <c r="W87" s="22"/>
      <c r="X87" s="22"/>
      <c r="Y87" s="22"/>
      <c r="Z87" s="22"/>
      <c r="AA87" s="51"/>
      <c r="AT87" s="6" t="s">
        <v>114</v>
      </c>
      <c r="AU87" s="6" t="s">
        <v>71</v>
      </c>
    </row>
    <row r="88" spans="2:47" s="6" customFormat="1" ht="298.5" customHeight="1">
      <c r="B88" s="21"/>
      <c r="C88" s="22"/>
      <c r="D88" s="22"/>
      <c r="E88" s="22"/>
      <c r="F88" s="204" t="s">
        <v>123</v>
      </c>
      <c r="G88" s="170"/>
      <c r="H88" s="170"/>
      <c r="I88" s="170"/>
      <c r="J88" s="170"/>
      <c r="K88" s="170"/>
      <c r="L88" s="170"/>
      <c r="M88" s="170"/>
      <c r="N88" s="170"/>
      <c r="O88" s="170"/>
      <c r="P88" s="170"/>
      <c r="Q88" s="170"/>
      <c r="R88" s="170"/>
      <c r="S88" s="41"/>
      <c r="T88" s="50"/>
      <c r="U88" s="22"/>
      <c r="V88" s="22"/>
      <c r="W88" s="22"/>
      <c r="X88" s="22"/>
      <c r="Y88" s="22"/>
      <c r="Z88" s="22"/>
      <c r="AA88" s="51"/>
      <c r="AT88" s="6" t="s">
        <v>116</v>
      </c>
      <c r="AU88" s="6" t="s">
        <v>71</v>
      </c>
    </row>
    <row r="89" spans="2:51" s="6" customFormat="1" ht="15.75" customHeight="1">
      <c r="B89" s="123"/>
      <c r="C89" s="124"/>
      <c r="D89" s="124"/>
      <c r="E89" s="124"/>
      <c r="F89" s="205" t="s">
        <v>124</v>
      </c>
      <c r="G89" s="206"/>
      <c r="H89" s="206"/>
      <c r="I89" s="206"/>
      <c r="J89" s="124"/>
      <c r="K89" s="125">
        <v>319.8</v>
      </c>
      <c r="L89" s="124"/>
      <c r="M89" s="124"/>
      <c r="N89" s="124"/>
      <c r="O89" s="124"/>
      <c r="P89" s="124"/>
      <c r="Q89" s="124"/>
      <c r="R89" s="124"/>
      <c r="S89" s="126"/>
      <c r="T89" s="127"/>
      <c r="U89" s="124"/>
      <c r="V89" s="124"/>
      <c r="W89" s="124"/>
      <c r="X89" s="124"/>
      <c r="Y89" s="124"/>
      <c r="Z89" s="124"/>
      <c r="AA89" s="128"/>
      <c r="AT89" s="129" t="s">
        <v>118</v>
      </c>
      <c r="AU89" s="129" t="s">
        <v>71</v>
      </c>
      <c r="AV89" s="129" t="s">
        <v>71</v>
      </c>
      <c r="AW89" s="129" t="s">
        <v>81</v>
      </c>
      <c r="AX89" s="129" t="s">
        <v>64</v>
      </c>
      <c r="AY89" s="129" t="s">
        <v>106</v>
      </c>
    </row>
    <row r="90" spans="2:51" s="6" customFormat="1" ht="15.75" customHeight="1">
      <c r="B90" s="130"/>
      <c r="C90" s="131"/>
      <c r="D90" s="131"/>
      <c r="E90" s="131"/>
      <c r="F90" s="207" t="s">
        <v>119</v>
      </c>
      <c r="G90" s="208"/>
      <c r="H90" s="208"/>
      <c r="I90" s="208"/>
      <c r="J90" s="131"/>
      <c r="K90" s="132">
        <v>319.8</v>
      </c>
      <c r="L90" s="131"/>
      <c r="M90" s="131"/>
      <c r="N90" s="131"/>
      <c r="O90" s="131"/>
      <c r="P90" s="131"/>
      <c r="Q90" s="131"/>
      <c r="R90" s="131"/>
      <c r="S90" s="133"/>
      <c r="T90" s="134"/>
      <c r="U90" s="131"/>
      <c r="V90" s="131"/>
      <c r="W90" s="131"/>
      <c r="X90" s="131"/>
      <c r="Y90" s="131"/>
      <c r="Z90" s="131"/>
      <c r="AA90" s="135"/>
      <c r="AT90" s="136" t="s">
        <v>118</v>
      </c>
      <c r="AU90" s="136" t="s">
        <v>71</v>
      </c>
      <c r="AV90" s="136" t="s">
        <v>112</v>
      </c>
      <c r="AW90" s="136" t="s">
        <v>81</v>
      </c>
      <c r="AX90" s="136" t="s">
        <v>17</v>
      </c>
      <c r="AY90" s="136" t="s">
        <v>106</v>
      </c>
    </row>
    <row r="91" spans="2:65" s="6" customFormat="1" ht="27" customHeight="1">
      <c r="B91" s="21"/>
      <c r="C91" s="113" t="s">
        <v>125</v>
      </c>
      <c r="D91" s="113" t="s">
        <v>107</v>
      </c>
      <c r="E91" s="114" t="s">
        <v>126</v>
      </c>
      <c r="F91" s="199" t="s">
        <v>127</v>
      </c>
      <c r="G91" s="200"/>
      <c r="H91" s="200"/>
      <c r="I91" s="200"/>
      <c r="J91" s="116" t="s">
        <v>110</v>
      </c>
      <c r="K91" s="117">
        <v>159.9</v>
      </c>
      <c r="L91" s="201"/>
      <c r="M91" s="200"/>
      <c r="N91" s="202">
        <f>ROUND($L$91*$K$91,2)</f>
        <v>0</v>
      </c>
      <c r="O91" s="200"/>
      <c r="P91" s="200"/>
      <c r="Q91" s="200"/>
      <c r="R91" s="115" t="s">
        <v>111</v>
      </c>
      <c r="S91" s="41"/>
      <c r="T91" s="118"/>
      <c r="U91" s="119" t="s">
        <v>34</v>
      </c>
      <c r="V91" s="22"/>
      <c r="W91" s="22"/>
      <c r="X91" s="120">
        <v>0</v>
      </c>
      <c r="Y91" s="120">
        <f>$X$91*$K$91</f>
        <v>0</v>
      </c>
      <c r="Z91" s="120">
        <v>0</v>
      </c>
      <c r="AA91" s="121">
        <f>$Z$91*$K$91</f>
        <v>0</v>
      </c>
      <c r="AR91" s="76" t="s">
        <v>112</v>
      </c>
      <c r="AT91" s="76" t="s">
        <v>107</v>
      </c>
      <c r="AU91" s="76" t="s">
        <v>71</v>
      </c>
      <c r="AY91" s="6" t="s">
        <v>106</v>
      </c>
      <c r="BE91" s="122">
        <f>IF($U$91="základní",$N$91,0)</f>
        <v>0</v>
      </c>
      <c r="BF91" s="122">
        <f>IF($U$91="snížená",$N$91,0)</f>
        <v>0</v>
      </c>
      <c r="BG91" s="122">
        <f>IF($U$91="zákl. přenesená",$N$91,0)</f>
        <v>0</v>
      </c>
      <c r="BH91" s="122">
        <f>IF($U$91="sníž. přenesená",$N$91,0)</f>
        <v>0</v>
      </c>
      <c r="BI91" s="122">
        <f>IF($U$91="nulová",$N$91,0)</f>
        <v>0</v>
      </c>
      <c r="BJ91" s="76" t="s">
        <v>17</v>
      </c>
      <c r="BK91" s="122">
        <f>ROUND($L$91*$K$91,2)</f>
        <v>0</v>
      </c>
      <c r="BL91" s="76" t="s">
        <v>112</v>
      </c>
      <c r="BM91" s="76" t="s">
        <v>125</v>
      </c>
    </row>
    <row r="92" spans="2:47" s="6" customFormat="1" ht="27" customHeight="1">
      <c r="B92" s="21"/>
      <c r="C92" s="22"/>
      <c r="D92" s="22"/>
      <c r="E92" s="22"/>
      <c r="F92" s="203" t="s">
        <v>128</v>
      </c>
      <c r="G92" s="170"/>
      <c r="H92" s="170"/>
      <c r="I92" s="170"/>
      <c r="J92" s="170"/>
      <c r="K92" s="170"/>
      <c r="L92" s="170"/>
      <c r="M92" s="170"/>
      <c r="N92" s="170"/>
      <c r="O92" s="170"/>
      <c r="P92" s="170"/>
      <c r="Q92" s="170"/>
      <c r="R92" s="170"/>
      <c r="S92" s="41"/>
      <c r="T92" s="50"/>
      <c r="U92" s="22"/>
      <c r="V92" s="22"/>
      <c r="W92" s="22"/>
      <c r="X92" s="22"/>
      <c r="Y92" s="22"/>
      <c r="Z92" s="22"/>
      <c r="AA92" s="51"/>
      <c r="AT92" s="6" t="s">
        <v>114</v>
      </c>
      <c r="AU92" s="6" t="s">
        <v>71</v>
      </c>
    </row>
    <row r="93" spans="2:47" s="6" customFormat="1" ht="298.5" customHeight="1">
      <c r="B93" s="21"/>
      <c r="C93" s="22"/>
      <c r="D93" s="22"/>
      <c r="E93" s="22"/>
      <c r="F93" s="204" t="s">
        <v>123</v>
      </c>
      <c r="G93" s="170"/>
      <c r="H93" s="170"/>
      <c r="I93" s="170"/>
      <c r="J93" s="170"/>
      <c r="K93" s="170"/>
      <c r="L93" s="170"/>
      <c r="M93" s="170"/>
      <c r="N93" s="170"/>
      <c r="O93" s="170"/>
      <c r="P93" s="170"/>
      <c r="Q93" s="170"/>
      <c r="R93" s="170"/>
      <c r="S93" s="41"/>
      <c r="T93" s="50"/>
      <c r="U93" s="22"/>
      <c r="V93" s="22"/>
      <c r="W93" s="22"/>
      <c r="X93" s="22"/>
      <c r="Y93" s="22"/>
      <c r="Z93" s="22"/>
      <c r="AA93" s="51"/>
      <c r="AT93" s="6" t="s">
        <v>116</v>
      </c>
      <c r="AU93" s="6" t="s">
        <v>71</v>
      </c>
    </row>
    <row r="94" spans="2:51" s="6" customFormat="1" ht="15.75" customHeight="1">
      <c r="B94" s="123"/>
      <c r="C94" s="124"/>
      <c r="D94" s="124"/>
      <c r="E94" s="124"/>
      <c r="F94" s="205" t="s">
        <v>129</v>
      </c>
      <c r="G94" s="206"/>
      <c r="H94" s="206"/>
      <c r="I94" s="206"/>
      <c r="J94" s="124"/>
      <c r="K94" s="125">
        <v>159.9</v>
      </c>
      <c r="L94" s="124"/>
      <c r="M94" s="124"/>
      <c r="N94" s="124"/>
      <c r="O94" s="124"/>
      <c r="P94" s="124"/>
      <c r="Q94" s="124"/>
      <c r="R94" s="124"/>
      <c r="S94" s="126"/>
      <c r="T94" s="127"/>
      <c r="U94" s="124"/>
      <c r="V94" s="124"/>
      <c r="W94" s="124"/>
      <c r="X94" s="124"/>
      <c r="Y94" s="124"/>
      <c r="Z94" s="124"/>
      <c r="AA94" s="128"/>
      <c r="AT94" s="129" t="s">
        <v>118</v>
      </c>
      <c r="AU94" s="129" t="s">
        <v>71</v>
      </c>
      <c r="AV94" s="129" t="s">
        <v>71</v>
      </c>
      <c r="AW94" s="129" t="s">
        <v>81</v>
      </c>
      <c r="AX94" s="129" t="s">
        <v>64</v>
      </c>
      <c r="AY94" s="129" t="s">
        <v>106</v>
      </c>
    </row>
    <row r="95" spans="2:51" s="6" customFormat="1" ht="15.75" customHeight="1">
      <c r="B95" s="130"/>
      <c r="C95" s="131"/>
      <c r="D95" s="131"/>
      <c r="E95" s="131"/>
      <c r="F95" s="207" t="s">
        <v>119</v>
      </c>
      <c r="G95" s="208"/>
      <c r="H95" s="208"/>
      <c r="I95" s="208"/>
      <c r="J95" s="131"/>
      <c r="K95" s="132">
        <v>159.9</v>
      </c>
      <c r="L95" s="131"/>
      <c r="M95" s="131"/>
      <c r="N95" s="131"/>
      <c r="O95" s="131"/>
      <c r="P95" s="131"/>
      <c r="Q95" s="131"/>
      <c r="R95" s="131"/>
      <c r="S95" s="133"/>
      <c r="T95" s="134"/>
      <c r="U95" s="131"/>
      <c r="V95" s="131"/>
      <c r="W95" s="131"/>
      <c r="X95" s="131"/>
      <c r="Y95" s="131"/>
      <c r="Z95" s="131"/>
      <c r="AA95" s="135"/>
      <c r="AT95" s="136" t="s">
        <v>118</v>
      </c>
      <c r="AU95" s="136" t="s">
        <v>71</v>
      </c>
      <c r="AV95" s="136" t="s">
        <v>112</v>
      </c>
      <c r="AW95" s="136" t="s">
        <v>81</v>
      </c>
      <c r="AX95" s="136" t="s">
        <v>17</v>
      </c>
      <c r="AY95" s="136" t="s">
        <v>106</v>
      </c>
    </row>
    <row r="96" spans="2:65" s="6" customFormat="1" ht="27" customHeight="1">
      <c r="B96" s="21"/>
      <c r="C96" s="113" t="s">
        <v>112</v>
      </c>
      <c r="D96" s="113" t="s">
        <v>107</v>
      </c>
      <c r="E96" s="114" t="s">
        <v>130</v>
      </c>
      <c r="F96" s="199" t="s">
        <v>131</v>
      </c>
      <c r="G96" s="200"/>
      <c r="H96" s="200"/>
      <c r="I96" s="200"/>
      <c r="J96" s="116" t="s">
        <v>110</v>
      </c>
      <c r="K96" s="117">
        <v>104.8</v>
      </c>
      <c r="L96" s="201"/>
      <c r="M96" s="200"/>
      <c r="N96" s="202">
        <f>ROUND($L$96*$K$96,2)</f>
        <v>0</v>
      </c>
      <c r="O96" s="200"/>
      <c r="P96" s="200"/>
      <c r="Q96" s="200"/>
      <c r="R96" s="115" t="s">
        <v>111</v>
      </c>
      <c r="S96" s="41"/>
      <c r="T96" s="118"/>
      <c r="U96" s="119" t="s">
        <v>34</v>
      </c>
      <c r="V96" s="22"/>
      <c r="W96" s="22"/>
      <c r="X96" s="120">
        <v>0</v>
      </c>
      <c r="Y96" s="120">
        <f>$X$96*$K$96</f>
        <v>0</v>
      </c>
      <c r="Z96" s="120">
        <v>0</v>
      </c>
      <c r="AA96" s="121">
        <f>$Z$96*$K$96</f>
        <v>0</v>
      </c>
      <c r="AR96" s="76" t="s">
        <v>112</v>
      </c>
      <c r="AT96" s="76" t="s">
        <v>107</v>
      </c>
      <c r="AU96" s="76" t="s">
        <v>71</v>
      </c>
      <c r="AY96" s="6" t="s">
        <v>106</v>
      </c>
      <c r="BE96" s="122">
        <f>IF($U$96="základní",$N$96,0)</f>
        <v>0</v>
      </c>
      <c r="BF96" s="122">
        <f>IF($U$96="snížená",$N$96,0)</f>
        <v>0</v>
      </c>
      <c r="BG96" s="122">
        <f>IF($U$96="zákl. přenesená",$N$96,0)</f>
        <v>0</v>
      </c>
      <c r="BH96" s="122">
        <f>IF($U$96="sníž. přenesená",$N$96,0)</f>
        <v>0</v>
      </c>
      <c r="BI96" s="122">
        <f>IF($U$96="nulová",$N$96,0)</f>
        <v>0</v>
      </c>
      <c r="BJ96" s="76" t="s">
        <v>17</v>
      </c>
      <c r="BK96" s="122">
        <f>ROUND($L$96*$K$96,2)</f>
        <v>0</v>
      </c>
      <c r="BL96" s="76" t="s">
        <v>112</v>
      </c>
      <c r="BM96" s="76" t="s">
        <v>112</v>
      </c>
    </row>
    <row r="97" spans="2:47" s="6" customFormat="1" ht="27" customHeight="1">
      <c r="B97" s="21"/>
      <c r="C97" s="22"/>
      <c r="D97" s="22"/>
      <c r="E97" s="22"/>
      <c r="F97" s="203" t="s">
        <v>132</v>
      </c>
      <c r="G97" s="170"/>
      <c r="H97" s="170"/>
      <c r="I97" s="170"/>
      <c r="J97" s="170"/>
      <c r="K97" s="170"/>
      <c r="L97" s="170"/>
      <c r="M97" s="170"/>
      <c r="N97" s="170"/>
      <c r="O97" s="170"/>
      <c r="P97" s="170"/>
      <c r="Q97" s="170"/>
      <c r="R97" s="170"/>
      <c r="S97" s="41"/>
      <c r="T97" s="50"/>
      <c r="U97" s="22"/>
      <c r="V97" s="22"/>
      <c r="W97" s="22"/>
      <c r="X97" s="22"/>
      <c r="Y97" s="22"/>
      <c r="Z97" s="22"/>
      <c r="AA97" s="51"/>
      <c r="AT97" s="6" t="s">
        <v>114</v>
      </c>
      <c r="AU97" s="6" t="s">
        <v>71</v>
      </c>
    </row>
    <row r="98" spans="2:47" s="6" customFormat="1" ht="409.5" customHeight="1">
      <c r="B98" s="21"/>
      <c r="C98" s="22"/>
      <c r="D98" s="22"/>
      <c r="E98" s="22"/>
      <c r="F98" s="204" t="s">
        <v>133</v>
      </c>
      <c r="G98" s="170"/>
      <c r="H98" s="170"/>
      <c r="I98" s="170"/>
      <c r="J98" s="170"/>
      <c r="K98" s="170"/>
      <c r="L98" s="170"/>
      <c r="M98" s="170"/>
      <c r="N98" s="170"/>
      <c r="O98" s="170"/>
      <c r="P98" s="170"/>
      <c r="Q98" s="170"/>
      <c r="R98" s="170"/>
      <c r="S98" s="41"/>
      <c r="T98" s="50"/>
      <c r="U98" s="22"/>
      <c r="V98" s="22"/>
      <c r="W98" s="22"/>
      <c r="X98" s="22"/>
      <c r="Y98" s="22"/>
      <c r="Z98" s="22"/>
      <c r="AA98" s="51"/>
      <c r="AT98" s="6" t="s">
        <v>116</v>
      </c>
      <c r="AU98" s="6" t="s">
        <v>71</v>
      </c>
    </row>
    <row r="99" spans="2:51" s="6" customFormat="1" ht="15.75" customHeight="1">
      <c r="B99" s="137"/>
      <c r="C99" s="138"/>
      <c r="D99" s="138"/>
      <c r="E99" s="138"/>
      <c r="F99" s="209" t="s">
        <v>134</v>
      </c>
      <c r="G99" s="210"/>
      <c r="H99" s="210"/>
      <c r="I99" s="210"/>
      <c r="J99" s="138"/>
      <c r="K99" s="138"/>
      <c r="L99" s="138"/>
      <c r="M99" s="138"/>
      <c r="N99" s="138"/>
      <c r="O99" s="138"/>
      <c r="P99" s="138"/>
      <c r="Q99" s="138"/>
      <c r="R99" s="138"/>
      <c r="S99" s="139"/>
      <c r="T99" s="140"/>
      <c r="U99" s="138"/>
      <c r="V99" s="138"/>
      <c r="W99" s="138"/>
      <c r="X99" s="138"/>
      <c r="Y99" s="138"/>
      <c r="Z99" s="138"/>
      <c r="AA99" s="141"/>
      <c r="AT99" s="142" t="s">
        <v>118</v>
      </c>
      <c r="AU99" s="142" t="s">
        <v>71</v>
      </c>
      <c r="AV99" s="142" t="s">
        <v>17</v>
      </c>
      <c r="AW99" s="142" t="s">
        <v>81</v>
      </c>
      <c r="AX99" s="142" t="s">
        <v>64</v>
      </c>
      <c r="AY99" s="142" t="s">
        <v>106</v>
      </c>
    </row>
    <row r="100" spans="2:51" s="6" customFormat="1" ht="15.75" customHeight="1">
      <c r="B100" s="123"/>
      <c r="C100" s="124"/>
      <c r="D100" s="124"/>
      <c r="E100" s="124"/>
      <c r="F100" s="205" t="s">
        <v>135</v>
      </c>
      <c r="G100" s="206"/>
      <c r="H100" s="206"/>
      <c r="I100" s="206"/>
      <c r="J100" s="124"/>
      <c r="K100" s="125">
        <v>104.8</v>
      </c>
      <c r="L100" s="124"/>
      <c r="M100" s="124"/>
      <c r="N100" s="124"/>
      <c r="O100" s="124"/>
      <c r="P100" s="124"/>
      <c r="Q100" s="124"/>
      <c r="R100" s="124"/>
      <c r="S100" s="126"/>
      <c r="T100" s="127"/>
      <c r="U100" s="124"/>
      <c r="V100" s="124"/>
      <c r="W100" s="124"/>
      <c r="X100" s="124"/>
      <c r="Y100" s="124"/>
      <c r="Z100" s="124"/>
      <c r="AA100" s="128"/>
      <c r="AT100" s="129" t="s">
        <v>118</v>
      </c>
      <c r="AU100" s="129" t="s">
        <v>71</v>
      </c>
      <c r="AV100" s="129" t="s">
        <v>71</v>
      </c>
      <c r="AW100" s="129" t="s">
        <v>81</v>
      </c>
      <c r="AX100" s="129" t="s">
        <v>64</v>
      </c>
      <c r="AY100" s="129" t="s">
        <v>106</v>
      </c>
    </row>
    <row r="101" spans="2:51" s="6" customFormat="1" ht="15.75" customHeight="1">
      <c r="B101" s="130"/>
      <c r="C101" s="131"/>
      <c r="D101" s="131"/>
      <c r="E101" s="131"/>
      <c r="F101" s="207" t="s">
        <v>119</v>
      </c>
      <c r="G101" s="208"/>
      <c r="H101" s="208"/>
      <c r="I101" s="208"/>
      <c r="J101" s="131"/>
      <c r="K101" s="132">
        <v>104.8</v>
      </c>
      <c r="L101" s="131"/>
      <c r="M101" s="131"/>
      <c r="N101" s="131"/>
      <c r="O101" s="131"/>
      <c r="P101" s="131"/>
      <c r="Q101" s="131"/>
      <c r="R101" s="131"/>
      <c r="S101" s="133"/>
      <c r="T101" s="134"/>
      <c r="U101" s="131"/>
      <c r="V101" s="131"/>
      <c r="W101" s="131"/>
      <c r="X101" s="131"/>
      <c r="Y101" s="131"/>
      <c r="Z101" s="131"/>
      <c r="AA101" s="135"/>
      <c r="AT101" s="136" t="s">
        <v>118</v>
      </c>
      <c r="AU101" s="136" t="s">
        <v>71</v>
      </c>
      <c r="AV101" s="136" t="s">
        <v>112</v>
      </c>
      <c r="AW101" s="136" t="s">
        <v>81</v>
      </c>
      <c r="AX101" s="136" t="s">
        <v>17</v>
      </c>
      <c r="AY101" s="136" t="s">
        <v>106</v>
      </c>
    </row>
    <row r="102" spans="2:65" s="6" customFormat="1" ht="27" customHeight="1">
      <c r="B102" s="21"/>
      <c r="C102" s="113" t="s">
        <v>136</v>
      </c>
      <c r="D102" s="113" t="s">
        <v>107</v>
      </c>
      <c r="E102" s="114" t="s">
        <v>137</v>
      </c>
      <c r="F102" s="199" t="s">
        <v>138</v>
      </c>
      <c r="G102" s="200"/>
      <c r="H102" s="200"/>
      <c r="I102" s="200"/>
      <c r="J102" s="116" t="s">
        <v>110</v>
      </c>
      <c r="K102" s="117">
        <v>195</v>
      </c>
      <c r="L102" s="201"/>
      <c r="M102" s="200"/>
      <c r="N102" s="202">
        <f>ROUND($L$102*$K$102,2)</f>
        <v>0</v>
      </c>
      <c r="O102" s="200"/>
      <c r="P102" s="200"/>
      <c r="Q102" s="200"/>
      <c r="R102" s="115" t="s">
        <v>111</v>
      </c>
      <c r="S102" s="41"/>
      <c r="T102" s="118"/>
      <c r="U102" s="119" t="s">
        <v>34</v>
      </c>
      <c r="V102" s="22"/>
      <c r="W102" s="22"/>
      <c r="X102" s="120">
        <v>0</v>
      </c>
      <c r="Y102" s="120">
        <f>$X$102*$K$102</f>
        <v>0</v>
      </c>
      <c r="Z102" s="120">
        <v>0</v>
      </c>
      <c r="AA102" s="121">
        <f>$Z$102*$K$102</f>
        <v>0</v>
      </c>
      <c r="AR102" s="76" t="s">
        <v>112</v>
      </c>
      <c r="AT102" s="76" t="s">
        <v>107</v>
      </c>
      <c r="AU102" s="76" t="s">
        <v>71</v>
      </c>
      <c r="AY102" s="6" t="s">
        <v>106</v>
      </c>
      <c r="BE102" s="122">
        <f>IF($U$102="základní",$N$102,0)</f>
        <v>0</v>
      </c>
      <c r="BF102" s="122">
        <f>IF($U$102="snížená",$N$102,0)</f>
        <v>0</v>
      </c>
      <c r="BG102" s="122">
        <f>IF($U$102="zákl. přenesená",$N$102,0)</f>
        <v>0</v>
      </c>
      <c r="BH102" s="122">
        <f>IF($U$102="sníž. přenesená",$N$102,0)</f>
        <v>0</v>
      </c>
      <c r="BI102" s="122">
        <f>IF($U$102="nulová",$N$102,0)</f>
        <v>0</v>
      </c>
      <c r="BJ102" s="76" t="s">
        <v>17</v>
      </c>
      <c r="BK102" s="122">
        <f>ROUND($L$102*$K$102,2)</f>
        <v>0</v>
      </c>
      <c r="BL102" s="76" t="s">
        <v>112</v>
      </c>
      <c r="BM102" s="76" t="s">
        <v>136</v>
      </c>
    </row>
    <row r="103" spans="2:47" s="6" customFormat="1" ht="27" customHeight="1">
      <c r="B103" s="21"/>
      <c r="C103" s="22"/>
      <c r="D103" s="22"/>
      <c r="E103" s="22"/>
      <c r="F103" s="203" t="s">
        <v>139</v>
      </c>
      <c r="G103" s="170"/>
      <c r="H103" s="170"/>
      <c r="I103" s="170"/>
      <c r="J103" s="170"/>
      <c r="K103" s="170"/>
      <c r="L103" s="170"/>
      <c r="M103" s="170"/>
      <c r="N103" s="170"/>
      <c r="O103" s="170"/>
      <c r="P103" s="170"/>
      <c r="Q103" s="170"/>
      <c r="R103" s="170"/>
      <c r="S103" s="41"/>
      <c r="T103" s="50"/>
      <c r="U103" s="22"/>
      <c r="V103" s="22"/>
      <c r="W103" s="22"/>
      <c r="X103" s="22"/>
      <c r="Y103" s="22"/>
      <c r="Z103" s="22"/>
      <c r="AA103" s="51"/>
      <c r="AT103" s="6" t="s">
        <v>114</v>
      </c>
      <c r="AU103" s="6" t="s">
        <v>71</v>
      </c>
    </row>
    <row r="104" spans="2:47" s="6" customFormat="1" ht="204" customHeight="1">
      <c r="B104" s="21"/>
      <c r="C104" s="22"/>
      <c r="D104" s="22"/>
      <c r="E104" s="22"/>
      <c r="F104" s="204" t="s">
        <v>140</v>
      </c>
      <c r="G104" s="170"/>
      <c r="H104" s="170"/>
      <c r="I104" s="170"/>
      <c r="J104" s="170"/>
      <c r="K104" s="170"/>
      <c r="L104" s="170"/>
      <c r="M104" s="170"/>
      <c r="N104" s="170"/>
      <c r="O104" s="170"/>
      <c r="P104" s="170"/>
      <c r="Q104" s="170"/>
      <c r="R104" s="170"/>
      <c r="S104" s="41"/>
      <c r="T104" s="50"/>
      <c r="U104" s="22"/>
      <c r="V104" s="22"/>
      <c r="W104" s="22"/>
      <c r="X104" s="22"/>
      <c r="Y104" s="22"/>
      <c r="Z104" s="22"/>
      <c r="AA104" s="51"/>
      <c r="AT104" s="6" t="s">
        <v>116</v>
      </c>
      <c r="AU104" s="6" t="s">
        <v>71</v>
      </c>
    </row>
    <row r="105" spans="2:51" s="6" customFormat="1" ht="15.75" customHeight="1">
      <c r="B105" s="137"/>
      <c r="C105" s="138"/>
      <c r="D105" s="138"/>
      <c r="E105" s="138"/>
      <c r="F105" s="209" t="s">
        <v>141</v>
      </c>
      <c r="G105" s="210"/>
      <c r="H105" s="210"/>
      <c r="I105" s="210"/>
      <c r="J105" s="138"/>
      <c r="K105" s="138"/>
      <c r="L105" s="138"/>
      <c r="M105" s="138"/>
      <c r="N105" s="138"/>
      <c r="O105" s="138"/>
      <c r="P105" s="138"/>
      <c r="Q105" s="138"/>
      <c r="R105" s="138"/>
      <c r="S105" s="139"/>
      <c r="T105" s="140"/>
      <c r="U105" s="138"/>
      <c r="V105" s="138"/>
      <c r="W105" s="138"/>
      <c r="X105" s="138"/>
      <c r="Y105" s="138"/>
      <c r="Z105" s="138"/>
      <c r="AA105" s="141"/>
      <c r="AT105" s="142" t="s">
        <v>118</v>
      </c>
      <c r="AU105" s="142" t="s">
        <v>71</v>
      </c>
      <c r="AV105" s="142" t="s">
        <v>17</v>
      </c>
      <c r="AW105" s="142" t="s">
        <v>81</v>
      </c>
      <c r="AX105" s="142" t="s">
        <v>64</v>
      </c>
      <c r="AY105" s="142" t="s">
        <v>106</v>
      </c>
    </row>
    <row r="106" spans="2:51" s="6" customFormat="1" ht="15.75" customHeight="1">
      <c r="B106" s="137"/>
      <c r="C106" s="138"/>
      <c r="D106" s="138"/>
      <c r="E106" s="138"/>
      <c r="F106" s="209" t="s">
        <v>142</v>
      </c>
      <c r="G106" s="210"/>
      <c r="H106" s="210"/>
      <c r="I106" s="210"/>
      <c r="J106" s="138"/>
      <c r="K106" s="138"/>
      <c r="L106" s="138"/>
      <c r="M106" s="138"/>
      <c r="N106" s="138"/>
      <c r="O106" s="138"/>
      <c r="P106" s="138"/>
      <c r="Q106" s="138"/>
      <c r="R106" s="138"/>
      <c r="S106" s="139"/>
      <c r="T106" s="140"/>
      <c r="U106" s="138"/>
      <c r="V106" s="138"/>
      <c r="W106" s="138"/>
      <c r="X106" s="138"/>
      <c r="Y106" s="138"/>
      <c r="Z106" s="138"/>
      <c r="AA106" s="141"/>
      <c r="AT106" s="142" t="s">
        <v>118</v>
      </c>
      <c r="AU106" s="142" t="s">
        <v>71</v>
      </c>
      <c r="AV106" s="142" t="s">
        <v>17</v>
      </c>
      <c r="AW106" s="142" t="s">
        <v>81</v>
      </c>
      <c r="AX106" s="142" t="s">
        <v>64</v>
      </c>
      <c r="AY106" s="142" t="s">
        <v>106</v>
      </c>
    </row>
    <row r="107" spans="2:51" s="6" customFormat="1" ht="15.75" customHeight="1">
      <c r="B107" s="123"/>
      <c r="C107" s="124"/>
      <c r="D107" s="124"/>
      <c r="E107" s="124"/>
      <c r="F107" s="205" t="s">
        <v>143</v>
      </c>
      <c r="G107" s="206"/>
      <c r="H107" s="206"/>
      <c r="I107" s="206"/>
      <c r="J107" s="124"/>
      <c r="K107" s="125">
        <v>195</v>
      </c>
      <c r="L107" s="124"/>
      <c r="M107" s="124"/>
      <c r="N107" s="124"/>
      <c r="O107" s="124"/>
      <c r="P107" s="124"/>
      <c r="Q107" s="124"/>
      <c r="R107" s="124"/>
      <c r="S107" s="126"/>
      <c r="T107" s="127"/>
      <c r="U107" s="124"/>
      <c r="V107" s="124"/>
      <c r="W107" s="124"/>
      <c r="X107" s="124"/>
      <c r="Y107" s="124"/>
      <c r="Z107" s="124"/>
      <c r="AA107" s="128"/>
      <c r="AT107" s="129" t="s">
        <v>118</v>
      </c>
      <c r="AU107" s="129" t="s">
        <v>71</v>
      </c>
      <c r="AV107" s="129" t="s">
        <v>71</v>
      </c>
      <c r="AW107" s="129" t="s">
        <v>81</v>
      </c>
      <c r="AX107" s="129" t="s">
        <v>64</v>
      </c>
      <c r="AY107" s="129" t="s">
        <v>106</v>
      </c>
    </row>
    <row r="108" spans="2:51" s="6" customFormat="1" ht="15.75" customHeight="1">
      <c r="B108" s="130"/>
      <c r="C108" s="131"/>
      <c r="D108" s="131"/>
      <c r="E108" s="131"/>
      <c r="F108" s="207" t="s">
        <v>119</v>
      </c>
      <c r="G108" s="208"/>
      <c r="H108" s="208"/>
      <c r="I108" s="208"/>
      <c r="J108" s="131"/>
      <c r="K108" s="132">
        <v>195</v>
      </c>
      <c r="L108" s="131"/>
      <c r="M108" s="131"/>
      <c r="N108" s="131"/>
      <c r="O108" s="131"/>
      <c r="P108" s="131"/>
      <c r="Q108" s="131"/>
      <c r="R108" s="131"/>
      <c r="S108" s="133"/>
      <c r="T108" s="134"/>
      <c r="U108" s="131"/>
      <c r="V108" s="131"/>
      <c r="W108" s="131"/>
      <c r="X108" s="131"/>
      <c r="Y108" s="131"/>
      <c r="Z108" s="131"/>
      <c r="AA108" s="135"/>
      <c r="AT108" s="136" t="s">
        <v>118</v>
      </c>
      <c r="AU108" s="136" t="s">
        <v>71</v>
      </c>
      <c r="AV108" s="136" t="s">
        <v>112</v>
      </c>
      <c r="AW108" s="136" t="s">
        <v>81</v>
      </c>
      <c r="AX108" s="136" t="s">
        <v>17</v>
      </c>
      <c r="AY108" s="136" t="s">
        <v>106</v>
      </c>
    </row>
    <row r="109" spans="2:65" s="6" customFormat="1" ht="27" customHeight="1">
      <c r="B109" s="21"/>
      <c r="C109" s="113" t="s">
        <v>144</v>
      </c>
      <c r="D109" s="113" t="s">
        <v>107</v>
      </c>
      <c r="E109" s="114" t="s">
        <v>145</v>
      </c>
      <c r="F109" s="199" t="s">
        <v>146</v>
      </c>
      <c r="G109" s="200"/>
      <c r="H109" s="200"/>
      <c r="I109" s="200"/>
      <c r="J109" s="116" t="s">
        <v>110</v>
      </c>
      <c r="K109" s="117">
        <v>195</v>
      </c>
      <c r="L109" s="201"/>
      <c r="M109" s="200"/>
      <c r="N109" s="202">
        <f>ROUND($L$109*$K$109,2)</f>
        <v>0</v>
      </c>
      <c r="O109" s="200"/>
      <c r="P109" s="200"/>
      <c r="Q109" s="200"/>
      <c r="R109" s="115" t="s">
        <v>111</v>
      </c>
      <c r="S109" s="41"/>
      <c r="T109" s="118"/>
      <c r="U109" s="119" t="s">
        <v>34</v>
      </c>
      <c r="V109" s="22"/>
      <c r="W109" s="22"/>
      <c r="X109" s="120">
        <v>0</v>
      </c>
      <c r="Y109" s="120">
        <f>$X$109*$K$109</f>
        <v>0</v>
      </c>
      <c r="Z109" s="120">
        <v>0</v>
      </c>
      <c r="AA109" s="121">
        <f>$Z$109*$K$109</f>
        <v>0</v>
      </c>
      <c r="AR109" s="76" t="s">
        <v>112</v>
      </c>
      <c r="AT109" s="76" t="s">
        <v>107</v>
      </c>
      <c r="AU109" s="76" t="s">
        <v>71</v>
      </c>
      <c r="AY109" s="6" t="s">
        <v>106</v>
      </c>
      <c r="BE109" s="122">
        <f>IF($U$109="základní",$N$109,0)</f>
        <v>0</v>
      </c>
      <c r="BF109" s="122">
        <f>IF($U$109="snížená",$N$109,0)</f>
        <v>0</v>
      </c>
      <c r="BG109" s="122">
        <f>IF($U$109="zákl. přenesená",$N$109,0)</f>
        <v>0</v>
      </c>
      <c r="BH109" s="122">
        <f>IF($U$109="sníž. přenesená",$N$109,0)</f>
        <v>0</v>
      </c>
      <c r="BI109" s="122">
        <f>IF($U$109="nulová",$N$109,0)</f>
        <v>0</v>
      </c>
      <c r="BJ109" s="76" t="s">
        <v>17</v>
      </c>
      <c r="BK109" s="122">
        <f>ROUND($L$109*$K$109,2)</f>
        <v>0</v>
      </c>
      <c r="BL109" s="76" t="s">
        <v>112</v>
      </c>
      <c r="BM109" s="76" t="s">
        <v>144</v>
      </c>
    </row>
    <row r="110" spans="2:47" s="6" customFormat="1" ht="16.5" customHeight="1">
      <c r="B110" s="21"/>
      <c r="C110" s="22"/>
      <c r="D110" s="22"/>
      <c r="E110" s="22"/>
      <c r="F110" s="203" t="s">
        <v>147</v>
      </c>
      <c r="G110" s="170"/>
      <c r="H110" s="170"/>
      <c r="I110" s="170"/>
      <c r="J110" s="170"/>
      <c r="K110" s="170"/>
      <c r="L110" s="170"/>
      <c r="M110" s="170"/>
      <c r="N110" s="170"/>
      <c r="O110" s="170"/>
      <c r="P110" s="170"/>
      <c r="Q110" s="170"/>
      <c r="R110" s="170"/>
      <c r="S110" s="41"/>
      <c r="T110" s="50"/>
      <c r="U110" s="22"/>
      <c r="V110" s="22"/>
      <c r="W110" s="22"/>
      <c r="X110" s="22"/>
      <c r="Y110" s="22"/>
      <c r="Z110" s="22"/>
      <c r="AA110" s="51"/>
      <c r="AT110" s="6" t="s">
        <v>114</v>
      </c>
      <c r="AU110" s="6" t="s">
        <v>71</v>
      </c>
    </row>
    <row r="111" spans="2:47" s="6" customFormat="1" ht="156.75" customHeight="1">
      <c r="B111" s="21"/>
      <c r="C111" s="22"/>
      <c r="D111" s="22"/>
      <c r="E111" s="22"/>
      <c r="F111" s="204" t="s">
        <v>148</v>
      </c>
      <c r="G111" s="170"/>
      <c r="H111" s="170"/>
      <c r="I111" s="170"/>
      <c r="J111" s="170"/>
      <c r="K111" s="170"/>
      <c r="L111" s="170"/>
      <c r="M111" s="170"/>
      <c r="N111" s="170"/>
      <c r="O111" s="170"/>
      <c r="P111" s="170"/>
      <c r="Q111" s="170"/>
      <c r="R111" s="170"/>
      <c r="S111" s="41"/>
      <c r="T111" s="50"/>
      <c r="U111" s="22"/>
      <c r="V111" s="22"/>
      <c r="W111" s="22"/>
      <c r="X111" s="22"/>
      <c r="Y111" s="22"/>
      <c r="Z111" s="22"/>
      <c r="AA111" s="51"/>
      <c r="AT111" s="6" t="s">
        <v>116</v>
      </c>
      <c r="AU111" s="6" t="s">
        <v>71</v>
      </c>
    </row>
    <row r="112" spans="2:65" s="6" customFormat="1" ht="15.75" customHeight="1">
      <c r="B112" s="21"/>
      <c r="C112" s="113" t="s">
        <v>149</v>
      </c>
      <c r="D112" s="113" t="s">
        <v>107</v>
      </c>
      <c r="E112" s="114" t="s">
        <v>150</v>
      </c>
      <c r="F112" s="199" t="s">
        <v>151</v>
      </c>
      <c r="G112" s="200"/>
      <c r="H112" s="200"/>
      <c r="I112" s="200"/>
      <c r="J112" s="116" t="s">
        <v>110</v>
      </c>
      <c r="K112" s="117">
        <v>195</v>
      </c>
      <c r="L112" s="201"/>
      <c r="M112" s="200"/>
      <c r="N112" s="202">
        <f>ROUND($L$112*$K$112,2)</f>
        <v>0</v>
      </c>
      <c r="O112" s="200"/>
      <c r="P112" s="200"/>
      <c r="Q112" s="200"/>
      <c r="R112" s="115" t="s">
        <v>111</v>
      </c>
      <c r="S112" s="41"/>
      <c r="T112" s="118"/>
      <c r="U112" s="119" t="s">
        <v>34</v>
      </c>
      <c r="V112" s="22"/>
      <c r="W112" s="22"/>
      <c r="X112" s="120">
        <v>0</v>
      </c>
      <c r="Y112" s="120">
        <f>$X$112*$K$112</f>
        <v>0</v>
      </c>
      <c r="Z112" s="120">
        <v>0</v>
      </c>
      <c r="AA112" s="121">
        <f>$Z$112*$K$112</f>
        <v>0</v>
      </c>
      <c r="AR112" s="76" t="s">
        <v>112</v>
      </c>
      <c r="AT112" s="76" t="s">
        <v>107</v>
      </c>
      <c r="AU112" s="76" t="s">
        <v>71</v>
      </c>
      <c r="AY112" s="6" t="s">
        <v>106</v>
      </c>
      <c r="BE112" s="122">
        <f>IF($U$112="základní",$N$112,0)</f>
        <v>0</v>
      </c>
      <c r="BF112" s="122">
        <f>IF($U$112="snížená",$N$112,0)</f>
        <v>0</v>
      </c>
      <c r="BG112" s="122">
        <f>IF($U$112="zákl. přenesená",$N$112,0)</f>
        <v>0</v>
      </c>
      <c r="BH112" s="122">
        <f>IF($U$112="sníž. přenesená",$N$112,0)</f>
        <v>0</v>
      </c>
      <c r="BI112" s="122">
        <f>IF($U$112="nulová",$N$112,0)</f>
        <v>0</v>
      </c>
      <c r="BJ112" s="76" t="s">
        <v>17</v>
      </c>
      <c r="BK112" s="122">
        <f>ROUND($L$112*$K$112,2)</f>
        <v>0</v>
      </c>
      <c r="BL112" s="76" t="s">
        <v>112</v>
      </c>
      <c r="BM112" s="76" t="s">
        <v>149</v>
      </c>
    </row>
    <row r="113" spans="2:47" s="6" customFormat="1" ht="16.5" customHeight="1">
      <c r="B113" s="21"/>
      <c r="C113" s="22"/>
      <c r="D113" s="22"/>
      <c r="E113" s="22"/>
      <c r="F113" s="203" t="s">
        <v>151</v>
      </c>
      <c r="G113" s="170"/>
      <c r="H113" s="170"/>
      <c r="I113" s="170"/>
      <c r="J113" s="170"/>
      <c r="K113" s="170"/>
      <c r="L113" s="170"/>
      <c r="M113" s="170"/>
      <c r="N113" s="170"/>
      <c r="O113" s="170"/>
      <c r="P113" s="170"/>
      <c r="Q113" s="170"/>
      <c r="R113" s="170"/>
      <c r="S113" s="41"/>
      <c r="T113" s="50"/>
      <c r="U113" s="22"/>
      <c r="V113" s="22"/>
      <c r="W113" s="22"/>
      <c r="X113" s="22"/>
      <c r="Y113" s="22"/>
      <c r="Z113" s="22"/>
      <c r="AA113" s="51"/>
      <c r="AT113" s="6" t="s">
        <v>114</v>
      </c>
      <c r="AU113" s="6" t="s">
        <v>71</v>
      </c>
    </row>
    <row r="114" spans="2:47" s="6" customFormat="1" ht="333.75" customHeight="1">
      <c r="B114" s="21"/>
      <c r="C114" s="22"/>
      <c r="D114" s="22"/>
      <c r="E114" s="22"/>
      <c r="F114" s="204" t="s">
        <v>152</v>
      </c>
      <c r="G114" s="170"/>
      <c r="H114" s="170"/>
      <c r="I114" s="170"/>
      <c r="J114" s="170"/>
      <c r="K114" s="170"/>
      <c r="L114" s="170"/>
      <c r="M114" s="170"/>
      <c r="N114" s="170"/>
      <c r="O114" s="170"/>
      <c r="P114" s="170"/>
      <c r="Q114" s="170"/>
      <c r="R114" s="170"/>
      <c r="S114" s="41"/>
      <c r="T114" s="50"/>
      <c r="U114" s="22"/>
      <c r="V114" s="22"/>
      <c r="W114" s="22"/>
      <c r="X114" s="22"/>
      <c r="Y114" s="22"/>
      <c r="Z114" s="22"/>
      <c r="AA114" s="51"/>
      <c r="AT114" s="6" t="s">
        <v>116</v>
      </c>
      <c r="AU114" s="6" t="s">
        <v>71</v>
      </c>
    </row>
    <row r="115" spans="2:65" s="6" customFormat="1" ht="27" customHeight="1">
      <c r="B115" s="21"/>
      <c r="C115" s="113" t="s">
        <v>153</v>
      </c>
      <c r="D115" s="113" t="s">
        <v>107</v>
      </c>
      <c r="E115" s="114" t="s">
        <v>154</v>
      </c>
      <c r="F115" s="199" t="s">
        <v>155</v>
      </c>
      <c r="G115" s="200"/>
      <c r="H115" s="200"/>
      <c r="I115" s="200"/>
      <c r="J115" s="116" t="s">
        <v>156</v>
      </c>
      <c r="K115" s="117">
        <v>331.5</v>
      </c>
      <c r="L115" s="201"/>
      <c r="M115" s="200"/>
      <c r="N115" s="202">
        <f>ROUND($L$115*$K$115,2)</f>
        <v>0</v>
      </c>
      <c r="O115" s="200"/>
      <c r="P115" s="200"/>
      <c r="Q115" s="200"/>
      <c r="R115" s="115" t="s">
        <v>111</v>
      </c>
      <c r="S115" s="41"/>
      <c r="T115" s="118"/>
      <c r="U115" s="119" t="s">
        <v>34</v>
      </c>
      <c r="V115" s="22"/>
      <c r="W115" s="22"/>
      <c r="X115" s="120">
        <v>0</v>
      </c>
      <c r="Y115" s="120">
        <f>$X$115*$K$115</f>
        <v>0</v>
      </c>
      <c r="Z115" s="120">
        <v>0</v>
      </c>
      <c r="AA115" s="121">
        <f>$Z$115*$K$115</f>
        <v>0</v>
      </c>
      <c r="AR115" s="76" t="s">
        <v>112</v>
      </c>
      <c r="AT115" s="76" t="s">
        <v>107</v>
      </c>
      <c r="AU115" s="76" t="s">
        <v>71</v>
      </c>
      <c r="AY115" s="6" t="s">
        <v>106</v>
      </c>
      <c r="BE115" s="122">
        <f>IF($U$115="základní",$N$115,0)</f>
        <v>0</v>
      </c>
      <c r="BF115" s="122">
        <f>IF($U$115="snížená",$N$115,0)</f>
        <v>0</v>
      </c>
      <c r="BG115" s="122">
        <f>IF($U$115="zákl. přenesená",$N$115,0)</f>
        <v>0</v>
      </c>
      <c r="BH115" s="122">
        <f>IF($U$115="sníž. přenesená",$N$115,0)</f>
        <v>0</v>
      </c>
      <c r="BI115" s="122">
        <f>IF($U$115="nulová",$N$115,0)</f>
        <v>0</v>
      </c>
      <c r="BJ115" s="76" t="s">
        <v>17</v>
      </c>
      <c r="BK115" s="122">
        <f>ROUND($L$115*$K$115,2)</f>
        <v>0</v>
      </c>
      <c r="BL115" s="76" t="s">
        <v>112</v>
      </c>
      <c r="BM115" s="76" t="s">
        <v>153</v>
      </c>
    </row>
    <row r="116" spans="2:47" s="6" customFormat="1" ht="16.5" customHeight="1">
      <c r="B116" s="21"/>
      <c r="C116" s="22"/>
      <c r="D116" s="22"/>
      <c r="E116" s="22"/>
      <c r="F116" s="203" t="s">
        <v>157</v>
      </c>
      <c r="G116" s="170"/>
      <c r="H116" s="170"/>
      <c r="I116" s="170"/>
      <c r="J116" s="170"/>
      <c r="K116" s="170"/>
      <c r="L116" s="170"/>
      <c r="M116" s="170"/>
      <c r="N116" s="170"/>
      <c r="O116" s="170"/>
      <c r="P116" s="170"/>
      <c r="Q116" s="170"/>
      <c r="R116" s="170"/>
      <c r="S116" s="41"/>
      <c r="T116" s="50"/>
      <c r="U116" s="22"/>
      <c r="V116" s="22"/>
      <c r="W116" s="22"/>
      <c r="X116" s="22"/>
      <c r="Y116" s="22"/>
      <c r="Z116" s="22"/>
      <c r="AA116" s="51"/>
      <c r="AT116" s="6" t="s">
        <v>114</v>
      </c>
      <c r="AU116" s="6" t="s">
        <v>71</v>
      </c>
    </row>
    <row r="117" spans="2:47" s="6" customFormat="1" ht="333.75" customHeight="1">
      <c r="B117" s="21"/>
      <c r="C117" s="22"/>
      <c r="D117" s="22"/>
      <c r="E117" s="22"/>
      <c r="F117" s="204" t="s">
        <v>152</v>
      </c>
      <c r="G117" s="170"/>
      <c r="H117" s="170"/>
      <c r="I117" s="170"/>
      <c r="J117" s="170"/>
      <c r="K117" s="170"/>
      <c r="L117" s="170"/>
      <c r="M117" s="170"/>
      <c r="N117" s="170"/>
      <c r="O117" s="170"/>
      <c r="P117" s="170"/>
      <c r="Q117" s="170"/>
      <c r="R117" s="170"/>
      <c r="S117" s="41"/>
      <c r="T117" s="50"/>
      <c r="U117" s="22"/>
      <c r="V117" s="22"/>
      <c r="W117" s="22"/>
      <c r="X117" s="22"/>
      <c r="Y117" s="22"/>
      <c r="Z117" s="22"/>
      <c r="AA117" s="51"/>
      <c r="AT117" s="6" t="s">
        <v>116</v>
      </c>
      <c r="AU117" s="6" t="s">
        <v>71</v>
      </c>
    </row>
    <row r="118" spans="2:51" s="6" customFormat="1" ht="15.75" customHeight="1">
      <c r="B118" s="123"/>
      <c r="C118" s="124"/>
      <c r="D118" s="124"/>
      <c r="E118" s="124"/>
      <c r="F118" s="205" t="s">
        <v>158</v>
      </c>
      <c r="G118" s="206"/>
      <c r="H118" s="206"/>
      <c r="I118" s="206"/>
      <c r="J118" s="124"/>
      <c r="K118" s="125">
        <v>331.5</v>
      </c>
      <c r="L118" s="124"/>
      <c r="M118" s="124"/>
      <c r="N118" s="124"/>
      <c r="O118" s="124"/>
      <c r="P118" s="124"/>
      <c r="Q118" s="124"/>
      <c r="R118" s="124"/>
      <c r="S118" s="126"/>
      <c r="T118" s="127"/>
      <c r="U118" s="124"/>
      <c r="V118" s="124"/>
      <c r="W118" s="124"/>
      <c r="X118" s="124"/>
      <c r="Y118" s="124"/>
      <c r="Z118" s="124"/>
      <c r="AA118" s="128"/>
      <c r="AT118" s="129" t="s">
        <v>118</v>
      </c>
      <c r="AU118" s="129" t="s">
        <v>71</v>
      </c>
      <c r="AV118" s="129" t="s">
        <v>71</v>
      </c>
      <c r="AW118" s="129" t="s">
        <v>81</v>
      </c>
      <c r="AX118" s="129" t="s">
        <v>64</v>
      </c>
      <c r="AY118" s="129" t="s">
        <v>106</v>
      </c>
    </row>
    <row r="119" spans="2:51" s="6" customFormat="1" ht="15.75" customHeight="1">
      <c r="B119" s="130"/>
      <c r="C119" s="131"/>
      <c r="D119" s="131"/>
      <c r="E119" s="131"/>
      <c r="F119" s="207" t="s">
        <v>119</v>
      </c>
      <c r="G119" s="208"/>
      <c r="H119" s="208"/>
      <c r="I119" s="208"/>
      <c r="J119" s="131"/>
      <c r="K119" s="132">
        <v>331.5</v>
      </c>
      <c r="L119" s="131"/>
      <c r="M119" s="131"/>
      <c r="N119" s="131"/>
      <c r="O119" s="131"/>
      <c r="P119" s="131"/>
      <c r="Q119" s="131"/>
      <c r="R119" s="131"/>
      <c r="S119" s="133"/>
      <c r="T119" s="134"/>
      <c r="U119" s="131"/>
      <c r="V119" s="131"/>
      <c r="W119" s="131"/>
      <c r="X119" s="131"/>
      <c r="Y119" s="131"/>
      <c r="Z119" s="131"/>
      <c r="AA119" s="135"/>
      <c r="AT119" s="136" t="s">
        <v>118</v>
      </c>
      <c r="AU119" s="136" t="s">
        <v>71</v>
      </c>
      <c r="AV119" s="136" t="s">
        <v>112</v>
      </c>
      <c r="AW119" s="136" t="s">
        <v>81</v>
      </c>
      <c r="AX119" s="136" t="s">
        <v>17</v>
      </c>
      <c r="AY119" s="136" t="s">
        <v>106</v>
      </c>
    </row>
    <row r="120" spans="2:65" s="6" customFormat="1" ht="27" customHeight="1">
      <c r="B120" s="21"/>
      <c r="C120" s="113" t="s">
        <v>159</v>
      </c>
      <c r="D120" s="113" t="s">
        <v>107</v>
      </c>
      <c r="E120" s="114" t="s">
        <v>160</v>
      </c>
      <c r="F120" s="199" t="s">
        <v>161</v>
      </c>
      <c r="G120" s="200"/>
      <c r="H120" s="200"/>
      <c r="I120" s="200"/>
      <c r="J120" s="116" t="s">
        <v>162</v>
      </c>
      <c r="K120" s="117">
        <v>22</v>
      </c>
      <c r="L120" s="201"/>
      <c r="M120" s="200"/>
      <c r="N120" s="202">
        <f>ROUND($L$120*$K$120,2)</f>
        <v>0</v>
      </c>
      <c r="O120" s="200"/>
      <c r="P120" s="200"/>
      <c r="Q120" s="200"/>
      <c r="R120" s="115" t="s">
        <v>111</v>
      </c>
      <c r="S120" s="41"/>
      <c r="T120" s="118"/>
      <c r="U120" s="119" t="s">
        <v>34</v>
      </c>
      <c r="V120" s="22"/>
      <c r="W120" s="22"/>
      <c r="X120" s="120">
        <v>0</v>
      </c>
      <c r="Y120" s="120">
        <f>$X$120*$K$120</f>
        <v>0</v>
      </c>
      <c r="Z120" s="120">
        <v>0</v>
      </c>
      <c r="AA120" s="121">
        <f>$Z$120*$K$120</f>
        <v>0</v>
      </c>
      <c r="AR120" s="76" t="s">
        <v>112</v>
      </c>
      <c r="AT120" s="76" t="s">
        <v>107</v>
      </c>
      <c r="AU120" s="76" t="s">
        <v>71</v>
      </c>
      <c r="AY120" s="6" t="s">
        <v>106</v>
      </c>
      <c r="BE120" s="122">
        <f>IF($U$120="základní",$N$120,0)</f>
        <v>0</v>
      </c>
      <c r="BF120" s="122">
        <f>IF($U$120="snížená",$N$120,0)</f>
        <v>0</v>
      </c>
      <c r="BG120" s="122">
        <f>IF($U$120="zákl. přenesená",$N$120,0)</f>
        <v>0</v>
      </c>
      <c r="BH120" s="122">
        <f>IF($U$120="sníž. přenesená",$N$120,0)</f>
        <v>0</v>
      </c>
      <c r="BI120" s="122">
        <f>IF($U$120="nulová",$N$120,0)</f>
        <v>0</v>
      </c>
      <c r="BJ120" s="76" t="s">
        <v>17</v>
      </c>
      <c r="BK120" s="122">
        <f>ROUND($L$120*$K$120,2)</f>
        <v>0</v>
      </c>
      <c r="BL120" s="76" t="s">
        <v>112</v>
      </c>
      <c r="BM120" s="76" t="s">
        <v>159</v>
      </c>
    </row>
    <row r="121" spans="2:47" s="6" customFormat="1" ht="16.5" customHeight="1">
      <c r="B121" s="21"/>
      <c r="C121" s="22"/>
      <c r="D121" s="22"/>
      <c r="E121" s="22"/>
      <c r="F121" s="203" t="s">
        <v>163</v>
      </c>
      <c r="G121" s="170"/>
      <c r="H121" s="170"/>
      <c r="I121" s="170"/>
      <c r="J121" s="170"/>
      <c r="K121" s="170"/>
      <c r="L121" s="170"/>
      <c r="M121" s="170"/>
      <c r="N121" s="170"/>
      <c r="O121" s="170"/>
      <c r="P121" s="170"/>
      <c r="Q121" s="170"/>
      <c r="R121" s="170"/>
      <c r="S121" s="41"/>
      <c r="T121" s="50"/>
      <c r="U121" s="22"/>
      <c r="V121" s="22"/>
      <c r="W121" s="22"/>
      <c r="X121" s="22"/>
      <c r="Y121" s="22"/>
      <c r="Z121" s="22"/>
      <c r="AA121" s="51"/>
      <c r="AT121" s="6" t="s">
        <v>114</v>
      </c>
      <c r="AU121" s="6" t="s">
        <v>71</v>
      </c>
    </row>
    <row r="122" spans="2:47" s="6" customFormat="1" ht="132.75" customHeight="1">
      <c r="B122" s="21"/>
      <c r="C122" s="22"/>
      <c r="D122" s="22"/>
      <c r="E122" s="22"/>
      <c r="F122" s="204" t="s">
        <v>164</v>
      </c>
      <c r="G122" s="170"/>
      <c r="H122" s="170"/>
      <c r="I122" s="170"/>
      <c r="J122" s="170"/>
      <c r="K122" s="170"/>
      <c r="L122" s="170"/>
      <c r="M122" s="170"/>
      <c r="N122" s="170"/>
      <c r="O122" s="170"/>
      <c r="P122" s="170"/>
      <c r="Q122" s="170"/>
      <c r="R122" s="170"/>
      <c r="S122" s="41"/>
      <c r="T122" s="50"/>
      <c r="U122" s="22"/>
      <c r="V122" s="22"/>
      <c r="W122" s="22"/>
      <c r="X122" s="22"/>
      <c r="Y122" s="22"/>
      <c r="Z122" s="22"/>
      <c r="AA122" s="51"/>
      <c r="AT122" s="6" t="s">
        <v>116</v>
      </c>
      <c r="AU122" s="6" t="s">
        <v>71</v>
      </c>
    </row>
    <row r="123" spans="2:51" s="6" customFormat="1" ht="15.75" customHeight="1">
      <c r="B123" s="137"/>
      <c r="C123" s="138"/>
      <c r="D123" s="138"/>
      <c r="E123" s="138"/>
      <c r="F123" s="209" t="s">
        <v>134</v>
      </c>
      <c r="G123" s="210"/>
      <c r="H123" s="210"/>
      <c r="I123" s="210"/>
      <c r="J123" s="138"/>
      <c r="K123" s="138"/>
      <c r="L123" s="138"/>
      <c r="M123" s="138"/>
      <c r="N123" s="138"/>
      <c r="O123" s="138"/>
      <c r="P123" s="138"/>
      <c r="Q123" s="138"/>
      <c r="R123" s="138"/>
      <c r="S123" s="139"/>
      <c r="T123" s="140"/>
      <c r="U123" s="138"/>
      <c r="V123" s="138"/>
      <c r="W123" s="138"/>
      <c r="X123" s="138"/>
      <c r="Y123" s="138"/>
      <c r="Z123" s="138"/>
      <c r="AA123" s="141"/>
      <c r="AT123" s="142" t="s">
        <v>118</v>
      </c>
      <c r="AU123" s="142" t="s">
        <v>71</v>
      </c>
      <c r="AV123" s="142" t="s">
        <v>17</v>
      </c>
      <c r="AW123" s="142" t="s">
        <v>81</v>
      </c>
      <c r="AX123" s="142" t="s">
        <v>64</v>
      </c>
      <c r="AY123" s="142" t="s">
        <v>106</v>
      </c>
    </row>
    <row r="124" spans="2:51" s="6" customFormat="1" ht="15.75" customHeight="1">
      <c r="B124" s="123"/>
      <c r="C124" s="124"/>
      <c r="D124" s="124"/>
      <c r="E124" s="124"/>
      <c r="F124" s="205" t="s">
        <v>165</v>
      </c>
      <c r="G124" s="206"/>
      <c r="H124" s="206"/>
      <c r="I124" s="206"/>
      <c r="J124" s="124"/>
      <c r="K124" s="125">
        <v>262</v>
      </c>
      <c r="L124" s="124"/>
      <c r="M124" s="124"/>
      <c r="N124" s="124"/>
      <c r="O124" s="124"/>
      <c r="P124" s="124"/>
      <c r="Q124" s="124"/>
      <c r="R124" s="124"/>
      <c r="S124" s="126"/>
      <c r="T124" s="127"/>
      <c r="U124" s="124"/>
      <c r="V124" s="124"/>
      <c r="W124" s="124"/>
      <c r="X124" s="124"/>
      <c r="Y124" s="124"/>
      <c r="Z124" s="124"/>
      <c r="AA124" s="128"/>
      <c r="AT124" s="129" t="s">
        <v>118</v>
      </c>
      <c r="AU124" s="129" t="s">
        <v>71</v>
      </c>
      <c r="AV124" s="129" t="s">
        <v>71</v>
      </c>
      <c r="AW124" s="129" t="s">
        <v>81</v>
      </c>
      <c r="AX124" s="129" t="s">
        <v>64</v>
      </c>
      <c r="AY124" s="129" t="s">
        <v>106</v>
      </c>
    </row>
    <row r="125" spans="2:51" s="6" customFormat="1" ht="15.75" customHeight="1">
      <c r="B125" s="137"/>
      <c r="C125" s="138"/>
      <c r="D125" s="138"/>
      <c r="E125" s="138"/>
      <c r="F125" s="209" t="s">
        <v>166</v>
      </c>
      <c r="G125" s="210"/>
      <c r="H125" s="210"/>
      <c r="I125" s="210"/>
      <c r="J125" s="138"/>
      <c r="K125" s="138"/>
      <c r="L125" s="138"/>
      <c r="M125" s="138"/>
      <c r="N125" s="138"/>
      <c r="O125" s="138"/>
      <c r="P125" s="138"/>
      <c r="Q125" s="138"/>
      <c r="R125" s="138"/>
      <c r="S125" s="139"/>
      <c r="T125" s="140"/>
      <c r="U125" s="138"/>
      <c r="V125" s="138"/>
      <c r="W125" s="138"/>
      <c r="X125" s="138"/>
      <c r="Y125" s="138"/>
      <c r="Z125" s="138"/>
      <c r="AA125" s="141"/>
      <c r="AT125" s="142" t="s">
        <v>118</v>
      </c>
      <c r="AU125" s="142" t="s">
        <v>71</v>
      </c>
      <c r="AV125" s="142" t="s">
        <v>17</v>
      </c>
      <c r="AW125" s="142" t="s">
        <v>81</v>
      </c>
      <c r="AX125" s="142" t="s">
        <v>64</v>
      </c>
      <c r="AY125" s="142" t="s">
        <v>106</v>
      </c>
    </row>
    <row r="126" spans="2:51" s="6" customFormat="1" ht="15.75" customHeight="1">
      <c r="B126" s="123"/>
      <c r="C126" s="124"/>
      <c r="D126" s="124"/>
      <c r="E126" s="124"/>
      <c r="F126" s="205" t="s">
        <v>167</v>
      </c>
      <c r="G126" s="206"/>
      <c r="H126" s="206"/>
      <c r="I126" s="206"/>
      <c r="J126" s="124"/>
      <c r="K126" s="125">
        <v>200</v>
      </c>
      <c r="L126" s="124"/>
      <c r="M126" s="124"/>
      <c r="N126" s="124"/>
      <c r="O126" s="124"/>
      <c r="P126" s="124"/>
      <c r="Q126" s="124"/>
      <c r="R126" s="124"/>
      <c r="S126" s="126"/>
      <c r="T126" s="127"/>
      <c r="U126" s="124"/>
      <c r="V126" s="124"/>
      <c r="W126" s="124"/>
      <c r="X126" s="124"/>
      <c r="Y126" s="124"/>
      <c r="Z126" s="124"/>
      <c r="AA126" s="128"/>
      <c r="AT126" s="129" t="s">
        <v>118</v>
      </c>
      <c r="AU126" s="129" t="s">
        <v>71</v>
      </c>
      <c r="AV126" s="129" t="s">
        <v>71</v>
      </c>
      <c r="AW126" s="129" t="s">
        <v>81</v>
      </c>
      <c r="AX126" s="129" t="s">
        <v>64</v>
      </c>
      <c r="AY126" s="129" t="s">
        <v>106</v>
      </c>
    </row>
    <row r="127" spans="2:51" s="6" customFormat="1" ht="15.75" customHeight="1">
      <c r="B127" s="137"/>
      <c r="C127" s="138"/>
      <c r="D127" s="138"/>
      <c r="E127" s="138"/>
      <c r="F127" s="209" t="s">
        <v>168</v>
      </c>
      <c r="G127" s="210"/>
      <c r="H127" s="210"/>
      <c r="I127" s="210"/>
      <c r="J127" s="138"/>
      <c r="K127" s="138"/>
      <c r="L127" s="138"/>
      <c r="M127" s="138"/>
      <c r="N127" s="138"/>
      <c r="O127" s="138"/>
      <c r="P127" s="138"/>
      <c r="Q127" s="138"/>
      <c r="R127" s="138"/>
      <c r="S127" s="139"/>
      <c r="T127" s="140"/>
      <c r="U127" s="138"/>
      <c r="V127" s="138"/>
      <c r="W127" s="138"/>
      <c r="X127" s="138"/>
      <c r="Y127" s="138"/>
      <c r="Z127" s="138"/>
      <c r="AA127" s="141"/>
      <c r="AT127" s="142" t="s">
        <v>118</v>
      </c>
      <c r="AU127" s="142" t="s">
        <v>71</v>
      </c>
      <c r="AV127" s="142" t="s">
        <v>17</v>
      </c>
      <c r="AW127" s="142" t="s">
        <v>81</v>
      </c>
      <c r="AX127" s="142" t="s">
        <v>64</v>
      </c>
      <c r="AY127" s="142" t="s">
        <v>106</v>
      </c>
    </row>
    <row r="128" spans="2:51" s="6" customFormat="1" ht="15.75" customHeight="1">
      <c r="B128" s="123"/>
      <c r="C128" s="124"/>
      <c r="D128" s="124"/>
      <c r="E128" s="124"/>
      <c r="F128" s="205" t="s">
        <v>169</v>
      </c>
      <c r="G128" s="206"/>
      <c r="H128" s="206"/>
      <c r="I128" s="206"/>
      <c r="J128" s="124"/>
      <c r="K128" s="125">
        <v>-440</v>
      </c>
      <c r="L128" s="124"/>
      <c r="M128" s="124"/>
      <c r="N128" s="124"/>
      <c r="O128" s="124"/>
      <c r="P128" s="124"/>
      <c r="Q128" s="124"/>
      <c r="R128" s="124"/>
      <c r="S128" s="126"/>
      <c r="T128" s="127"/>
      <c r="U128" s="124"/>
      <c r="V128" s="124"/>
      <c r="W128" s="124"/>
      <c r="X128" s="124"/>
      <c r="Y128" s="124"/>
      <c r="Z128" s="124"/>
      <c r="AA128" s="128"/>
      <c r="AT128" s="129" t="s">
        <v>118</v>
      </c>
      <c r="AU128" s="129" t="s">
        <v>71</v>
      </c>
      <c r="AV128" s="129" t="s">
        <v>71</v>
      </c>
      <c r="AW128" s="129" t="s">
        <v>81</v>
      </c>
      <c r="AX128" s="129" t="s">
        <v>64</v>
      </c>
      <c r="AY128" s="129" t="s">
        <v>106</v>
      </c>
    </row>
    <row r="129" spans="2:51" s="6" customFormat="1" ht="15.75" customHeight="1">
      <c r="B129" s="130"/>
      <c r="C129" s="131"/>
      <c r="D129" s="131"/>
      <c r="E129" s="131"/>
      <c r="F129" s="207" t="s">
        <v>119</v>
      </c>
      <c r="G129" s="208"/>
      <c r="H129" s="208"/>
      <c r="I129" s="208"/>
      <c r="J129" s="131"/>
      <c r="K129" s="132">
        <v>22</v>
      </c>
      <c r="L129" s="131"/>
      <c r="M129" s="131"/>
      <c r="N129" s="131"/>
      <c r="O129" s="131"/>
      <c r="P129" s="131"/>
      <c r="Q129" s="131"/>
      <c r="R129" s="131"/>
      <c r="S129" s="133"/>
      <c r="T129" s="134"/>
      <c r="U129" s="131"/>
      <c r="V129" s="131"/>
      <c r="W129" s="131"/>
      <c r="X129" s="131"/>
      <c r="Y129" s="131"/>
      <c r="Z129" s="131"/>
      <c r="AA129" s="135"/>
      <c r="AT129" s="136" t="s">
        <v>118</v>
      </c>
      <c r="AU129" s="136" t="s">
        <v>71</v>
      </c>
      <c r="AV129" s="136" t="s">
        <v>112</v>
      </c>
      <c r="AW129" s="136" t="s">
        <v>81</v>
      </c>
      <c r="AX129" s="136" t="s">
        <v>17</v>
      </c>
      <c r="AY129" s="136" t="s">
        <v>106</v>
      </c>
    </row>
    <row r="130" spans="2:65" s="6" customFormat="1" ht="27" customHeight="1">
      <c r="B130" s="21"/>
      <c r="C130" s="113" t="s">
        <v>22</v>
      </c>
      <c r="D130" s="113" t="s">
        <v>107</v>
      </c>
      <c r="E130" s="114" t="s">
        <v>170</v>
      </c>
      <c r="F130" s="199" t="s">
        <v>171</v>
      </c>
      <c r="G130" s="200"/>
      <c r="H130" s="200"/>
      <c r="I130" s="200"/>
      <c r="J130" s="116" t="s">
        <v>162</v>
      </c>
      <c r="K130" s="117">
        <v>22</v>
      </c>
      <c r="L130" s="201"/>
      <c r="M130" s="200"/>
      <c r="N130" s="202">
        <f>ROUND($L$130*$K$130,2)</f>
        <v>0</v>
      </c>
      <c r="O130" s="200"/>
      <c r="P130" s="200"/>
      <c r="Q130" s="200"/>
      <c r="R130" s="115"/>
      <c r="S130" s="41"/>
      <c r="T130" s="118"/>
      <c r="U130" s="119" t="s">
        <v>34</v>
      </c>
      <c r="V130" s="22"/>
      <c r="W130" s="22"/>
      <c r="X130" s="120">
        <v>0</v>
      </c>
      <c r="Y130" s="120">
        <f>$X$130*$K$130</f>
        <v>0</v>
      </c>
      <c r="Z130" s="120">
        <v>0</v>
      </c>
      <c r="AA130" s="121">
        <f>$Z$130*$K$130</f>
        <v>0</v>
      </c>
      <c r="AR130" s="76" t="s">
        <v>112</v>
      </c>
      <c r="AT130" s="76" t="s">
        <v>107</v>
      </c>
      <c r="AU130" s="76" t="s">
        <v>71</v>
      </c>
      <c r="AY130" s="6" t="s">
        <v>106</v>
      </c>
      <c r="BE130" s="122">
        <f>IF($U$130="základní",$N$130,0)</f>
        <v>0</v>
      </c>
      <c r="BF130" s="122">
        <f>IF($U$130="snížená",$N$130,0)</f>
        <v>0</v>
      </c>
      <c r="BG130" s="122">
        <f>IF($U$130="zákl. přenesená",$N$130,0)</f>
        <v>0</v>
      </c>
      <c r="BH130" s="122">
        <f>IF($U$130="sníž. přenesená",$N$130,0)</f>
        <v>0</v>
      </c>
      <c r="BI130" s="122">
        <f>IF($U$130="nulová",$N$130,0)</f>
        <v>0</v>
      </c>
      <c r="BJ130" s="76" t="s">
        <v>17</v>
      </c>
      <c r="BK130" s="122">
        <f>ROUND($L$130*$K$130,2)</f>
        <v>0</v>
      </c>
      <c r="BL130" s="76" t="s">
        <v>112</v>
      </c>
      <c r="BM130" s="76" t="s">
        <v>22</v>
      </c>
    </row>
    <row r="131" spans="2:47" s="6" customFormat="1" ht="16.5" customHeight="1">
      <c r="B131" s="21"/>
      <c r="C131" s="22"/>
      <c r="D131" s="22"/>
      <c r="E131" s="22"/>
      <c r="F131" s="203" t="s">
        <v>171</v>
      </c>
      <c r="G131" s="170"/>
      <c r="H131" s="170"/>
      <c r="I131" s="170"/>
      <c r="J131" s="170"/>
      <c r="K131" s="170"/>
      <c r="L131" s="170"/>
      <c r="M131" s="170"/>
      <c r="N131" s="170"/>
      <c r="O131" s="170"/>
      <c r="P131" s="170"/>
      <c r="Q131" s="170"/>
      <c r="R131" s="170"/>
      <c r="S131" s="41"/>
      <c r="T131" s="50"/>
      <c r="U131" s="22"/>
      <c r="V131" s="22"/>
      <c r="W131" s="22"/>
      <c r="X131" s="22"/>
      <c r="Y131" s="22"/>
      <c r="Z131" s="22"/>
      <c r="AA131" s="51"/>
      <c r="AT131" s="6" t="s">
        <v>114</v>
      </c>
      <c r="AU131" s="6" t="s">
        <v>71</v>
      </c>
    </row>
    <row r="132" spans="2:65" s="6" customFormat="1" ht="15.75" customHeight="1">
      <c r="B132" s="21"/>
      <c r="C132" s="143" t="s">
        <v>172</v>
      </c>
      <c r="D132" s="143" t="s">
        <v>173</v>
      </c>
      <c r="E132" s="144" t="s">
        <v>174</v>
      </c>
      <c r="F132" s="211" t="s">
        <v>175</v>
      </c>
      <c r="G132" s="212"/>
      <c r="H132" s="212"/>
      <c r="I132" s="212"/>
      <c r="J132" s="145" t="s">
        <v>176</v>
      </c>
      <c r="K132" s="146">
        <v>1.13</v>
      </c>
      <c r="L132" s="213"/>
      <c r="M132" s="212"/>
      <c r="N132" s="214">
        <f>ROUND($L$132*$K$132,2)</f>
        <v>0</v>
      </c>
      <c r="O132" s="200"/>
      <c r="P132" s="200"/>
      <c r="Q132" s="200"/>
      <c r="R132" s="115" t="s">
        <v>111</v>
      </c>
      <c r="S132" s="41"/>
      <c r="T132" s="118"/>
      <c r="U132" s="119" t="s">
        <v>34</v>
      </c>
      <c r="V132" s="22"/>
      <c r="W132" s="22"/>
      <c r="X132" s="120">
        <v>0</v>
      </c>
      <c r="Y132" s="120">
        <f>$X$132*$K$132</f>
        <v>0</v>
      </c>
      <c r="Z132" s="120">
        <v>0</v>
      </c>
      <c r="AA132" s="121">
        <f>$Z$132*$K$132</f>
        <v>0</v>
      </c>
      <c r="AR132" s="76" t="s">
        <v>153</v>
      </c>
      <c r="AT132" s="76" t="s">
        <v>173</v>
      </c>
      <c r="AU132" s="76" t="s">
        <v>71</v>
      </c>
      <c r="AY132" s="6" t="s">
        <v>106</v>
      </c>
      <c r="BE132" s="122">
        <f>IF($U$132="základní",$N$132,0)</f>
        <v>0</v>
      </c>
      <c r="BF132" s="122">
        <f>IF($U$132="snížená",$N$132,0)</f>
        <v>0</v>
      </c>
      <c r="BG132" s="122">
        <f>IF($U$132="zákl. přenesená",$N$132,0)</f>
        <v>0</v>
      </c>
      <c r="BH132" s="122">
        <f>IF($U$132="sníž. přenesená",$N$132,0)</f>
        <v>0</v>
      </c>
      <c r="BI132" s="122">
        <f>IF($U$132="nulová",$N$132,0)</f>
        <v>0</v>
      </c>
      <c r="BJ132" s="76" t="s">
        <v>17</v>
      </c>
      <c r="BK132" s="122">
        <f>ROUND($L$132*$K$132,2)</f>
        <v>0</v>
      </c>
      <c r="BL132" s="76" t="s">
        <v>112</v>
      </c>
      <c r="BM132" s="76" t="s">
        <v>172</v>
      </c>
    </row>
    <row r="133" spans="2:47" s="6" customFormat="1" ht="16.5" customHeight="1">
      <c r="B133" s="21"/>
      <c r="C133" s="22"/>
      <c r="D133" s="22"/>
      <c r="E133" s="22"/>
      <c r="F133" s="203" t="s">
        <v>177</v>
      </c>
      <c r="G133" s="170"/>
      <c r="H133" s="170"/>
      <c r="I133" s="170"/>
      <c r="J133" s="170"/>
      <c r="K133" s="170"/>
      <c r="L133" s="170"/>
      <c r="M133" s="170"/>
      <c r="N133" s="170"/>
      <c r="O133" s="170"/>
      <c r="P133" s="170"/>
      <c r="Q133" s="170"/>
      <c r="R133" s="170"/>
      <c r="S133" s="41"/>
      <c r="T133" s="50"/>
      <c r="U133" s="22"/>
      <c r="V133" s="22"/>
      <c r="W133" s="22"/>
      <c r="X133" s="22"/>
      <c r="Y133" s="22"/>
      <c r="Z133" s="22"/>
      <c r="AA133" s="51"/>
      <c r="AT133" s="6" t="s">
        <v>114</v>
      </c>
      <c r="AU133" s="6" t="s">
        <v>71</v>
      </c>
    </row>
    <row r="134" spans="2:65" s="6" customFormat="1" ht="39" customHeight="1">
      <c r="B134" s="21"/>
      <c r="C134" s="113" t="s">
        <v>178</v>
      </c>
      <c r="D134" s="113" t="s">
        <v>107</v>
      </c>
      <c r="E134" s="114" t="s">
        <v>179</v>
      </c>
      <c r="F134" s="199" t="s">
        <v>180</v>
      </c>
      <c r="G134" s="200"/>
      <c r="H134" s="200"/>
      <c r="I134" s="200"/>
      <c r="J134" s="116" t="s">
        <v>110</v>
      </c>
      <c r="K134" s="117">
        <v>44.3</v>
      </c>
      <c r="L134" s="201"/>
      <c r="M134" s="200"/>
      <c r="N134" s="202">
        <f>ROUND($L$134*$K$134,2)</f>
        <v>0</v>
      </c>
      <c r="O134" s="200"/>
      <c r="P134" s="200"/>
      <c r="Q134" s="200"/>
      <c r="R134" s="115" t="s">
        <v>111</v>
      </c>
      <c r="S134" s="41"/>
      <c r="T134" s="118"/>
      <c r="U134" s="119" t="s">
        <v>34</v>
      </c>
      <c r="V134" s="22"/>
      <c r="W134" s="22"/>
      <c r="X134" s="120">
        <v>0</v>
      </c>
      <c r="Y134" s="120">
        <f>$X$134*$K$134</f>
        <v>0</v>
      </c>
      <c r="Z134" s="120">
        <v>0</v>
      </c>
      <c r="AA134" s="121">
        <f>$Z$134*$K$134</f>
        <v>0</v>
      </c>
      <c r="AR134" s="76" t="s">
        <v>112</v>
      </c>
      <c r="AT134" s="76" t="s">
        <v>107</v>
      </c>
      <c r="AU134" s="76" t="s">
        <v>71</v>
      </c>
      <c r="AY134" s="6" t="s">
        <v>106</v>
      </c>
      <c r="BE134" s="122">
        <f>IF($U$134="základní",$N$134,0)</f>
        <v>0</v>
      </c>
      <c r="BF134" s="122">
        <f>IF($U$134="snížená",$N$134,0)</f>
        <v>0</v>
      </c>
      <c r="BG134" s="122">
        <f>IF($U$134="zákl. přenesená",$N$134,0)</f>
        <v>0</v>
      </c>
      <c r="BH134" s="122">
        <f>IF($U$134="sníž. přenesená",$N$134,0)</f>
        <v>0</v>
      </c>
      <c r="BI134" s="122">
        <f>IF($U$134="nulová",$N$134,0)</f>
        <v>0</v>
      </c>
      <c r="BJ134" s="76" t="s">
        <v>17</v>
      </c>
      <c r="BK134" s="122">
        <f>ROUND($L$134*$K$134,2)</f>
        <v>0</v>
      </c>
      <c r="BL134" s="76" t="s">
        <v>112</v>
      </c>
      <c r="BM134" s="76" t="s">
        <v>178</v>
      </c>
    </row>
    <row r="135" spans="2:47" s="6" customFormat="1" ht="27" customHeight="1">
      <c r="B135" s="21"/>
      <c r="C135" s="22"/>
      <c r="D135" s="22"/>
      <c r="E135" s="22"/>
      <c r="F135" s="203" t="s">
        <v>181</v>
      </c>
      <c r="G135" s="170"/>
      <c r="H135" s="170"/>
      <c r="I135" s="170"/>
      <c r="J135" s="170"/>
      <c r="K135" s="170"/>
      <c r="L135" s="170"/>
      <c r="M135" s="170"/>
      <c r="N135" s="170"/>
      <c r="O135" s="170"/>
      <c r="P135" s="170"/>
      <c r="Q135" s="170"/>
      <c r="R135" s="170"/>
      <c r="S135" s="41"/>
      <c r="T135" s="50"/>
      <c r="U135" s="22"/>
      <c r="V135" s="22"/>
      <c r="W135" s="22"/>
      <c r="X135" s="22"/>
      <c r="Y135" s="22"/>
      <c r="Z135" s="22"/>
      <c r="AA135" s="51"/>
      <c r="AT135" s="6" t="s">
        <v>114</v>
      </c>
      <c r="AU135" s="6" t="s">
        <v>71</v>
      </c>
    </row>
    <row r="136" spans="2:47" s="6" customFormat="1" ht="204" customHeight="1">
      <c r="B136" s="21"/>
      <c r="C136" s="22"/>
      <c r="D136" s="22"/>
      <c r="E136" s="22"/>
      <c r="F136" s="204" t="s">
        <v>140</v>
      </c>
      <c r="G136" s="170"/>
      <c r="H136" s="170"/>
      <c r="I136" s="170"/>
      <c r="J136" s="170"/>
      <c r="K136" s="170"/>
      <c r="L136" s="170"/>
      <c r="M136" s="170"/>
      <c r="N136" s="170"/>
      <c r="O136" s="170"/>
      <c r="P136" s="170"/>
      <c r="Q136" s="170"/>
      <c r="R136" s="170"/>
      <c r="S136" s="41"/>
      <c r="T136" s="50"/>
      <c r="U136" s="22"/>
      <c r="V136" s="22"/>
      <c r="W136" s="22"/>
      <c r="X136" s="22"/>
      <c r="Y136" s="22"/>
      <c r="Z136" s="22"/>
      <c r="AA136" s="51"/>
      <c r="AT136" s="6" t="s">
        <v>116</v>
      </c>
      <c r="AU136" s="6" t="s">
        <v>71</v>
      </c>
    </row>
    <row r="137" spans="2:51" s="6" customFormat="1" ht="15.75" customHeight="1">
      <c r="B137" s="137"/>
      <c r="C137" s="138"/>
      <c r="D137" s="138"/>
      <c r="E137" s="138"/>
      <c r="F137" s="209" t="s">
        <v>182</v>
      </c>
      <c r="G137" s="210"/>
      <c r="H137" s="210"/>
      <c r="I137" s="210"/>
      <c r="J137" s="138"/>
      <c r="K137" s="138"/>
      <c r="L137" s="138"/>
      <c r="M137" s="138"/>
      <c r="N137" s="138"/>
      <c r="O137" s="138"/>
      <c r="P137" s="138"/>
      <c r="Q137" s="138"/>
      <c r="R137" s="138"/>
      <c r="S137" s="139"/>
      <c r="T137" s="140"/>
      <c r="U137" s="138"/>
      <c r="V137" s="138"/>
      <c r="W137" s="138"/>
      <c r="X137" s="138"/>
      <c r="Y137" s="138"/>
      <c r="Z137" s="138"/>
      <c r="AA137" s="141"/>
      <c r="AT137" s="142" t="s">
        <v>118</v>
      </c>
      <c r="AU137" s="142" t="s">
        <v>71</v>
      </c>
      <c r="AV137" s="142" t="s">
        <v>17</v>
      </c>
      <c r="AW137" s="142" t="s">
        <v>81</v>
      </c>
      <c r="AX137" s="142" t="s">
        <v>64</v>
      </c>
      <c r="AY137" s="142" t="s">
        <v>106</v>
      </c>
    </row>
    <row r="138" spans="2:51" s="6" customFormat="1" ht="15.75" customHeight="1">
      <c r="B138" s="123"/>
      <c r="C138" s="124"/>
      <c r="D138" s="124"/>
      <c r="E138" s="124"/>
      <c r="F138" s="205" t="s">
        <v>183</v>
      </c>
      <c r="G138" s="206"/>
      <c r="H138" s="206"/>
      <c r="I138" s="206"/>
      <c r="J138" s="124"/>
      <c r="K138" s="125">
        <v>44.3</v>
      </c>
      <c r="L138" s="124"/>
      <c r="M138" s="124"/>
      <c r="N138" s="124"/>
      <c r="O138" s="124"/>
      <c r="P138" s="124"/>
      <c r="Q138" s="124"/>
      <c r="R138" s="124"/>
      <c r="S138" s="126"/>
      <c r="T138" s="127"/>
      <c r="U138" s="124"/>
      <c r="V138" s="124"/>
      <c r="W138" s="124"/>
      <c r="X138" s="124"/>
      <c r="Y138" s="124"/>
      <c r="Z138" s="124"/>
      <c r="AA138" s="128"/>
      <c r="AT138" s="129" t="s">
        <v>118</v>
      </c>
      <c r="AU138" s="129" t="s">
        <v>71</v>
      </c>
      <c r="AV138" s="129" t="s">
        <v>71</v>
      </c>
      <c r="AW138" s="129" t="s">
        <v>81</v>
      </c>
      <c r="AX138" s="129" t="s">
        <v>64</v>
      </c>
      <c r="AY138" s="129" t="s">
        <v>106</v>
      </c>
    </row>
    <row r="139" spans="2:51" s="6" customFormat="1" ht="15.75" customHeight="1">
      <c r="B139" s="130"/>
      <c r="C139" s="131"/>
      <c r="D139" s="131"/>
      <c r="E139" s="131"/>
      <c r="F139" s="207" t="s">
        <v>119</v>
      </c>
      <c r="G139" s="208"/>
      <c r="H139" s="208"/>
      <c r="I139" s="208"/>
      <c r="J139" s="131"/>
      <c r="K139" s="132">
        <v>44.3</v>
      </c>
      <c r="L139" s="131"/>
      <c r="M139" s="131"/>
      <c r="N139" s="131"/>
      <c r="O139" s="131"/>
      <c r="P139" s="131"/>
      <c r="Q139" s="131"/>
      <c r="R139" s="131"/>
      <c r="S139" s="133"/>
      <c r="T139" s="134"/>
      <c r="U139" s="131"/>
      <c r="V139" s="131"/>
      <c r="W139" s="131"/>
      <c r="X139" s="131"/>
      <c r="Y139" s="131"/>
      <c r="Z139" s="131"/>
      <c r="AA139" s="135"/>
      <c r="AT139" s="136" t="s">
        <v>118</v>
      </c>
      <c r="AU139" s="136" t="s">
        <v>71</v>
      </c>
      <c r="AV139" s="136" t="s">
        <v>112</v>
      </c>
      <c r="AW139" s="136" t="s">
        <v>81</v>
      </c>
      <c r="AX139" s="136" t="s">
        <v>17</v>
      </c>
      <c r="AY139" s="136" t="s">
        <v>106</v>
      </c>
    </row>
    <row r="140" spans="2:65" s="6" customFormat="1" ht="15.75" customHeight="1">
      <c r="B140" s="21"/>
      <c r="C140" s="113" t="s">
        <v>184</v>
      </c>
      <c r="D140" s="113" t="s">
        <v>107</v>
      </c>
      <c r="E140" s="114" t="s">
        <v>185</v>
      </c>
      <c r="F140" s="199" t="s">
        <v>186</v>
      </c>
      <c r="G140" s="200"/>
      <c r="H140" s="200"/>
      <c r="I140" s="200"/>
      <c r="J140" s="116" t="s">
        <v>162</v>
      </c>
      <c r="K140" s="117">
        <v>1080</v>
      </c>
      <c r="L140" s="201"/>
      <c r="M140" s="200"/>
      <c r="N140" s="202">
        <f>ROUND($L$140*$K$140,2)</f>
        <v>0</v>
      </c>
      <c r="O140" s="200"/>
      <c r="P140" s="200"/>
      <c r="Q140" s="200"/>
      <c r="R140" s="115" t="s">
        <v>111</v>
      </c>
      <c r="S140" s="41"/>
      <c r="T140" s="118"/>
      <c r="U140" s="119" t="s">
        <v>34</v>
      </c>
      <c r="V140" s="22"/>
      <c r="W140" s="22"/>
      <c r="X140" s="120">
        <v>0</v>
      </c>
      <c r="Y140" s="120">
        <f>$X$140*$K$140</f>
        <v>0</v>
      </c>
      <c r="Z140" s="120">
        <v>0</v>
      </c>
      <c r="AA140" s="121">
        <f>$Z$140*$K$140</f>
        <v>0</v>
      </c>
      <c r="AR140" s="76" t="s">
        <v>112</v>
      </c>
      <c r="AT140" s="76" t="s">
        <v>107</v>
      </c>
      <c r="AU140" s="76" t="s">
        <v>71</v>
      </c>
      <c r="AY140" s="6" t="s">
        <v>106</v>
      </c>
      <c r="BE140" s="122">
        <f>IF($U$140="základní",$N$140,0)</f>
        <v>0</v>
      </c>
      <c r="BF140" s="122">
        <f>IF($U$140="snížená",$N$140,0)</f>
        <v>0</v>
      </c>
      <c r="BG140" s="122">
        <f>IF($U$140="zákl. přenesená",$N$140,0)</f>
        <v>0</v>
      </c>
      <c r="BH140" s="122">
        <f>IF($U$140="sníž. přenesená",$N$140,0)</f>
        <v>0</v>
      </c>
      <c r="BI140" s="122">
        <f>IF($U$140="nulová",$N$140,0)</f>
        <v>0</v>
      </c>
      <c r="BJ140" s="76" t="s">
        <v>17</v>
      </c>
      <c r="BK140" s="122">
        <f>ROUND($L$140*$K$140,2)</f>
        <v>0</v>
      </c>
      <c r="BL140" s="76" t="s">
        <v>112</v>
      </c>
      <c r="BM140" s="76" t="s">
        <v>184</v>
      </c>
    </row>
    <row r="141" spans="2:47" s="6" customFormat="1" ht="16.5" customHeight="1">
      <c r="B141" s="21"/>
      <c r="C141" s="22"/>
      <c r="D141" s="22"/>
      <c r="E141" s="22"/>
      <c r="F141" s="203" t="s">
        <v>187</v>
      </c>
      <c r="G141" s="170"/>
      <c r="H141" s="170"/>
      <c r="I141" s="170"/>
      <c r="J141" s="170"/>
      <c r="K141" s="170"/>
      <c r="L141" s="170"/>
      <c r="M141" s="170"/>
      <c r="N141" s="170"/>
      <c r="O141" s="170"/>
      <c r="P141" s="170"/>
      <c r="Q141" s="170"/>
      <c r="R141" s="170"/>
      <c r="S141" s="41"/>
      <c r="T141" s="50"/>
      <c r="U141" s="22"/>
      <c r="V141" s="22"/>
      <c r="W141" s="22"/>
      <c r="X141" s="22"/>
      <c r="Y141" s="22"/>
      <c r="Z141" s="22"/>
      <c r="AA141" s="51"/>
      <c r="AT141" s="6" t="s">
        <v>114</v>
      </c>
      <c r="AU141" s="6" t="s">
        <v>71</v>
      </c>
    </row>
    <row r="142" spans="2:47" s="6" customFormat="1" ht="180" customHeight="1">
      <c r="B142" s="21"/>
      <c r="C142" s="22"/>
      <c r="D142" s="22"/>
      <c r="E142" s="22"/>
      <c r="F142" s="204" t="s">
        <v>188</v>
      </c>
      <c r="G142" s="170"/>
      <c r="H142" s="170"/>
      <c r="I142" s="170"/>
      <c r="J142" s="170"/>
      <c r="K142" s="170"/>
      <c r="L142" s="170"/>
      <c r="M142" s="170"/>
      <c r="N142" s="170"/>
      <c r="O142" s="170"/>
      <c r="P142" s="170"/>
      <c r="Q142" s="170"/>
      <c r="R142" s="170"/>
      <c r="S142" s="41"/>
      <c r="T142" s="50"/>
      <c r="U142" s="22"/>
      <c r="V142" s="22"/>
      <c r="W142" s="22"/>
      <c r="X142" s="22"/>
      <c r="Y142" s="22"/>
      <c r="Z142" s="22"/>
      <c r="AA142" s="51"/>
      <c r="AT142" s="6" t="s">
        <v>116</v>
      </c>
      <c r="AU142" s="6" t="s">
        <v>71</v>
      </c>
    </row>
    <row r="143" spans="2:51" s="6" customFormat="1" ht="15.75" customHeight="1">
      <c r="B143" s="123"/>
      <c r="C143" s="124"/>
      <c r="D143" s="124"/>
      <c r="E143" s="124"/>
      <c r="F143" s="205" t="s">
        <v>189</v>
      </c>
      <c r="G143" s="206"/>
      <c r="H143" s="206"/>
      <c r="I143" s="206"/>
      <c r="J143" s="124"/>
      <c r="K143" s="125">
        <v>1080</v>
      </c>
      <c r="L143" s="124"/>
      <c r="M143" s="124"/>
      <c r="N143" s="124"/>
      <c r="O143" s="124"/>
      <c r="P143" s="124"/>
      <c r="Q143" s="124"/>
      <c r="R143" s="124"/>
      <c r="S143" s="126"/>
      <c r="T143" s="127"/>
      <c r="U143" s="124"/>
      <c r="V143" s="124"/>
      <c r="W143" s="124"/>
      <c r="X143" s="124"/>
      <c r="Y143" s="124"/>
      <c r="Z143" s="124"/>
      <c r="AA143" s="128"/>
      <c r="AT143" s="129" t="s">
        <v>118</v>
      </c>
      <c r="AU143" s="129" t="s">
        <v>71</v>
      </c>
      <c r="AV143" s="129" t="s">
        <v>71</v>
      </c>
      <c r="AW143" s="129" t="s">
        <v>81</v>
      </c>
      <c r="AX143" s="129" t="s">
        <v>64</v>
      </c>
      <c r="AY143" s="129" t="s">
        <v>106</v>
      </c>
    </row>
    <row r="144" spans="2:51" s="6" customFormat="1" ht="15.75" customHeight="1">
      <c r="B144" s="130"/>
      <c r="C144" s="131"/>
      <c r="D144" s="131"/>
      <c r="E144" s="131"/>
      <c r="F144" s="207" t="s">
        <v>119</v>
      </c>
      <c r="G144" s="208"/>
      <c r="H144" s="208"/>
      <c r="I144" s="208"/>
      <c r="J144" s="131"/>
      <c r="K144" s="132">
        <v>1080</v>
      </c>
      <c r="L144" s="131"/>
      <c r="M144" s="131"/>
      <c r="N144" s="131"/>
      <c r="O144" s="131"/>
      <c r="P144" s="131"/>
      <c r="Q144" s="131"/>
      <c r="R144" s="131"/>
      <c r="S144" s="133"/>
      <c r="T144" s="134"/>
      <c r="U144" s="131"/>
      <c r="V144" s="131"/>
      <c r="W144" s="131"/>
      <c r="X144" s="131"/>
      <c r="Y144" s="131"/>
      <c r="Z144" s="131"/>
      <c r="AA144" s="135"/>
      <c r="AT144" s="136" t="s">
        <v>118</v>
      </c>
      <c r="AU144" s="136" t="s">
        <v>71</v>
      </c>
      <c r="AV144" s="136" t="s">
        <v>112</v>
      </c>
      <c r="AW144" s="136" t="s">
        <v>81</v>
      </c>
      <c r="AX144" s="136" t="s">
        <v>17</v>
      </c>
      <c r="AY144" s="136" t="s">
        <v>106</v>
      </c>
    </row>
    <row r="145" spans="2:63" s="102" customFormat="1" ht="30.75" customHeight="1">
      <c r="B145" s="103"/>
      <c r="C145" s="104"/>
      <c r="D145" s="112" t="s">
        <v>84</v>
      </c>
      <c r="E145" s="104"/>
      <c r="F145" s="104"/>
      <c r="G145" s="104"/>
      <c r="H145" s="104"/>
      <c r="I145" s="104"/>
      <c r="J145" s="104"/>
      <c r="K145" s="104"/>
      <c r="L145" s="104"/>
      <c r="M145" s="104"/>
      <c r="N145" s="218">
        <f>$BK$145</f>
        <v>0</v>
      </c>
      <c r="O145" s="217"/>
      <c r="P145" s="217"/>
      <c r="Q145" s="217"/>
      <c r="R145" s="104"/>
      <c r="S145" s="106"/>
      <c r="T145" s="107"/>
      <c r="U145" s="104"/>
      <c r="V145" s="104"/>
      <c r="W145" s="108">
        <f>SUM($W$146:$W$201)</f>
        <v>0</v>
      </c>
      <c r="X145" s="104"/>
      <c r="Y145" s="108">
        <f>SUM($Y$146:$Y$201)</f>
        <v>0</v>
      </c>
      <c r="Z145" s="104"/>
      <c r="AA145" s="109">
        <f>SUM($AA$146:$AA$201)</f>
        <v>0</v>
      </c>
      <c r="AR145" s="110" t="s">
        <v>17</v>
      </c>
      <c r="AT145" s="110" t="s">
        <v>63</v>
      </c>
      <c r="AU145" s="110" t="s">
        <v>17</v>
      </c>
      <c r="AY145" s="110" t="s">
        <v>106</v>
      </c>
      <c r="BK145" s="111">
        <f>SUM($BK$146:$BK$201)</f>
        <v>0</v>
      </c>
    </row>
    <row r="146" spans="2:65" s="6" customFormat="1" ht="27" customHeight="1">
      <c r="B146" s="21"/>
      <c r="C146" s="113" t="s">
        <v>190</v>
      </c>
      <c r="D146" s="113" t="s">
        <v>107</v>
      </c>
      <c r="E146" s="114" t="s">
        <v>191</v>
      </c>
      <c r="F146" s="199" t="s">
        <v>192</v>
      </c>
      <c r="G146" s="200"/>
      <c r="H146" s="200"/>
      <c r="I146" s="200"/>
      <c r="J146" s="116" t="s">
        <v>162</v>
      </c>
      <c r="K146" s="117">
        <v>262</v>
      </c>
      <c r="L146" s="201"/>
      <c r="M146" s="200"/>
      <c r="N146" s="202">
        <f>ROUND($L$146*$K$146,2)</f>
        <v>0</v>
      </c>
      <c r="O146" s="200"/>
      <c r="P146" s="200"/>
      <c r="Q146" s="200"/>
      <c r="R146" s="115" t="s">
        <v>111</v>
      </c>
      <c r="S146" s="41"/>
      <c r="T146" s="118"/>
      <c r="U146" s="119" t="s">
        <v>34</v>
      </c>
      <c r="V146" s="22"/>
      <c r="W146" s="22"/>
      <c r="X146" s="120">
        <v>0</v>
      </c>
      <c r="Y146" s="120">
        <f>$X$146*$K$146</f>
        <v>0</v>
      </c>
      <c r="Z146" s="120">
        <v>0</v>
      </c>
      <c r="AA146" s="121">
        <f>$Z$146*$K$146</f>
        <v>0</v>
      </c>
      <c r="AR146" s="76" t="s">
        <v>112</v>
      </c>
      <c r="AT146" s="76" t="s">
        <v>107</v>
      </c>
      <c r="AU146" s="76" t="s">
        <v>71</v>
      </c>
      <c r="AY146" s="6" t="s">
        <v>106</v>
      </c>
      <c r="BE146" s="122">
        <f>IF($U$146="základní",$N$146,0)</f>
        <v>0</v>
      </c>
      <c r="BF146" s="122">
        <f>IF($U$146="snížená",$N$146,0)</f>
        <v>0</v>
      </c>
      <c r="BG146" s="122">
        <f>IF($U$146="zákl. přenesená",$N$146,0)</f>
        <v>0</v>
      </c>
      <c r="BH146" s="122">
        <f>IF($U$146="sníž. přenesená",$N$146,0)</f>
        <v>0</v>
      </c>
      <c r="BI146" s="122">
        <f>IF($U$146="nulová",$N$146,0)</f>
        <v>0</v>
      </c>
      <c r="BJ146" s="76" t="s">
        <v>17</v>
      </c>
      <c r="BK146" s="122">
        <f>ROUND($L$146*$K$146,2)</f>
        <v>0</v>
      </c>
      <c r="BL146" s="76" t="s">
        <v>112</v>
      </c>
      <c r="BM146" s="76" t="s">
        <v>190</v>
      </c>
    </row>
    <row r="147" spans="2:47" s="6" customFormat="1" ht="27" customHeight="1">
      <c r="B147" s="21"/>
      <c r="C147" s="22"/>
      <c r="D147" s="22"/>
      <c r="E147" s="22"/>
      <c r="F147" s="203" t="s">
        <v>193</v>
      </c>
      <c r="G147" s="170"/>
      <c r="H147" s="170"/>
      <c r="I147" s="170"/>
      <c r="J147" s="170"/>
      <c r="K147" s="170"/>
      <c r="L147" s="170"/>
      <c r="M147" s="170"/>
      <c r="N147" s="170"/>
      <c r="O147" s="170"/>
      <c r="P147" s="170"/>
      <c r="Q147" s="170"/>
      <c r="R147" s="170"/>
      <c r="S147" s="41"/>
      <c r="T147" s="50"/>
      <c r="U147" s="22"/>
      <c r="V147" s="22"/>
      <c r="W147" s="22"/>
      <c r="X147" s="22"/>
      <c r="Y147" s="22"/>
      <c r="Z147" s="22"/>
      <c r="AA147" s="51"/>
      <c r="AT147" s="6" t="s">
        <v>114</v>
      </c>
      <c r="AU147" s="6" t="s">
        <v>71</v>
      </c>
    </row>
    <row r="148" spans="2:47" s="6" customFormat="1" ht="286.5" customHeight="1">
      <c r="B148" s="21"/>
      <c r="C148" s="22"/>
      <c r="D148" s="22"/>
      <c r="E148" s="22"/>
      <c r="F148" s="204" t="s">
        <v>194</v>
      </c>
      <c r="G148" s="170"/>
      <c r="H148" s="170"/>
      <c r="I148" s="170"/>
      <c r="J148" s="170"/>
      <c r="K148" s="170"/>
      <c r="L148" s="170"/>
      <c r="M148" s="170"/>
      <c r="N148" s="170"/>
      <c r="O148" s="170"/>
      <c r="P148" s="170"/>
      <c r="Q148" s="170"/>
      <c r="R148" s="170"/>
      <c r="S148" s="41"/>
      <c r="T148" s="50"/>
      <c r="U148" s="22"/>
      <c r="V148" s="22"/>
      <c r="W148" s="22"/>
      <c r="X148" s="22"/>
      <c r="Y148" s="22"/>
      <c r="Z148" s="22"/>
      <c r="AA148" s="51"/>
      <c r="AT148" s="6" t="s">
        <v>116</v>
      </c>
      <c r="AU148" s="6" t="s">
        <v>71</v>
      </c>
    </row>
    <row r="149" spans="2:51" s="6" customFormat="1" ht="27" customHeight="1">
      <c r="B149" s="137"/>
      <c r="C149" s="138"/>
      <c r="D149" s="138"/>
      <c r="E149" s="138"/>
      <c r="F149" s="209" t="s">
        <v>195</v>
      </c>
      <c r="G149" s="210"/>
      <c r="H149" s="210"/>
      <c r="I149" s="210"/>
      <c r="J149" s="138"/>
      <c r="K149" s="138"/>
      <c r="L149" s="138"/>
      <c r="M149" s="138"/>
      <c r="N149" s="138"/>
      <c r="O149" s="138"/>
      <c r="P149" s="138"/>
      <c r="Q149" s="138"/>
      <c r="R149" s="138"/>
      <c r="S149" s="139"/>
      <c r="T149" s="140"/>
      <c r="U149" s="138"/>
      <c r="V149" s="138"/>
      <c r="W149" s="138"/>
      <c r="X149" s="138"/>
      <c r="Y149" s="138"/>
      <c r="Z149" s="138"/>
      <c r="AA149" s="141"/>
      <c r="AT149" s="142" t="s">
        <v>118</v>
      </c>
      <c r="AU149" s="142" t="s">
        <v>71</v>
      </c>
      <c r="AV149" s="142" t="s">
        <v>17</v>
      </c>
      <c r="AW149" s="142" t="s">
        <v>81</v>
      </c>
      <c r="AX149" s="142" t="s">
        <v>64</v>
      </c>
      <c r="AY149" s="142" t="s">
        <v>106</v>
      </c>
    </row>
    <row r="150" spans="2:51" s="6" customFormat="1" ht="15.75" customHeight="1">
      <c r="B150" s="123"/>
      <c r="C150" s="124"/>
      <c r="D150" s="124"/>
      <c r="E150" s="124"/>
      <c r="F150" s="205" t="s">
        <v>165</v>
      </c>
      <c r="G150" s="206"/>
      <c r="H150" s="206"/>
      <c r="I150" s="206"/>
      <c r="J150" s="124"/>
      <c r="K150" s="125">
        <v>262</v>
      </c>
      <c r="L150" s="124"/>
      <c r="M150" s="124"/>
      <c r="N150" s="124"/>
      <c r="O150" s="124"/>
      <c r="P150" s="124"/>
      <c r="Q150" s="124"/>
      <c r="R150" s="124"/>
      <c r="S150" s="126"/>
      <c r="T150" s="127"/>
      <c r="U150" s="124"/>
      <c r="V150" s="124"/>
      <c r="W150" s="124"/>
      <c r="X150" s="124"/>
      <c r="Y150" s="124"/>
      <c r="Z150" s="124"/>
      <c r="AA150" s="128"/>
      <c r="AT150" s="129" t="s">
        <v>118</v>
      </c>
      <c r="AU150" s="129" t="s">
        <v>71</v>
      </c>
      <c r="AV150" s="129" t="s">
        <v>71</v>
      </c>
      <c r="AW150" s="129" t="s">
        <v>81</v>
      </c>
      <c r="AX150" s="129" t="s">
        <v>64</v>
      </c>
      <c r="AY150" s="129" t="s">
        <v>106</v>
      </c>
    </row>
    <row r="151" spans="2:51" s="6" customFormat="1" ht="15.75" customHeight="1">
      <c r="B151" s="130"/>
      <c r="C151" s="131"/>
      <c r="D151" s="131"/>
      <c r="E151" s="131"/>
      <c r="F151" s="207" t="s">
        <v>119</v>
      </c>
      <c r="G151" s="208"/>
      <c r="H151" s="208"/>
      <c r="I151" s="208"/>
      <c r="J151" s="131"/>
      <c r="K151" s="132">
        <v>262</v>
      </c>
      <c r="L151" s="131"/>
      <c r="M151" s="131"/>
      <c r="N151" s="131"/>
      <c r="O151" s="131"/>
      <c r="P151" s="131"/>
      <c r="Q151" s="131"/>
      <c r="R151" s="131"/>
      <c r="S151" s="133"/>
      <c r="T151" s="134"/>
      <c r="U151" s="131"/>
      <c r="V151" s="131"/>
      <c r="W151" s="131"/>
      <c r="X151" s="131"/>
      <c r="Y151" s="131"/>
      <c r="Z151" s="131"/>
      <c r="AA151" s="135"/>
      <c r="AT151" s="136" t="s">
        <v>118</v>
      </c>
      <c r="AU151" s="136" t="s">
        <v>71</v>
      </c>
      <c r="AV151" s="136" t="s">
        <v>112</v>
      </c>
      <c r="AW151" s="136" t="s">
        <v>81</v>
      </c>
      <c r="AX151" s="136" t="s">
        <v>17</v>
      </c>
      <c r="AY151" s="136" t="s">
        <v>106</v>
      </c>
    </row>
    <row r="152" spans="2:65" s="6" customFormat="1" ht="27" customHeight="1">
      <c r="B152" s="21"/>
      <c r="C152" s="113" t="s">
        <v>8</v>
      </c>
      <c r="D152" s="113" t="s">
        <v>107</v>
      </c>
      <c r="E152" s="114" t="s">
        <v>196</v>
      </c>
      <c r="F152" s="199" t="s">
        <v>197</v>
      </c>
      <c r="G152" s="200"/>
      <c r="H152" s="200"/>
      <c r="I152" s="200"/>
      <c r="J152" s="116" t="s">
        <v>162</v>
      </c>
      <c r="K152" s="117">
        <v>348</v>
      </c>
      <c r="L152" s="201"/>
      <c r="M152" s="200"/>
      <c r="N152" s="202">
        <f>ROUND($L$152*$K$152,2)</f>
        <v>0</v>
      </c>
      <c r="O152" s="200"/>
      <c r="P152" s="200"/>
      <c r="Q152" s="200"/>
      <c r="R152" s="115" t="s">
        <v>111</v>
      </c>
      <c r="S152" s="41"/>
      <c r="T152" s="118"/>
      <c r="U152" s="119" t="s">
        <v>34</v>
      </c>
      <c r="V152" s="22"/>
      <c r="W152" s="22"/>
      <c r="X152" s="120">
        <v>0</v>
      </c>
      <c r="Y152" s="120">
        <f>$X$152*$K$152</f>
        <v>0</v>
      </c>
      <c r="Z152" s="120">
        <v>0</v>
      </c>
      <c r="AA152" s="121">
        <f>$Z$152*$K$152</f>
        <v>0</v>
      </c>
      <c r="AR152" s="76" t="s">
        <v>112</v>
      </c>
      <c r="AT152" s="76" t="s">
        <v>107</v>
      </c>
      <c r="AU152" s="76" t="s">
        <v>71</v>
      </c>
      <c r="AY152" s="6" t="s">
        <v>106</v>
      </c>
      <c r="BE152" s="122">
        <f>IF($U$152="základní",$N$152,0)</f>
        <v>0</v>
      </c>
      <c r="BF152" s="122">
        <f>IF($U$152="snížená",$N$152,0)</f>
        <v>0</v>
      </c>
      <c r="BG152" s="122">
        <f>IF($U$152="zákl. přenesená",$N$152,0)</f>
        <v>0</v>
      </c>
      <c r="BH152" s="122">
        <f>IF($U$152="sníž. přenesená",$N$152,0)</f>
        <v>0</v>
      </c>
      <c r="BI152" s="122">
        <f>IF($U$152="nulová",$N$152,0)</f>
        <v>0</v>
      </c>
      <c r="BJ152" s="76" t="s">
        <v>17</v>
      </c>
      <c r="BK152" s="122">
        <f>ROUND($L$152*$K$152,2)</f>
        <v>0</v>
      </c>
      <c r="BL152" s="76" t="s">
        <v>112</v>
      </c>
      <c r="BM152" s="76" t="s">
        <v>8</v>
      </c>
    </row>
    <row r="153" spans="2:47" s="6" customFormat="1" ht="27" customHeight="1">
      <c r="B153" s="21"/>
      <c r="C153" s="22"/>
      <c r="D153" s="22"/>
      <c r="E153" s="22"/>
      <c r="F153" s="203" t="s">
        <v>198</v>
      </c>
      <c r="G153" s="170"/>
      <c r="H153" s="170"/>
      <c r="I153" s="170"/>
      <c r="J153" s="170"/>
      <c r="K153" s="170"/>
      <c r="L153" s="170"/>
      <c r="M153" s="170"/>
      <c r="N153" s="170"/>
      <c r="O153" s="170"/>
      <c r="P153" s="170"/>
      <c r="Q153" s="170"/>
      <c r="R153" s="170"/>
      <c r="S153" s="41"/>
      <c r="T153" s="50"/>
      <c r="U153" s="22"/>
      <c r="V153" s="22"/>
      <c r="W153" s="22"/>
      <c r="X153" s="22"/>
      <c r="Y153" s="22"/>
      <c r="Z153" s="22"/>
      <c r="AA153" s="51"/>
      <c r="AT153" s="6" t="s">
        <v>114</v>
      </c>
      <c r="AU153" s="6" t="s">
        <v>71</v>
      </c>
    </row>
    <row r="154" spans="2:47" s="6" customFormat="1" ht="286.5" customHeight="1">
      <c r="B154" s="21"/>
      <c r="C154" s="22"/>
      <c r="D154" s="22"/>
      <c r="E154" s="22"/>
      <c r="F154" s="204" t="s">
        <v>194</v>
      </c>
      <c r="G154" s="170"/>
      <c r="H154" s="170"/>
      <c r="I154" s="170"/>
      <c r="J154" s="170"/>
      <c r="K154" s="170"/>
      <c r="L154" s="170"/>
      <c r="M154" s="170"/>
      <c r="N154" s="170"/>
      <c r="O154" s="170"/>
      <c r="P154" s="170"/>
      <c r="Q154" s="170"/>
      <c r="R154" s="170"/>
      <c r="S154" s="41"/>
      <c r="T154" s="50"/>
      <c r="U154" s="22"/>
      <c r="V154" s="22"/>
      <c r="W154" s="22"/>
      <c r="X154" s="22"/>
      <c r="Y154" s="22"/>
      <c r="Z154" s="22"/>
      <c r="AA154" s="51"/>
      <c r="AT154" s="6" t="s">
        <v>116</v>
      </c>
      <c r="AU154" s="6" t="s">
        <v>71</v>
      </c>
    </row>
    <row r="155" spans="2:51" s="6" customFormat="1" ht="15.75" customHeight="1">
      <c r="B155" s="137"/>
      <c r="C155" s="138"/>
      <c r="D155" s="138"/>
      <c r="E155" s="138"/>
      <c r="F155" s="209" t="s">
        <v>199</v>
      </c>
      <c r="G155" s="210"/>
      <c r="H155" s="210"/>
      <c r="I155" s="210"/>
      <c r="J155" s="138"/>
      <c r="K155" s="138"/>
      <c r="L155" s="138"/>
      <c r="M155" s="138"/>
      <c r="N155" s="138"/>
      <c r="O155" s="138"/>
      <c r="P155" s="138"/>
      <c r="Q155" s="138"/>
      <c r="R155" s="138"/>
      <c r="S155" s="139"/>
      <c r="T155" s="140"/>
      <c r="U155" s="138"/>
      <c r="V155" s="138"/>
      <c r="W155" s="138"/>
      <c r="X155" s="138"/>
      <c r="Y155" s="138"/>
      <c r="Z155" s="138"/>
      <c r="AA155" s="141"/>
      <c r="AT155" s="142" t="s">
        <v>118</v>
      </c>
      <c r="AU155" s="142" t="s">
        <v>71</v>
      </c>
      <c r="AV155" s="142" t="s">
        <v>17</v>
      </c>
      <c r="AW155" s="142" t="s">
        <v>81</v>
      </c>
      <c r="AX155" s="142" t="s">
        <v>64</v>
      </c>
      <c r="AY155" s="142" t="s">
        <v>106</v>
      </c>
    </row>
    <row r="156" spans="2:51" s="6" customFormat="1" ht="15.75" customHeight="1">
      <c r="B156" s="123"/>
      <c r="C156" s="124"/>
      <c r="D156" s="124"/>
      <c r="E156" s="124"/>
      <c r="F156" s="205" t="s">
        <v>200</v>
      </c>
      <c r="G156" s="206"/>
      <c r="H156" s="206"/>
      <c r="I156" s="206"/>
      <c r="J156" s="124"/>
      <c r="K156" s="125">
        <v>348</v>
      </c>
      <c r="L156" s="124"/>
      <c r="M156" s="124"/>
      <c r="N156" s="124"/>
      <c r="O156" s="124"/>
      <c r="P156" s="124"/>
      <c r="Q156" s="124"/>
      <c r="R156" s="124"/>
      <c r="S156" s="126"/>
      <c r="T156" s="127"/>
      <c r="U156" s="124"/>
      <c r="V156" s="124"/>
      <c r="W156" s="124"/>
      <c r="X156" s="124"/>
      <c r="Y156" s="124"/>
      <c r="Z156" s="124"/>
      <c r="AA156" s="128"/>
      <c r="AT156" s="129" t="s">
        <v>118</v>
      </c>
      <c r="AU156" s="129" t="s">
        <v>71</v>
      </c>
      <c r="AV156" s="129" t="s">
        <v>71</v>
      </c>
      <c r="AW156" s="129" t="s">
        <v>81</v>
      </c>
      <c r="AX156" s="129" t="s">
        <v>64</v>
      </c>
      <c r="AY156" s="129" t="s">
        <v>106</v>
      </c>
    </row>
    <row r="157" spans="2:51" s="6" customFormat="1" ht="15.75" customHeight="1">
      <c r="B157" s="130"/>
      <c r="C157" s="131"/>
      <c r="D157" s="131"/>
      <c r="E157" s="131"/>
      <c r="F157" s="207" t="s">
        <v>119</v>
      </c>
      <c r="G157" s="208"/>
      <c r="H157" s="208"/>
      <c r="I157" s="208"/>
      <c r="J157" s="131"/>
      <c r="K157" s="132">
        <v>348</v>
      </c>
      <c r="L157" s="131"/>
      <c r="M157" s="131"/>
      <c r="N157" s="131"/>
      <c r="O157" s="131"/>
      <c r="P157" s="131"/>
      <c r="Q157" s="131"/>
      <c r="R157" s="131"/>
      <c r="S157" s="133"/>
      <c r="T157" s="134"/>
      <c r="U157" s="131"/>
      <c r="V157" s="131"/>
      <c r="W157" s="131"/>
      <c r="X157" s="131"/>
      <c r="Y157" s="131"/>
      <c r="Z157" s="131"/>
      <c r="AA157" s="135"/>
      <c r="AT157" s="136" t="s">
        <v>118</v>
      </c>
      <c r="AU157" s="136" t="s">
        <v>71</v>
      </c>
      <c r="AV157" s="136" t="s">
        <v>112</v>
      </c>
      <c r="AW157" s="136" t="s">
        <v>81</v>
      </c>
      <c r="AX157" s="136" t="s">
        <v>17</v>
      </c>
      <c r="AY157" s="136" t="s">
        <v>106</v>
      </c>
    </row>
    <row r="158" spans="2:65" s="6" customFormat="1" ht="15.75" customHeight="1">
      <c r="B158" s="21"/>
      <c r="C158" s="113" t="s">
        <v>201</v>
      </c>
      <c r="D158" s="113" t="s">
        <v>107</v>
      </c>
      <c r="E158" s="114" t="s">
        <v>202</v>
      </c>
      <c r="F158" s="199" t="s">
        <v>203</v>
      </c>
      <c r="G158" s="200"/>
      <c r="H158" s="200"/>
      <c r="I158" s="200"/>
      <c r="J158" s="116" t="s">
        <v>162</v>
      </c>
      <c r="K158" s="117">
        <v>36</v>
      </c>
      <c r="L158" s="201"/>
      <c r="M158" s="200"/>
      <c r="N158" s="202">
        <f>ROUND($L$158*$K$158,2)</f>
        <v>0</v>
      </c>
      <c r="O158" s="200"/>
      <c r="P158" s="200"/>
      <c r="Q158" s="200"/>
      <c r="R158" s="115" t="s">
        <v>111</v>
      </c>
      <c r="S158" s="41"/>
      <c r="T158" s="118"/>
      <c r="U158" s="119" t="s">
        <v>34</v>
      </c>
      <c r="V158" s="22"/>
      <c r="W158" s="22"/>
      <c r="X158" s="120">
        <v>0</v>
      </c>
      <c r="Y158" s="120">
        <f>$X$158*$K$158</f>
        <v>0</v>
      </c>
      <c r="Z158" s="120">
        <v>0</v>
      </c>
      <c r="AA158" s="121">
        <f>$Z$158*$K$158</f>
        <v>0</v>
      </c>
      <c r="AR158" s="76" t="s">
        <v>112</v>
      </c>
      <c r="AT158" s="76" t="s">
        <v>107</v>
      </c>
      <c r="AU158" s="76" t="s">
        <v>71</v>
      </c>
      <c r="AY158" s="6" t="s">
        <v>106</v>
      </c>
      <c r="BE158" s="122">
        <f>IF($U$158="základní",$N$158,0)</f>
        <v>0</v>
      </c>
      <c r="BF158" s="122">
        <f>IF($U$158="snížená",$N$158,0)</f>
        <v>0</v>
      </c>
      <c r="BG158" s="122">
        <f>IF($U$158="zákl. přenesená",$N$158,0)</f>
        <v>0</v>
      </c>
      <c r="BH158" s="122">
        <f>IF($U$158="sníž. přenesená",$N$158,0)</f>
        <v>0</v>
      </c>
      <c r="BI158" s="122">
        <f>IF($U$158="nulová",$N$158,0)</f>
        <v>0</v>
      </c>
      <c r="BJ158" s="76" t="s">
        <v>17</v>
      </c>
      <c r="BK158" s="122">
        <f>ROUND($L$158*$K$158,2)</f>
        <v>0</v>
      </c>
      <c r="BL158" s="76" t="s">
        <v>112</v>
      </c>
      <c r="BM158" s="76" t="s">
        <v>201</v>
      </c>
    </row>
    <row r="159" spans="2:47" s="6" customFormat="1" ht="27" customHeight="1">
      <c r="B159" s="21"/>
      <c r="C159" s="22"/>
      <c r="D159" s="22"/>
      <c r="E159" s="22"/>
      <c r="F159" s="203" t="s">
        <v>204</v>
      </c>
      <c r="G159" s="170"/>
      <c r="H159" s="170"/>
      <c r="I159" s="170"/>
      <c r="J159" s="170"/>
      <c r="K159" s="170"/>
      <c r="L159" s="170"/>
      <c r="M159" s="170"/>
      <c r="N159" s="170"/>
      <c r="O159" s="170"/>
      <c r="P159" s="170"/>
      <c r="Q159" s="170"/>
      <c r="R159" s="170"/>
      <c r="S159" s="41"/>
      <c r="T159" s="50"/>
      <c r="U159" s="22"/>
      <c r="V159" s="22"/>
      <c r="W159" s="22"/>
      <c r="X159" s="22"/>
      <c r="Y159" s="22"/>
      <c r="Z159" s="22"/>
      <c r="AA159" s="51"/>
      <c r="AT159" s="6" t="s">
        <v>114</v>
      </c>
      <c r="AU159" s="6" t="s">
        <v>71</v>
      </c>
    </row>
    <row r="160" spans="2:47" s="6" customFormat="1" ht="286.5" customHeight="1">
      <c r="B160" s="21"/>
      <c r="C160" s="22"/>
      <c r="D160" s="22"/>
      <c r="E160" s="22"/>
      <c r="F160" s="204" t="s">
        <v>194</v>
      </c>
      <c r="G160" s="170"/>
      <c r="H160" s="170"/>
      <c r="I160" s="170"/>
      <c r="J160" s="170"/>
      <c r="K160" s="170"/>
      <c r="L160" s="170"/>
      <c r="M160" s="170"/>
      <c r="N160" s="170"/>
      <c r="O160" s="170"/>
      <c r="P160" s="170"/>
      <c r="Q160" s="170"/>
      <c r="R160" s="170"/>
      <c r="S160" s="41"/>
      <c r="T160" s="50"/>
      <c r="U160" s="22"/>
      <c r="V160" s="22"/>
      <c r="W160" s="22"/>
      <c r="X160" s="22"/>
      <c r="Y160" s="22"/>
      <c r="Z160" s="22"/>
      <c r="AA160" s="51"/>
      <c r="AT160" s="6" t="s">
        <v>116</v>
      </c>
      <c r="AU160" s="6" t="s">
        <v>71</v>
      </c>
    </row>
    <row r="161" spans="2:51" s="6" customFormat="1" ht="15.75" customHeight="1">
      <c r="B161" s="137"/>
      <c r="C161" s="138"/>
      <c r="D161" s="138"/>
      <c r="E161" s="138"/>
      <c r="F161" s="209" t="s">
        <v>205</v>
      </c>
      <c r="G161" s="210"/>
      <c r="H161" s="210"/>
      <c r="I161" s="210"/>
      <c r="J161" s="138"/>
      <c r="K161" s="138"/>
      <c r="L161" s="138"/>
      <c r="M161" s="138"/>
      <c r="N161" s="138"/>
      <c r="O161" s="138"/>
      <c r="P161" s="138"/>
      <c r="Q161" s="138"/>
      <c r="R161" s="138"/>
      <c r="S161" s="139"/>
      <c r="T161" s="140"/>
      <c r="U161" s="138"/>
      <c r="V161" s="138"/>
      <c r="W161" s="138"/>
      <c r="X161" s="138"/>
      <c r="Y161" s="138"/>
      <c r="Z161" s="138"/>
      <c r="AA161" s="141"/>
      <c r="AT161" s="142" t="s">
        <v>118</v>
      </c>
      <c r="AU161" s="142" t="s">
        <v>71</v>
      </c>
      <c r="AV161" s="142" t="s">
        <v>17</v>
      </c>
      <c r="AW161" s="142" t="s">
        <v>81</v>
      </c>
      <c r="AX161" s="142" t="s">
        <v>64</v>
      </c>
      <c r="AY161" s="142" t="s">
        <v>106</v>
      </c>
    </row>
    <row r="162" spans="2:51" s="6" customFormat="1" ht="15.75" customHeight="1">
      <c r="B162" s="123"/>
      <c r="C162" s="124"/>
      <c r="D162" s="124"/>
      <c r="E162" s="124"/>
      <c r="F162" s="205" t="s">
        <v>206</v>
      </c>
      <c r="G162" s="206"/>
      <c r="H162" s="206"/>
      <c r="I162" s="206"/>
      <c r="J162" s="124"/>
      <c r="K162" s="125">
        <v>36</v>
      </c>
      <c r="L162" s="124"/>
      <c r="M162" s="124"/>
      <c r="N162" s="124"/>
      <c r="O162" s="124"/>
      <c r="P162" s="124"/>
      <c r="Q162" s="124"/>
      <c r="R162" s="124"/>
      <c r="S162" s="126"/>
      <c r="T162" s="127"/>
      <c r="U162" s="124"/>
      <c r="V162" s="124"/>
      <c r="W162" s="124"/>
      <c r="X162" s="124"/>
      <c r="Y162" s="124"/>
      <c r="Z162" s="124"/>
      <c r="AA162" s="128"/>
      <c r="AT162" s="129" t="s">
        <v>118</v>
      </c>
      <c r="AU162" s="129" t="s">
        <v>71</v>
      </c>
      <c r="AV162" s="129" t="s">
        <v>71</v>
      </c>
      <c r="AW162" s="129" t="s">
        <v>81</v>
      </c>
      <c r="AX162" s="129" t="s">
        <v>64</v>
      </c>
      <c r="AY162" s="129" t="s">
        <v>106</v>
      </c>
    </row>
    <row r="163" spans="2:51" s="6" customFormat="1" ht="15.75" customHeight="1">
      <c r="B163" s="130"/>
      <c r="C163" s="131"/>
      <c r="D163" s="131"/>
      <c r="E163" s="131"/>
      <c r="F163" s="207" t="s">
        <v>119</v>
      </c>
      <c r="G163" s="208"/>
      <c r="H163" s="208"/>
      <c r="I163" s="208"/>
      <c r="J163" s="131"/>
      <c r="K163" s="132">
        <v>36</v>
      </c>
      <c r="L163" s="131"/>
      <c r="M163" s="131"/>
      <c r="N163" s="131"/>
      <c r="O163" s="131"/>
      <c r="P163" s="131"/>
      <c r="Q163" s="131"/>
      <c r="R163" s="131"/>
      <c r="S163" s="133"/>
      <c r="T163" s="134"/>
      <c r="U163" s="131"/>
      <c r="V163" s="131"/>
      <c r="W163" s="131"/>
      <c r="X163" s="131"/>
      <c r="Y163" s="131"/>
      <c r="Z163" s="131"/>
      <c r="AA163" s="135"/>
      <c r="AT163" s="136" t="s">
        <v>118</v>
      </c>
      <c r="AU163" s="136" t="s">
        <v>71</v>
      </c>
      <c r="AV163" s="136" t="s">
        <v>112</v>
      </c>
      <c r="AW163" s="136" t="s">
        <v>81</v>
      </c>
      <c r="AX163" s="136" t="s">
        <v>17</v>
      </c>
      <c r="AY163" s="136" t="s">
        <v>106</v>
      </c>
    </row>
    <row r="164" spans="2:65" s="6" customFormat="1" ht="27" customHeight="1">
      <c r="B164" s="21"/>
      <c r="C164" s="113" t="s">
        <v>207</v>
      </c>
      <c r="D164" s="113" t="s">
        <v>107</v>
      </c>
      <c r="E164" s="114" t="s">
        <v>208</v>
      </c>
      <c r="F164" s="199" t="s">
        <v>209</v>
      </c>
      <c r="G164" s="200"/>
      <c r="H164" s="200"/>
      <c r="I164" s="200"/>
      <c r="J164" s="116" t="s">
        <v>162</v>
      </c>
      <c r="K164" s="117">
        <v>574</v>
      </c>
      <c r="L164" s="201"/>
      <c r="M164" s="200"/>
      <c r="N164" s="202">
        <f>ROUND($L$164*$K$164,2)</f>
        <v>0</v>
      </c>
      <c r="O164" s="200"/>
      <c r="P164" s="200"/>
      <c r="Q164" s="200"/>
      <c r="R164" s="115" t="s">
        <v>111</v>
      </c>
      <c r="S164" s="41"/>
      <c r="T164" s="118"/>
      <c r="U164" s="119" t="s">
        <v>34</v>
      </c>
      <c r="V164" s="22"/>
      <c r="W164" s="22"/>
      <c r="X164" s="120">
        <v>0</v>
      </c>
      <c r="Y164" s="120">
        <f>$X$164*$K$164</f>
        <v>0</v>
      </c>
      <c r="Z164" s="120">
        <v>0</v>
      </c>
      <c r="AA164" s="121">
        <f>$Z$164*$K$164</f>
        <v>0</v>
      </c>
      <c r="AR164" s="76" t="s">
        <v>112</v>
      </c>
      <c r="AT164" s="76" t="s">
        <v>107</v>
      </c>
      <c r="AU164" s="76" t="s">
        <v>71</v>
      </c>
      <c r="AY164" s="6" t="s">
        <v>106</v>
      </c>
      <c r="BE164" s="122">
        <f>IF($U$164="základní",$N$164,0)</f>
        <v>0</v>
      </c>
      <c r="BF164" s="122">
        <f>IF($U$164="snížená",$N$164,0)</f>
        <v>0</v>
      </c>
      <c r="BG164" s="122">
        <f>IF($U$164="zákl. přenesená",$N$164,0)</f>
        <v>0</v>
      </c>
      <c r="BH164" s="122">
        <f>IF($U$164="sníž. přenesená",$N$164,0)</f>
        <v>0</v>
      </c>
      <c r="BI164" s="122">
        <f>IF($U$164="nulová",$N$164,0)</f>
        <v>0</v>
      </c>
      <c r="BJ164" s="76" t="s">
        <v>17</v>
      </c>
      <c r="BK164" s="122">
        <f>ROUND($L$164*$K$164,2)</f>
        <v>0</v>
      </c>
      <c r="BL164" s="76" t="s">
        <v>112</v>
      </c>
      <c r="BM164" s="76" t="s">
        <v>207</v>
      </c>
    </row>
    <row r="165" spans="2:47" s="6" customFormat="1" ht="27" customHeight="1">
      <c r="B165" s="21"/>
      <c r="C165" s="22"/>
      <c r="D165" s="22"/>
      <c r="E165" s="22"/>
      <c r="F165" s="203" t="s">
        <v>210</v>
      </c>
      <c r="G165" s="170"/>
      <c r="H165" s="170"/>
      <c r="I165" s="170"/>
      <c r="J165" s="170"/>
      <c r="K165" s="170"/>
      <c r="L165" s="170"/>
      <c r="M165" s="170"/>
      <c r="N165" s="170"/>
      <c r="O165" s="170"/>
      <c r="P165" s="170"/>
      <c r="Q165" s="170"/>
      <c r="R165" s="170"/>
      <c r="S165" s="41"/>
      <c r="T165" s="50"/>
      <c r="U165" s="22"/>
      <c r="V165" s="22"/>
      <c r="W165" s="22"/>
      <c r="X165" s="22"/>
      <c r="Y165" s="22"/>
      <c r="Z165" s="22"/>
      <c r="AA165" s="51"/>
      <c r="AT165" s="6" t="s">
        <v>114</v>
      </c>
      <c r="AU165" s="6" t="s">
        <v>71</v>
      </c>
    </row>
    <row r="166" spans="2:47" s="6" customFormat="1" ht="286.5" customHeight="1">
      <c r="B166" s="21"/>
      <c r="C166" s="22"/>
      <c r="D166" s="22"/>
      <c r="E166" s="22"/>
      <c r="F166" s="204" t="s">
        <v>194</v>
      </c>
      <c r="G166" s="170"/>
      <c r="H166" s="170"/>
      <c r="I166" s="170"/>
      <c r="J166" s="170"/>
      <c r="K166" s="170"/>
      <c r="L166" s="170"/>
      <c r="M166" s="170"/>
      <c r="N166" s="170"/>
      <c r="O166" s="170"/>
      <c r="P166" s="170"/>
      <c r="Q166" s="170"/>
      <c r="R166" s="170"/>
      <c r="S166" s="41"/>
      <c r="T166" s="50"/>
      <c r="U166" s="22"/>
      <c r="V166" s="22"/>
      <c r="W166" s="22"/>
      <c r="X166" s="22"/>
      <c r="Y166" s="22"/>
      <c r="Z166" s="22"/>
      <c r="AA166" s="51"/>
      <c r="AT166" s="6" t="s">
        <v>116</v>
      </c>
      <c r="AU166" s="6" t="s">
        <v>71</v>
      </c>
    </row>
    <row r="167" spans="2:51" s="6" customFormat="1" ht="15.75" customHeight="1">
      <c r="B167" s="137"/>
      <c r="C167" s="138"/>
      <c r="D167" s="138"/>
      <c r="E167" s="138"/>
      <c r="F167" s="209" t="s">
        <v>211</v>
      </c>
      <c r="G167" s="210"/>
      <c r="H167" s="210"/>
      <c r="I167" s="210"/>
      <c r="J167" s="138"/>
      <c r="K167" s="138"/>
      <c r="L167" s="138"/>
      <c r="M167" s="138"/>
      <c r="N167" s="138"/>
      <c r="O167" s="138"/>
      <c r="P167" s="138"/>
      <c r="Q167" s="138"/>
      <c r="R167" s="138"/>
      <c r="S167" s="139"/>
      <c r="T167" s="140"/>
      <c r="U167" s="138"/>
      <c r="V167" s="138"/>
      <c r="W167" s="138"/>
      <c r="X167" s="138"/>
      <c r="Y167" s="138"/>
      <c r="Z167" s="138"/>
      <c r="AA167" s="141"/>
      <c r="AT167" s="142" t="s">
        <v>118</v>
      </c>
      <c r="AU167" s="142" t="s">
        <v>71</v>
      </c>
      <c r="AV167" s="142" t="s">
        <v>17</v>
      </c>
      <c r="AW167" s="142" t="s">
        <v>81</v>
      </c>
      <c r="AX167" s="142" t="s">
        <v>64</v>
      </c>
      <c r="AY167" s="142" t="s">
        <v>106</v>
      </c>
    </row>
    <row r="168" spans="2:51" s="6" customFormat="1" ht="15.75" customHeight="1">
      <c r="B168" s="123"/>
      <c r="C168" s="124"/>
      <c r="D168" s="124"/>
      <c r="E168" s="124"/>
      <c r="F168" s="205" t="s">
        <v>212</v>
      </c>
      <c r="G168" s="206"/>
      <c r="H168" s="206"/>
      <c r="I168" s="206"/>
      <c r="J168" s="124"/>
      <c r="K168" s="125">
        <v>574</v>
      </c>
      <c r="L168" s="124"/>
      <c r="M168" s="124"/>
      <c r="N168" s="124"/>
      <c r="O168" s="124"/>
      <c r="P168" s="124"/>
      <c r="Q168" s="124"/>
      <c r="R168" s="124"/>
      <c r="S168" s="126"/>
      <c r="T168" s="127"/>
      <c r="U168" s="124"/>
      <c r="V168" s="124"/>
      <c r="W168" s="124"/>
      <c r="X168" s="124"/>
      <c r="Y168" s="124"/>
      <c r="Z168" s="124"/>
      <c r="AA168" s="128"/>
      <c r="AT168" s="129" t="s">
        <v>118</v>
      </c>
      <c r="AU168" s="129" t="s">
        <v>71</v>
      </c>
      <c r="AV168" s="129" t="s">
        <v>71</v>
      </c>
      <c r="AW168" s="129" t="s">
        <v>81</v>
      </c>
      <c r="AX168" s="129" t="s">
        <v>64</v>
      </c>
      <c r="AY168" s="129" t="s">
        <v>106</v>
      </c>
    </row>
    <row r="169" spans="2:51" s="6" customFormat="1" ht="15.75" customHeight="1">
      <c r="B169" s="130"/>
      <c r="C169" s="131"/>
      <c r="D169" s="131"/>
      <c r="E169" s="131"/>
      <c r="F169" s="207" t="s">
        <v>119</v>
      </c>
      <c r="G169" s="208"/>
      <c r="H169" s="208"/>
      <c r="I169" s="208"/>
      <c r="J169" s="131"/>
      <c r="K169" s="132">
        <v>574</v>
      </c>
      <c r="L169" s="131"/>
      <c r="M169" s="131"/>
      <c r="N169" s="131"/>
      <c r="O169" s="131"/>
      <c r="P169" s="131"/>
      <c r="Q169" s="131"/>
      <c r="R169" s="131"/>
      <c r="S169" s="133"/>
      <c r="T169" s="134"/>
      <c r="U169" s="131"/>
      <c r="V169" s="131"/>
      <c r="W169" s="131"/>
      <c r="X169" s="131"/>
      <c r="Y169" s="131"/>
      <c r="Z169" s="131"/>
      <c r="AA169" s="135"/>
      <c r="AT169" s="136" t="s">
        <v>118</v>
      </c>
      <c r="AU169" s="136" t="s">
        <v>71</v>
      </c>
      <c r="AV169" s="136" t="s">
        <v>112</v>
      </c>
      <c r="AW169" s="136" t="s">
        <v>81</v>
      </c>
      <c r="AX169" s="136" t="s">
        <v>17</v>
      </c>
      <c r="AY169" s="136" t="s">
        <v>106</v>
      </c>
    </row>
    <row r="170" spans="2:65" s="6" customFormat="1" ht="15.75" customHeight="1">
      <c r="B170" s="21"/>
      <c r="C170" s="113" t="s">
        <v>213</v>
      </c>
      <c r="D170" s="113" t="s">
        <v>107</v>
      </c>
      <c r="E170" s="114" t="s">
        <v>214</v>
      </c>
      <c r="F170" s="199" t="s">
        <v>215</v>
      </c>
      <c r="G170" s="200"/>
      <c r="H170" s="200"/>
      <c r="I170" s="200"/>
      <c r="J170" s="116" t="s">
        <v>216</v>
      </c>
      <c r="K170" s="117">
        <v>264</v>
      </c>
      <c r="L170" s="201"/>
      <c r="M170" s="200"/>
      <c r="N170" s="202">
        <f>ROUND($L$170*$K$170,2)</f>
        <v>0</v>
      </c>
      <c r="O170" s="200"/>
      <c r="P170" s="200"/>
      <c r="Q170" s="200"/>
      <c r="R170" s="115" t="s">
        <v>111</v>
      </c>
      <c r="S170" s="41"/>
      <c r="T170" s="118"/>
      <c r="U170" s="119" t="s">
        <v>34</v>
      </c>
      <c r="V170" s="22"/>
      <c r="W170" s="22"/>
      <c r="X170" s="120">
        <v>0</v>
      </c>
      <c r="Y170" s="120">
        <f>$X$170*$K$170</f>
        <v>0</v>
      </c>
      <c r="Z170" s="120">
        <v>0</v>
      </c>
      <c r="AA170" s="121">
        <f>$Z$170*$K$170</f>
        <v>0</v>
      </c>
      <c r="AR170" s="76" t="s">
        <v>112</v>
      </c>
      <c r="AT170" s="76" t="s">
        <v>107</v>
      </c>
      <c r="AU170" s="76" t="s">
        <v>71</v>
      </c>
      <c r="AY170" s="6" t="s">
        <v>106</v>
      </c>
      <c r="BE170" s="122">
        <f>IF($U$170="základní",$N$170,0)</f>
        <v>0</v>
      </c>
      <c r="BF170" s="122">
        <f>IF($U$170="snížená",$N$170,0)</f>
        <v>0</v>
      </c>
      <c r="BG170" s="122">
        <f>IF($U$170="zákl. přenesená",$N$170,0)</f>
        <v>0</v>
      </c>
      <c r="BH170" s="122">
        <f>IF($U$170="sníž. přenesená",$N$170,0)</f>
        <v>0</v>
      </c>
      <c r="BI170" s="122">
        <f>IF($U$170="nulová",$N$170,0)</f>
        <v>0</v>
      </c>
      <c r="BJ170" s="76" t="s">
        <v>17</v>
      </c>
      <c r="BK170" s="122">
        <f>ROUND($L$170*$K$170,2)</f>
        <v>0</v>
      </c>
      <c r="BL170" s="76" t="s">
        <v>112</v>
      </c>
      <c r="BM170" s="76" t="s">
        <v>213</v>
      </c>
    </row>
    <row r="171" spans="2:47" s="6" customFormat="1" ht="27" customHeight="1">
      <c r="B171" s="21"/>
      <c r="C171" s="22"/>
      <c r="D171" s="22"/>
      <c r="E171" s="22"/>
      <c r="F171" s="203" t="s">
        <v>217</v>
      </c>
      <c r="G171" s="170"/>
      <c r="H171" s="170"/>
      <c r="I171" s="170"/>
      <c r="J171" s="170"/>
      <c r="K171" s="170"/>
      <c r="L171" s="170"/>
      <c r="M171" s="170"/>
      <c r="N171" s="170"/>
      <c r="O171" s="170"/>
      <c r="P171" s="170"/>
      <c r="Q171" s="170"/>
      <c r="R171" s="170"/>
      <c r="S171" s="41"/>
      <c r="T171" s="50"/>
      <c r="U171" s="22"/>
      <c r="V171" s="22"/>
      <c r="W171" s="22"/>
      <c r="X171" s="22"/>
      <c r="Y171" s="22"/>
      <c r="Z171" s="22"/>
      <c r="AA171" s="51"/>
      <c r="AT171" s="6" t="s">
        <v>114</v>
      </c>
      <c r="AU171" s="6" t="s">
        <v>71</v>
      </c>
    </row>
    <row r="172" spans="2:47" s="6" customFormat="1" ht="192" customHeight="1">
      <c r="B172" s="21"/>
      <c r="C172" s="22"/>
      <c r="D172" s="22"/>
      <c r="E172" s="22"/>
      <c r="F172" s="204" t="s">
        <v>218</v>
      </c>
      <c r="G172" s="170"/>
      <c r="H172" s="170"/>
      <c r="I172" s="170"/>
      <c r="J172" s="170"/>
      <c r="K172" s="170"/>
      <c r="L172" s="170"/>
      <c r="M172" s="170"/>
      <c r="N172" s="170"/>
      <c r="O172" s="170"/>
      <c r="P172" s="170"/>
      <c r="Q172" s="170"/>
      <c r="R172" s="170"/>
      <c r="S172" s="41"/>
      <c r="T172" s="50"/>
      <c r="U172" s="22"/>
      <c r="V172" s="22"/>
      <c r="W172" s="22"/>
      <c r="X172" s="22"/>
      <c r="Y172" s="22"/>
      <c r="Z172" s="22"/>
      <c r="AA172" s="51"/>
      <c r="AT172" s="6" t="s">
        <v>116</v>
      </c>
      <c r="AU172" s="6" t="s">
        <v>71</v>
      </c>
    </row>
    <row r="173" spans="2:51" s="6" customFormat="1" ht="15.75" customHeight="1">
      <c r="B173" s="123"/>
      <c r="C173" s="124"/>
      <c r="D173" s="124"/>
      <c r="E173" s="124"/>
      <c r="F173" s="205" t="s">
        <v>219</v>
      </c>
      <c r="G173" s="206"/>
      <c r="H173" s="206"/>
      <c r="I173" s="206"/>
      <c r="J173" s="124"/>
      <c r="K173" s="125">
        <v>264</v>
      </c>
      <c r="L173" s="124"/>
      <c r="M173" s="124"/>
      <c r="N173" s="124"/>
      <c r="O173" s="124"/>
      <c r="P173" s="124"/>
      <c r="Q173" s="124"/>
      <c r="R173" s="124"/>
      <c r="S173" s="126"/>
      <c r="T173" s="127"/>
      <c r="U173" s="124"/>
      <c r="V173" s="124"/>
      <c r="W173" s="124"/>
      <c r="X173" s="124"/>
      <c r="Y173" s="124"/>
      <c r="Z173" s="124"/>
      <c r="AA173" s="128"/>
      <c r="AT173" s="129" t="s">
        <v>118</v>
      </c>
      <c r="AU173" s="129" t="s">
        <v>71</v>
      </c>
      <c r="AV173" s="129" t="s">
        <v>71</v>
      </c>
      <c r="AW173" s="129" t="s">
        <v>81</v>
      </c>
      <c r="AX173" s="129" t="s">
        <v>64</v>
      </c>
      <c r="AY173" s="129" t="s">
        <v>106</v>
      </c>
    </row>
    <row r="174" spans="2:51" s="6" customFormat="1" ht="15.75" customHeight="1">
      <c r="B174" s="130"/>
      <c r="C174" s="131"/>
      <c r="D174" s="131"/>
      <c r="E174" s="131"/>
      <c r="F174" s="207" t="s">
        <v>119</v>
      </c>
      <c r="G174" s="208"/>
      <c r="H174" s="208"/>
      <c r="I174" s="208"/>
      <c r="J174" s="131"/>
      <c r="K174" s="132">
        <v>264</v>
      </c>
      <c r="L174" s="131"/>
      <c r="M174" s="131"/>
      <c r="N174" s="131"/>
      <c r="O174" s="131"/>
      <c r="P174" s="131"/>
      <c r="Q174" s="131"/>
      <c r="R174" s="131"/>
      <c r="S174" s="133"/>
      <c r="T174" s="134"/>
      <c r="U174" s="131"/>
      <c r="V174" s="131"/>
      <c r="W174" s="131"/>
      <c r="X174" s="131"/>
      <c r="Y174" s="131"/>
      <c r="Z174" s="131"/>
      <c r="AA174" s="135"/>
      <c r="AT174" s="136" t="s">
        <v>118</v>
      </c>
      <c r="AU174" s="136" t="s">
        <v>71</v>
      </c>
      <c r="AV174" s="136" t="s">
        <v>112</v>
      </c>
      <c r="AW174" s="136" t="s">
        <v>81</v>
      </c>
      <c r="AX174" s="136" t="s">
        <v>17</v>
      </c>
      <c r="AY174" s="136" t="s">
        <v>106</v>
      </c>
    </row>
    <row r="175" spans="2:65" s="6" customFormat="1" ht="15.75" customHeight="1">
      <c r="B175" s="21"/>
      <c r="C175" s="113" t="s">
        <v>220</v>
      </c>
      <c r="D175" s="113" t="s">
        <v>107</v>
      </c>
      <c r="E175" s="114" t="s">
        <v>221</v>
      </c>
      <c r="F175" s="199" t="s">
        <v>222</v>
      </c>
      <c r="G175" s="200"/>
      <c r="H175" s="200"/>
      <c r="I175" s="200"/>
      <c r="J175" s="116" t="s">
        <v>216</v>
      </c>
      <c r="K175" s="117">
        <v>36</v>
      </c>
      <c r="L175" s="201"/>
      <c r="M175" s="200"/>
      <c r="N175" s="202">
        <f>ROUND($L$175*$K$175,2)</f>
        <v>0</v>
      </c>
      <c r="O175" s="200"/>
      <c r="P175" s="200"/>
      <c r="Q175" s="200"/>
      <c r="R175" s="115" t="s">
        <v>111</v>
      </c>
      <c r="S175" s="41"/>
      <c r="T175" s="118"/>
      <c r="U175" s="119" t="s">
        <v>34</v>
      </c>
      <c r="V175" s="22"/>
      <c r="W175" s="22"/>
      <c r="X175" s="120">
        <v>0</v>
      </c>
      <c r="Y175" s="120">
        <f>$X$175*$K$175</f>
        <v>0</v>
      </c>
      <c r="Z175" s="120">
        <v>0</v>
      </c>
      <c r="AA175" s="121">
        <f>$Z$175*$K$175</f>
        <v>0</v>
      </c>
      <c r="AR175" s="76" t="s">
        <v>112</v>
      </c>
      <c r="AT175" s="76" t="s">
        <v>107</v>
      </c>
      <c r="AU175" s="76" t="s">
        <v>71</v>
      </c>
      <c r="AY175" s="6" t="s">
        <v>106</v>
      </c>
      <c r="BE175" s="122">
        <f>IF($U$175="základní",$N$175,0)</f>
        <v>0</v>
      </c>
      <c r="BF175" s="122">
        <f>IF($U$175="snížená",$N$175,0)</f>
        <v>0</v>
      </c>
      <c r="BG175" s="122">
        <f>IF($U$175="zákl. přenesená",$N$175,0)</f>
        <v>0</v>
      </c>
      <c r="BH175" s="122">
        <f>IF($U$175="sníž. přenesená",$N$175,0)</f>
        <v>0</v>
      </c>
      <c r="BI175" s="122">
        <f>IF($U$175="nulová",$N$175,0)</f>
        <v>0</v>
      </c>
      <c r="BJ175" s="76" t="s">
        <v>17</v>
      </c>
      <c r="BK175" s="122">
        <f>ROUND($L$175*$K$175,2)</f>
        <v>0</v>
      </c>
      <c r="BL175" s="76" t="s">
        <v>112</v>
      </c>
      <c r="BM175" s="76" t="s">
        <v>220</v>
      </c>
    </row>
    <row r="176" spans="2:47" s="6" customFormat="1" ht="16.5" customHeight="1">
      <c r="B176" s="21"/>
      <c r="C176" s="22"/>
      <c r="D176" s="22"/>
      <c r="E176" s="22"/>
      <c r="F176" s="203" t="s">
        <v>223</v>
      </c>
      <c r="G176" s="170"/>
      <c r="H176" s="170"/>
      <c r="I176" s="170"/>
      <c r="J176" s="170"/>
      <c r="K176" s="170"/>
      <c r="L176" s="170"/>
      <c r="M176" s="170"/>
      <c r="N176" s="170"/>
      <c r="O176" s="170"/>
      <c r="P176" s="170"/>
      <c r="Q176" s="170"/>
      <c r="R176" s="170"/>
      <c r="S176" s="41"/>
      <c r="T176" s="50"/>
      <c r="U176" s="22"/>
      <c r="V176" s="22"/>
      <c r="W176" s="22"/>
      <c r="X176" s="22"/>
      <c r="Y176" s="22"/>
      <c r="Z176" s="22"/>
      <c r="AA176" s="51"/>
      <c r="AT176" s="6" t="s">
        <v>114</v>
      </c>
      <c r="AU176" s="6" t="s">
        <v>71</v>
      </c>
    </row>
    <row r="177" spans="2:47" s="6" customFormat="1" ht="192" customHeight="1">
      <c r="B177" s="21"/>
      <c r="C177" s="22"/>
      <c r="D177" s="22"/>
      <c r="E177" s="22"/>
      <c r="F177" s="204" t="s">
        <v>218</v>
      </c>
      <c r="G177" s="170"/>
      <c r="H177" s="170"/>
      <c r="I177" s="170"/>
      <c r="J177" s="170"/>
      <c r="K177" s="170"/>
      <c r="L177" s="170"/>
      <c r="M177" s="170"/>
      <c r="N177" s="170"/>
      <c r="O177" s="170"/>
      <c r="P177" s="170"/>
      <c r="Q177" s="170"/>
      <c r="R177" s="170"/>
      <c r="S177" s="41"/>
      <c r="T177" s="50"/>
      <c r="U177" s="22"/>
      <c r="V177" s="22"/>
      <c r="W177" s="22"/>
      <c r="X177" s="22"/>
      <c r="Y177" s="22"/>
      <c r="Z177" s="22"/>
      <c r="AA177" s="51"/>
      <c r="AT177" s="6" t="s">
        <v>116</v>
      </c>
      <c r="AU177" s="6" t="s">
        <v>71</v>
      </c>
    </row>
    <row r="178" spans="2:65" s="6" customFormat="1" ht="27" customHeight="1">
      <c r="B178" s="21"/>
      <c r="C178" s="113" t="s">
        <v>224</v>
      </c>
      <c r="D178" s="113" t="s">
        <v>107</v>
      </c>
      <c r="E178" s="114" t="s">
        <v>225</v>
      </c>
      <c r="F178" s="199" t="s">
        <v>226</v>
      </c>
      <c r="G178" s="200"/>
      <c r="H178" s="200"/>
      <c r="I178" s="200"/>
      <c r="J178" s="116" t="s">
        <v>156</v>
      </c>
      <c r="K178" s="117">
        <v>446.82</v>
      </c>
      <c r="L178" s="201"/>
      <c r="M178" s="200"/>
      <c r="N178" s="202">
        <f>ROUND($L$178*$K$178,2)</f>
        <v>0</v>
      </c>
      <c r="O178" s="200"/>
      <c r="P178" s="200"/>
      <c r="Q178" s="200"/>
      <c r="R178" s="115" t="s">
        <v>111</v>
      </c>
      <c r="S178" s="41"/>
      <c r="T178" s="118"/>
      <c r="U178" s="119" t="s">
        <v>34</v>
      </c>
      <c r="V178" s="22"/>
      <c r="W178" s="22"/>
      <c r="X178" s="120">
        <v>0</v>
      </c>
      <c r="Y178" s="120">
        <f>$X$178*$K$178</f>
        <v>0</v>
      </c>
      <c r="Z178" s="120">
        <v>0</v>
      </c>
      <c r="AA178" s="121">
        <f>$Z$178*$K$178</f>
        <v>0</v>
      </c>
      <c r="AR178" s="76" t="s">
        <v>112</v>
      </c>
      <c r="AT178" s="76" t="s">
        <v>107</v>
      </c>
      <c r="AU178" s="76" t="s">
        <v>71</v>
      </c>
      <c r="AY178" s="6" t="s">
        <v>106</v>
      </c>
      <c r="BE178" s="122">
        <f>IF($U$178="základní",$N$178,0)</f>
        <v>0</v>
      </c>
      <c r="BF178" s="122">
        <f>IF($U$178="snížená",$N$178,0)</f>
        <v>0</v>
      </c>
      <c r="BG178" s="122">
        <f>IF($U$178="zákl. přenesená",$N$178,0)</f>
        <v>0</v>
      </c>
      <c r="BH178" s="122">
        <f>IF($U$178="sníž. přenesená",$N$178,0)</f>
        <v>0</v>
      </c>
      <c r="BI178" s="122">
        <f>IF($U$178="nulová",$N$178,0)</f>
        <v>0</v>
      </c>
      <c r="BJ178" s="76" t="s">
        <v>17</v>
      </c>
      <c r="BK178" s="122">
        <f>ROUND($L$178*$K$178,2)</f>
        <v>0</v>
      </c>
      <c r="BL178" s="76" t="s">
        <v>112</v>
      </c>
      <c r="BM178" s="76" t="s">
        <v>224</v>
      </c>
    </row>
    <row r="179" spans="2:47" s="6" customFormat="1" ht="16.5" customHeight="1">
      <c r="B179" s="21"/>
      <c r="C179" s="22"/>
      <c r="D179" s="22"/>
      <c r="E179" s="22"/>
      <c r="F179" s="203" t="s">
        <v>227</v>
      </c>
      <c r="G179" s="170"/>
      <c r="H179" s="170"/>
      <c r="I179" s="170"/>
      <c r="J179" s="170"/>
      <c r="K179" s="170"/>
      <c r="L179" s="170"/>
      <c r="M179" s="170"/>
      <c r="N179" s="170"/>
      <c r="O179" s="170"/>
      <c r="P179" s="170"/>
      <c r="Q179" s="170"/>
      <c r="R179" s="170"/>
      <c r="S179" s="41"/>
      <c r="T179" s="50"/>
      <c r="U179" s="22"/>
      <c r="V179" s="22"/>
      <c r="W179" s="22"/>
      <c r="X179" s="22"/>
      <c r="Y179" s="22"/>
      <c r="Z179" s="22"/>
      <c r="AA179" s="51"/>
      <c r="AT179" s="6" t="s">
        <v>114</v>
      </c>
      <c r="AU179" s="6" t="s">
        <v>71</v>
      </c>
    </row>
    <row r="180" spans="2:47" s="6" customFormat="1" ht="109.5" customHeight="1">
      <c r="B180" s="21"/>
      <c r="C180" s="22"/>
      <c r="D180" s="22"/>
      <c r="E180" s="22"/>
      <c r="F180" s="204" t="s">
        <v>228</v>
      </c>
      <c r="G180" s="170"/>
      <c r="H180" s="170"/>
      <c r="I180" s="170"/>
      <c r="J180" s="170"/>
      <c r="K180" s="170"/>
      <c r="L180" s="170"/>
      <c r="M180" s="170"/>
      <c r="N180" s="170"/>
      <c r="O180" s="170"/>
      <c r="P180" s="170"/>
      <c r="Q180" s="170"/>
      <c r="R180" s="170"/>
      <c r="S180" s="41"/>
      <c r="T180" s="50"/>
      <c r="U180" s="22"/>
      <c r="V180" s="22"/>
      <c r="W180" s="22"/>
      <c r="X180" s="22"/>
      <c r="Y180" s="22"/>
      <c r="Z180" s="22"/>
      <c r="AA180" s="51"/>
      <c r="AT180" s="6" t="s">
        <v>116</v>
      </c>
      <c r="AU180" s="6" t="s">
        <v>71</v>
      </c>
    </row>
    <row r="181" spans="2:65" s="6" customFormat="1" ht="27" customHeight="1">
      <c r="B181" s="21"/>
      <c r="C181" s="113" t="s">
        <v>7</v>
      </c>
      <c r="D181" s="113" t="s">
        <v>107</v>
      </c>
      <c r="E181" s="114" t="s">
        <v>229</v>
      </c>
      <c r="F181" s="199" t="s">
        <v>230</v>
      </c>
      <c r="G181" s="200"/>
      <c r="H181" s="200"/>
      <c r="I181" s="200"/>
      <c r="J181" s="116" t="s">
        <v>156</v>
      </c>
      <c r="K181" s="117">
        <v>1787.28</v>
      </c>
      <c r="L181" s="201"/>
      <c r="M181" s="200"/>
      <c r="N181" s="202">
        <f>ROUND($L$181*$K$181,2)</f>
        <v>0</v>
      </c>
      <c r="O181" s="200"/>
      <c r="P181" s="200"/>
      <c r="Q181" s="200"/>
      <c r="R181" s="115" t="s">
        <v>111</v>
      </c>
      <c r="S181" s="41"/>
      <c r="T181" s="118"/>
      <c r="U181" s="119" t="s">
        <v>34</v>
      </c>
      <c r="V181" s="22"/>
      <c r="W181" s="22"/>
      <c r="X181" s="120">
        <v>0</v>
      </c>
      <c r="Y181" s="120">
        <f>$X$181*$K$181</f>
        <v>0</v>
      </c>
      <c r="Z181" s="120">
        <v>0</v>
      </c>
      <c r="AA181" s="121">
        <f>$Z$181*$K$181</f>
        <v>0</v>
      </c>
      <c r="AR181" s="76" t="s">
        <v>112</v>
      </c>
      <c r="AT181" s="76" t="s">
        <v>107</v>
      </c>
      <c r="AU181" s="76" t="s">
        <v>71</v>
      </c>
      <c r="AY181" s="6" t="s">
        <v>106</v>
      </c>
      <c r="BE181" s="122">
        <f>IF($U$181="základní",$N$181,0)</f>
        <v>0</v>
      </c>
      <c r="BF181" s="122">
        <f>IF($U$181="snížená",$N$181,0)</f>
        <v>0</v>
      </c>
      <c r="BG181" s="122">
        <f>IF($U$181="zákl. přenesená",$N$181,0)</f>
        <v>0</v>
      </c>
      <c r="BH181" s="122">
        <f>IF($U$181="sníž. přenesená",$N$181,0)</f>
        <v>0</v>
      </c>
      <c r="BI181" s="122">
        <f>IF($U$181="nulová",$N$181,0)</f>
        <v>0</v>
      </c>
      <c r="BJ181" s="76" t="s">
        <v>17</v>
      </c>
      <c r="BK181" s="122">
        <f>ROUND($L$181*$K$181,2)</f>
        <v>0</v>
      </c>
      <c r="BL181" s="76" t="s">
        <v>112</v>
      </c>
      <c r="BM181" s="76" t="s">
        <v>7</v>
      </c>
    </row>
    <row r="182" spans="2:47" s="6" customFormat="1" ht="16.5" customHeight="1">
      <c r="B182" s="21"/>
      <c r="C182" s="22"/>
      <c r="D182" s="22"/>
      <c r="E182" s="22"/>
      <c r="F182" s="203" t="s">
        <v>231</v>
      </c>
      <c r="G182" s="170"/>
      <c r="H182" s="170"/>
      <c r="I182" s="170"/>
      <c r="J182" s="170"/>
      <c r="K182" s="170"/>
      <c r="L182" s="170"/>
      <c r="M182" s="170"/>
      <c r="N182" s="170"/>
      <c r="O182" s="170"/>
      <c r="P182" s="170"/>
      <c r="Q182" s="170"/>
      <c r="R182" s="170"/>
      <c r="S182" s="41"/>
      <c r="T182" s="50"/>
      <c r="U182" s="22"/>
      <c r="V182" s="22"/>
      <c r="W182" s="22"/>
      <c r="X182" s="22"/>
      <c r="Y182" s="22"/>
      <c r="Z182" s="22"/>
      <c r="AA182" s="51"/>
      <c r="AT182" s="6" t="s">
        <v>114</v>
      </c>
      <c r="AU182" s="6" t="s">
        <v>71</v>
      </c>
    </row>
    <row r="183" spans="2:47" s="6" customFormat="1" ht="109.5" customHeight="1">
      <c r="B183" s="21"/>
      <c r="C183" s="22"/>
      <c r="D183" s="22"/>
      <c r="E183" s="22"/>
      <c r="F183" s="204" t="s">
        <v>228</v>
      </c>
      <c r="G183" s="170"/>
      <c r="H183" s="170"/>
      <c r="I183" s="170"/>
      <c r="J183" s="170"/>
      <c r="K183" s="170"/>
      <c r="L183" s="170"/>
      <c r="M183" s="170"/>
      <c r="N183" s="170"/>
      <c r="O183" s="170"/>
      <c r="P183" s="170"/>
      <c r="Q183" s="170"/>
      <c r="R183" s="170"/>
      <c r="S183" s="41"/>
      <c r="T183" s="50"/>
      <c r="U183" s="22"/>
      <c r="V183" s="22"/>
      <c r="W183" s="22"/>
      <c r="X183" s="22"/>
      <c r="Y183" s="22"/>
      <c r="Z183" s="22"/>
      <c r="AA183" s="51"/>
      <c r="AT183" s="6" t="s">
        <v>116</v>
      </c>
      <c r="AU183" s="6" t="s">
        <v>71</v>
      </c>
    </row>
    <row r="184" spans="2:51" s="6" customFormat="1" ht="15.75" customHeight="1">
      <c r="B184" s="137"/>
      <c r="C184" s="138"/>
      <c r="D184" s="138"/>
      <c r="E184" s="138"/>
      <c r="F184" s="209" t="s">
        <v>232</v>
      </c>
      <c r="G184" s="210"/>
      <c r="H184" s="210"/>
      <c r="I184" s="210"/>
      <c r="J184" s="138"/>
      <c r="K184" s="138"/>
      <c r="L184" s="138"/>
      <c r="M184" s="138"/>
      <c r="N184" s="138"/>
      <c r="O184" s="138"/>
      <c r="P184" s="138"/>
      <c r="Q184" s="138"/>
      <c r="R184" s="138"/>
      <c r="S184" s="139"/>
      <c r="T184" s="140"/>
      <c r="U184" s="138"/>
      <c r="V184" s="138"/>
      <c r="W184" s="138"/>
      <c r="X184" s="138"/>
      <c r="Y184" s="138"/>
      <c r="Z184" s="138"/>
      <c r="AA184" s="141"/>
      <c r="AT184" s="142" t="s">
        <v>118</v>
      </c>
      <c r="AU184" s="142" t="s">
        <v>71</v>
      </c>
      <c r="AV184" s="142" t="s">
        <v>17</v>
      </c>
      <c r="AW184" s="142" t="s">
        <v>81</v>
      </c>
      <c r="AX184" s="142" t="s">
        <v>64</v>
      </c>
      <c r="AY184" s="142" t="s">
        <v>106</v>
      </c>
    </row>
    <row r="185" spans="2:51" s="6" customFormat="1" ht="15.75" customHeight="1">
      <c r="B185" s="123"/>
      <c r="C185" s="124"/>
      <c r="D185" s="124"/>
      <c r="E185" s="124"/>
      <c r="F185" s="205" t="s">
        <v>233</v>
      </c>
      <c r="G185" s="206"/>
      <c r="H185" s="206"/>
      <c r="I185" s="206"/>
      <c r="J185" s="124"/>
      <c r="K185" s="125">
        <v>1787.28</v>
      </c>
      <c r="L185" s="124"/>
      <c r="M185" s="124"/>
      <c r="N185" s="124"/>
      <c r="O185" s="124"/>
      <c r="P185" s="124"/>
      <c r="Q185" s="124"/>
      <c r="R185" s="124"/>
      <c r="S185" s="126"/>
      <c r="T185" s="127"/>
      <c r="U185" s="124"/>
      <c r="V185" s="124"/>
      <c r="W185" s="124"/>
      <c r="X185" s="124"/>
      <c r="Y185" s="124"/>
      <c r="Z185" s="124"/>
      <c r="AA185" s="128"/>
      <c r="AT185" s="129" t="s">
        <v>118</v>
      </c>
      <c r="AU185" s="129" t="s">
        <v>71</v>
      </c>
      <c r="AV185" s="129" t="s">
        <v>71</v>
      </c>
      <c r="AW185" s="129" t="s">
        <v>81</v>
      </c>
      <c r="AX185" s="129" t="s">
        <v>64</v>
      </c>
      <c r="AY185" s="129" t="s">
        <v>106</v>
      </c>
    </row>
    <row r="186" spans="2:51" s="6" customFormat="1" ht="15.75" customHeight="1">
      <c r="B186" s="130"/>
      <c r="C186" s="131"/>
      <c r="D186" s="131"/>
      <c r="E186" s="131"/>
      <c r="F186" s="207" t="s">
        <v>119</v>
      </c>
      <c r="G186" s="208"/>
      <c r="H186" s="208"/>
      <c r="I186" s="208"/>
      <c r="J186" s="131"/>
      <c r="K186" s="132">
        <v>1787.28</v>
      </c>
      <c r="L186" s="131"/>
      <c r="M186" s="131"/>
      <c r="N186" s="131"/>
      <c r="O186" s="131"/>
      <c r="P186" s="131"/>
      <c r="Q186" s="131"/>
      <c r="R186" s="131"/>
      <c r="S186" s="133"/>
      <c r="T186" s="134"/>
      <c r="U186" s="131"/>
      <c r="V186" s="131"/>
      <c r="W186" s="131"/>
      <c r="X186" s="131"/>
      <c r="Y186" s="131"/>
      <c r="Z186" s="131"/>
      <c r="AA186" s="135"/>
      <c r="AT186" s="136" t="s">
        <v>118</v>
      </c>
      <c r="AU186" s="136" t="s">
        <v>71</v>
      </c>
      <c r="AV186" s="136" t="s">
        <v>112</v>
      </c>
      <c r="AW186" s="136" t="s">
        <v>81</v>
      </c>
      <c r="AX186" s="136" t="s">
        <v>17</v>
      </c>
      <c r="AY186" s="136" t="s">
        <v>106</v>
      </c>
    </row>
    <row r="187" spans="2:65" s="6" customFormat="1" ht="27" customHeight="1">
      <c r="B187" s="21"/>
      <c r="C187" s="113" t="s">
        <v>234</v>
      </c>
      <c r="D187" s="113" t="s">
        <v>107</v>
      </c>
      <c r="E187" s="114" t="s">
        <v>235</v>
      </c>
      <c r="F187" s="199" t="s">
        <v>236</v>
      </c>
      <c r="G187" s="200"/>
      <c r="H187" s="200"/>
      <c r="I187" s="200"/>
      <c r="J187" s="116" t="s">
        <v>156</v>
      </c>
      <c r="K187" s="117">
        <v>39.72</v>
      </c>
      <c r="L187" s="201"/>
      <c r="M187" s="200"/>
      <c r="N187" s="202">
        <f>ROUND($L$187*$K$187,2)</f>
        <v>0</v>
      </c>
      <c r="O187" s="200"/>
      <c r="P187" s="200"/>
      <c r="Q187" s="200"/>
      <c r="R187" s="115" t="s">
        <v>111</v>
      </c>
      <c r="S187" s="41"/>
      <c r="T187" s="118"/>
      <c r="U187" s="119" t="s">
        <v>34</v>
      </c>
      <c r="V187" s="22"/>
      <c r="W187" s="22"/>
      <c r="X187" s="120">
        <v>0</v>
      </c>
      <c r="Y187" s="120">
        <f>$X$187*$K$187</f>
        <v>0</v>
      </c>
      <c r="Z187" s="120">
        <v>0</v>
      </c>
      <c r="AA187" s="121">
        <f>$Z$187*$K$187</f>
        <v>0</v>
      </c>
      <c r="AR187" s="76" t="s">
        <v>112</v>
      </c>
      <c r="AT187" s="76" t="s">
        <v>107</v>
      </c>
      <c r="AU187" s="76" t="s">
        <v>71</v>
      </c>
      <c r="AY187" s="6" t="s">
        <v>106</v>
      </c>
      <c r="BE187" s="122">
        <f>IF($U$187="základní",$N$187,0)</f>
        <v>0</v>
      </c>
      <c r="BF187" s="122">
        <f>IF($U$187="snížená",$N$187,0)</f>
        <v>0</v>
      </c>
      <c r="BG187" s="122">
        <f>IF($U$187="zákl. přenesená",$N$187,0)</f>
        <v>0</v>
      </c>
      <c r="BH187" s="122">
        <f>IF($U$187="sníž. přenesená",$N$187,0)</f>
        <v>0</v>
      </c>
      <c r="BI187" s="122">
        <f>IF($U$187="nulová",$N$187,0)</f>
        <v>0</v>
      </c>
      <c r="BJ187" s="76" t="s">
        <v>17</v>
      </c>
      <c r="BK187" s="122">
        <f>ROUND($L$187*$K$187,2)</f>
        <v>0</v>
      </c>
      <c r="BL187" s="76" t="s">
        <v>112</v>
      </c>
      <c r="BM187" s="76" t="s">
        <v>234</v>
      </c>
    </row>
    <row r="188" spans="2:47" s="6" customFormat="1" ht="16.5" customHeight="1">
      <c r="B188" s="21"/>
      <c r="C188" s="22"/>
      <c r="D188" s="22"/>
      <c r="E188" s="22"/>
      <c r="F188" s="203" t="s">
        <v>237</v>
      </c>
      <c r="G188" s="170"/>
      <c r="H188" s="170"/>
      <c r="I188" s="170"/>
      <c r="J188" s="170"/>
      <c r="K188" s="170"/>
      <c r="L188" s="170"/>
      <c r="M188" s="170"/>
      <c r="N188" s="170"/>
      <c r="O188" s="170"/>
      <c r="P188" s="170"/>
      <c r="Q188" s="170"/>
      <c r="R188" s="170"/>
      <c r="S188" s="41"/>
      <c r="T188" s="50"/>
      <c r="U188" s="22"/>
      <c r="V188" s="22"/>
      <c r="W188" s="22"/>
      <c r="X188" s="22"/>
      <c r="Y188" s="22"/>
      <c r="Z188" s="22"/>
      <c r="AA188" s="51"/>
      <c r="AT188" s="6" t="s">
        <v>114</v>
      </c>
      <c r="AU188" s="6" t="s">
        <v>71</v>
      </c>
    </row>
    <row r="189" spans="2:47" s="6" customFormat="1" ht="85.5" customHeight="1">
      <c r="B189" s="21"/>
      <c r="C189" s="22"/>
      <c r="D189" s="22"/>
      <c r="E189" s="22"/>
      <c r="F189" s="204" t="s">
        <v>238</v>
      </c>
      <c r="G189" s="170"/>
      <c r="H189" s="170"/>
      <c r="I189" s="170"/>
      <c r="J189" s="170"/>
      <c r="K189" s="170"/>
      <c r="L189" s="170"/>
      <c r="M189" s="170"/>
      <c r="N189" s="170"/>
      <c r="O189" s="170"/>
      <c r="P189" s="170"/>
      <c r="Q189" s="170"/>
      <c r="R189" s="170"/>
      <c r="S189" s="41"/>
      <c r="T189" s="50"/>
      <c r="U189" s="22"/>
      <c r="V189" s="22"/>
      <c r="W189" s="22"/>
      <c r="X189" s="22"/>
      <c r="Y189" s="22"/>
      <c r="Z189" s="22"/>
      <c r="AA189" s="51"/>
      <c r="AT189" s="6" t="s">
        <v>116</v>
      </c>
      <c r="AU189" s="6" t="s">
        <v>71</v>
      </c>
    </row>
    <row r="190" spans="2:51" s="6" customFormat="1" ht="15.75" customHeight="1">
      <c r="B190" s="123"/>
      <c r="C190" s="124"/>
      <c r="D190" s="124"/>
      <c r="E190" s="124"/>
      <c r="F190" s="205" t="s">
        <v>239</v>
      </c>
      <c r="G190" s="206"/>
      <c r="H190" s="206"/>
      <c r="I190" s="206"/>
      <c r="J190" s="124"/>
      <c r="K190" s="125">
        <v>39.72</v>
      </c>
      <c r="L190" s="124"/>
      <c r="M190" s="124"/>
      <c r="N190" s="124"/>
      <c r="O190" s="124"/>
      <c r="P190" s="124"/>
      <c r="Q190" s="124"/>
      <c r="R190" s="124"/>
      <c r="S190" s="126"/>
      <c r="T190" s="127"/>
      <c r="U190" s="124"/>
      <c r="V190" s="124"/>
      <c r="W190" s="124"/>
      <c r="X190" s="124"/>
      <c r="Y190" s="124"/>
      <c r="Z190" s="124"/>
      <c r="AA190" s="128"/>
      <c r="AT190" s="129" t="s">
        <v>118</v>
      </c>
      <c r="AU190" s="129" t="s">
        <v>71</v>
      </c>
      <c r="AV190" s="129" t="s">
        <v>71</v>
      </c>
      <c r="AW190" s="129" t="s">
        <v>81</v>
      </c>
      <c r="AX190" s="129" t="s">
        <v>64</v>
      </c>
      <c r="AY190" s="129" t="s">
        <v>106</v>
      </c>
    </row>
    <row r="191" spans="2:51" s="6" customFormat="1" ht="15.75" customHeight="1">
      <c r="B191" s="130"/>
      <c r="C191" s="131"/>
      <c r="D191" s="131"/>
      <c r="E191" s="131"/>
      <c r="F191" s="207" t="s">
        <v>119</v>
      </c>
      <c r="G191" s="208"/>
      <c r="H191" s="208"/>
      <c r="I191" s="208"/>
      <c r="J191" s="131"/>
      <c r="K191" s="132">
        <v>39.72</v>
      </c>
      <c r="L191" s="131"/>
      <c r="M191" s="131"/>
      <c r="N191" s="131"/>
      <c r="O191" s="131"/>
      <c r="P191" s="131"/>
      <c r="Q191" s="131"/>
      <c r="R191" s="131"/>
      <c r="S191" s="133"/>
      <c r="T191" s="134"/>
      <c r="U191" s="131"/>
      <c r="V191" s="131"/>
      <c r="W191" s="131"/>
      <c r="X191" s="131"/>
      <c r="Y191" s="131"/>
      <c r="Z191" s="131"/>
      <c r="AA191" s="135"/>
      <c r="AT191" s="136" t="s">
        <v>118</v>
      </c>
      <c r="AU191" s="136" t="s">
        <v>71</v>
      </c>
      <c r="AV191" s="136" t="s">
        <v>112</v>
      </c>
      <c r="AW191" s="136" t="s">
        <v>81</v>
      </c>
      <c r="AX191" s="136" t="s">
        <v>17</v>
      </c>
      <c r="AY191" s="136" t="s">
        <v>106</v>
      </c>
    </row>
    <row r="192" spans="2:65" s="6" customFormat="1" ht="27" customHeight="1">
      <c r="B192" s="21"/>
      <c r="C192" s="113" t="s">
        <v>240</v>
      </c>
      <c r="D192" s="113" t="s">
        <v>107</v>
      </c>
      <c r="E192" s="114" t="s">
        <v>241</v>
      </c>
      <c r="F192" s="199" t="s">
        <v>242</v>
      </c>
      <c r="G192" s="200"/>
      <c r="H192" s="200"/>
      <c r="I192" s="200"/>
      <c r="J192" s="116" t="s">
        <v>156</v>
      </c>
      <c r="K192" s="117">
        <v>299.68</v>
      </c>
      <c r="L192" s="201"/>
      <c r="M192" s="200"/>
      <c r="N192" s="202">
        <f>ROUND($L$192*$K$192,2)</f>
        <v>0</v>
      </c>
      <c r="O192" s="200"/>
      <c r="P192" s="200"/>
      <c r="Q192" s="200"/>
      <c r="R192" s="115" t="s">
        <v>111</v>
      </c>
      <c r="S192" s="41"/>
      <c r="T192" s="118"/>
      <c r="U192" s="119" t="s">
        <v>34</v>
      </c>
      <c r="V192" s="22"/>
      <c r="W192" s="22"/>
      <c r="X192" s="120">
        <v>0</v>
      </c>
      <c r="Y192" s="120">
        <f>$X$192*$K$192</f>
        <v>0</v>
      </c>
      <c r="Z192" s="120">
        <v>0</v>
      </c>
      <c r="AA192" s="121">
        <f>$Z$192*$K$192</f>
        <v>0</v>
      </c>
      <c r="AR192" s="76" t="s">
        <v>112</v>
      </c>
      <c r="AT192" s="76" t="s">
        <v>107</v>
      </c>
      <c r="AU192" s="76" t="s">
        <v>71</v>
      </c>
      <c r="AY192" s="6" t="s">
        <v>106</v>
      </c>
      <c r="BE192" s="122">
        <f>IF($U$192="základní",$N$192,0)</f>
        <v>0</v>
      </c>
      <c r="BF192" s="122">
        <f>IF($U$192="snížená",$N$192,0)</f>
        <v>0</v>
      </c>
      <c r="BG192" s="122">
        <f>IF($U$192="zákl. přenesená",$N$192,0)</f>
        <v>0</v>
      </c>
      <c r="BH192" s="122">
        <f>IF($U$192="sníž. přenesená",$N$192,0)</f>
        <v>0</v>
      </c>
      <c r="BI192" s="122">
        <f>IF($U$192="nulová",$N$192,0)</f>
        <v>0</v>
      </c>
      <c r="BJ192" s="76" t="s">
        <v>17</v>
      </c>
      <c r="BK192" s="122">
        <f>ROUND($L$192*$K$192,2)</f>
        <v>0</v>
      </c>
      <c r="BL192" s="76" t="s">
        <v>112</v>
      </c>
      <c r="BM192" s="76" t="s">
        <v>240</v>
      </c>
    </row>
    <row r="193" spans="2:47" s="6" customFormat="1" ht="16.5" customHeight="1">
      <c r="B193" s="21"/>
      <c r="C193" s="22"/>
      <c r="D193" s="22"/>
      <c r="E193" s="22"/>
      <c r="F193" s="203" t="s">
        <v>243</v>
      </c>
      <c r="G193" s="170"/>
      <c r="H193" s="170"/>
      <c r="I193" s="170"/>
      <c r="J193" s="170"/>
      <c r="K193" s="170"/>
      <c r="L193" s="170"/>
      <c r="M193" s="170"/>
      <c r="N193" s="170"/>
      <c r="O193" s="170"/>
      <c r="P193" s="170"/>
      <c r="Q193" s="170"/>
      <c r="R193" s="170"/>
      <c r="S193" s="41"/>
      <c r="T193" s="50"/>
      <c r="U193" s="22"/>
      <c r="V193" s="22"/>
      <c r="W193" s="22"/>
      <c r="X193" s="22"/>
      <c r="Y193" s="22"/>
      <c r="Z193" s="22"/>
      <c r="AA193" s="51"/>
      <c r="AT193" s="6" t="s">
        <v>114</v>
      </c>
      <c r="AU193" s="6" t="s">
        <v>71</v>
      </c>
    </row>
    <row r="194" spans="2:47" s="6" customFormat="1" ht="85.5" customHeight="1">
      <c r="B194" s="21"/>
      <c r="C194" s="22"/>
      <c r="D194" s="22"/>
      <c r="E194" s="22"/>
      <c r="F194" s="204" t="s">
        <v>238</v>
      </c>
      <c r="G194" s="170"/>
      <c r="H194" s="170"/>
      <c r="I194" s="170"/>
      <c r="J194" s="170"/>
      <c r="K194" s="170"/>
      <c r="L194" s="170"/>
      <c r="M194" s="170"/>
      <c r="N194" s="170"/>
      <c r="O194" s="170"/>
      <c r="P194" s="170"/>
      <c r="Q194" s="170"/>
      <c r="R194" s="170"/>
      <c r="S194" s="41"/>
      <c r="T194" s="50"/>
      <c r="U194" s="22"/>
      <c r="V194" s="22"/>
      <c r="W194" s="22"/>
      <c r="X194" s="22"/>
      <c r="Y194" s="22"/>
      <c r="Z194" s="22"/>
      <c r="AA194" s="51"/>
      <c r="AT194" s="6" t="s">
        <v>116</v>
      </c>
      <c r="AU194" s="6" t="s">
        <v>71</v>
      </c>
    </row>
    <row r="195" spans="2:51" s="6" customFormat="1" ht="15.75" customHeight="1">
      <c r="B195" s="123"/>
      <c r="C195" s="124"/>
      <c r="D195" s="124"/>
      <c r="E195" s="124"/>
      <c r="F195" s="205" t="s">
        <v>244</v>
      </c>
      <c r="G195" s="206"/>
      <c r="H195" s="206"/>
      <c r="I195" s="206"/>
      <c r="J195" s="124"/>
      <c r="K195" s="125">
        <v>299.68</v>
      </c>
      <c r="L195" s="124"/>
      <c r="M195" s="124"/>
      <c r="N195" s="124"/>
      <c r="O195" s="124"/>
      <c r="P195" s="124"/>
      <c r="Q195" s="124"/>
      <c r="R195" s="124"/>
      <c r="S195" s="126"/>
      <c r="T195" s="127"/>
      <c r="U195" s="124"/>
      <c r="V195" s="124"/>
      <c r="W195" s="124"/>
      <c r="X195" s="124"/>
      <c r="Y195" s="124"/>
      <c r="Z195" s="124"/>
      <c r="AA195" s="128"/>
      <c r="AT195" s="129" t="s">
        <v>118</v>
      </c>
      <c r="AU195" s="129" t="s">
        <v>71</v>
      </c>
      <c r="AV195" s="129" t="s">
        <v>71</v>
      </c>
      <c r="AW195" s="129" t="s">
        <v>81</v>
      </c>
      <c r="AX195" s="129" t="s">
        <v>64</v>
      </c>
      <c r="AY195" s="129" t="s">
        <v>106</v>
      </c>
    </row>
    <row r="196" spans="2:51" s="6" customFormat="1" ht="15.75" customHeight="1">
      <c r="B196" s="130"/>
      <c r="C196" s="131"/>
      <c r="D196" s="131"/>
      <c r="E196" s="131"/>
      <c r="F196" s="207" t="s">
        <v>119</v>
      </c>
      <c r="G196" s="208"/>
      <c r="H196" s="208"/>
      <c r="I196" s="208"/>
      <c r="J196" s="131"/>
      <c r="K196" s="132">
        <v>299.68</v>
      </c>
      <c r="L196" s="131"/>
      <c r="M196" s="131"/>
      <c r="N196" s="131"/>
      <c r="O196" s="131"/>
      <c r="P196" s="131"/>
      <c r="Q196" s="131"/>
      <c r="R196" s="131"/>
      <c r="S196" s="133"/>
      <c r="T196" s="134"/>
      <c r="U196" s="131"/>
      <c r="V196" s="131"/>
      <c r="W196" s="131"/>
      <c r="X196" s="131"/>
      <c r="Y196" s="131"/>
      <c r="Z196" s="131"/>
      <c r="AA196" s="135"/>
      <c r="AT196" s="136" t="s">
        <v>118</v>
      </c>
      <c r="AU196" s="136" t="s">
        <v>71</v>
      </c>
      <c r="AV196" s="136" t="s">
        <v>112</v>
      </c>
      <c r="AW196" s="136" t="s">
        <v>81</v>
      </c>
      <c r="AX196" s="136" t="s">
        <v>17</v>
      </c>
      <c r="AY196" s="136" t="s">
        <v>106</v>
      </c>
    </row>
    <row r="197" spans="2:65" s="6" customFormat="1" ht="27" customHeight="1">
      <c r="B197" s="21"/>
      <c r="C197" s="113" t="s">
        <v>245</v>
      </c>
      <c r="D197" s="113" t="s">
        <v>107</v>
      </c>
      <c r="E197" s="114" t="s">
        <v>246</v>
      </c>
      <c r="F197" s="199" t="s">
        <v>247</v>
      </c>
      <c r="G197" s="200"/>
      <c r="H197" s="200"/>
      <c r="I197" s="200"/>
      <c r="J197" s="116" t="s">
        <v>156</v>
      </c>
      <c r="K197" s="117">
        <v>107.42</v>
      </c>
      <c r="L197" s="201"/>
      <c r="M197" s="200"/>
      <c r="N197" s="202">
        <f>ROUND($L$197*$K$197,2)</f>
        <v>0</v>
      </c>
      <c r="O197" s="200"/>
      <c r="P197" s="200"/>
      <c r="Q197" s="200"/>
      <c r="R197" s="115" t="s">
        <v>111</v>
      </c>
      <c r="S197" s="41"/>
      <c r="T197" s="118"/>
      <c r="U197" s="119" t="s">
        <v>34</v>
      </c>
      <c r="V197" s="22"/>
      <c r="W197" s="22"/>
      <c r="X197" s="120">
        <v>0</v>
      </c>
      <c r="Y197" s="120">
        <f>$X$197*$K$197</f>
        <v>0</v>
      </c>
      <c r="Z197" s="120">
        <v>0</v>
      </c>
      <c r="AA197" s="121">
        <f>$Z$197*$K$197</f>
        <v>0</v>
      </c>
      <c r="AR197" s="76" t="s">
        <v>112</v>
      </c>
      <c r="AT197" s="76" t="s">
        <v>107</v>
      </c>
      <c r="AU197" s="76" t="s">
        <v>71</v>
      </c>
      <c r="AY197" s="6" t="s">
        <v>106</v>
      </c>
      <c r="BE197" s="122">
        <f>IF($U$197="základní",$N$197,0)</f>
        <v>0</v>
      </c>
      <c r="BF197" s="122">
        <f>IF($U$197="snížená",$N$197,0)</f>
        <v>0</v>
      </c>
      <c r="BG197" s="122">
        <f>IF($U$197="zákl. přenesená",$N$197,0)</f>
        <v>0</v>
      </c>
      <c r="BH197" s="122">
        <f>IF($U$197="sníž. přenesená",$N$197,0)</f>
        <v>0</v>
      </c>
      <c r="BI197" s="122">
        <f>IF($U$197="nulová",$N$197,0)</f>
        <v>0</v>
      </c>
      <c r="BJ197" s="76" t="s">
        <v>17</v>
      </c>
      <c r="BK197" s="122">
        <f>ROUND($L$197*$K$197,2)</f>
        <v>0</v>
      </c>
      <c r="BL197" s="76" t="s">
        <v>112</v>
      </c>
      <c r="BM197" s="76" t="s">
        <v>245</v>
      </c>
    </row>
    <row r="198" spans="2:47" s="6" customFormat="1" ht="16.5" customHeight="1">
      <c r="B198" s="21"/>
      <c r="C198" s="22"/>
      <c r="D198" s="22"/>
      <c r="E198" s="22"/>
      <c r="F198" s="203" t="s">
        <v>248</v>
      </c>
      <c r="G198" s="170"/>
      <c r="H198" s="170"/>
      <c r="I198" s="170"/>
      <c r="J198" s="170"/>
      <c r="K198" s="170"/>
      <c r="L198" s="170"/>
      <c r="M198" s="170"/>
      <c r="N198" s="170"/>
      <c r="O198" s="170"/>
      <c r="P198" s="170"/>
      <c r="Q198" s="170"/>
      <c r="R198" s="170"/>
      <c r="S198" s="41"/>
      <c r="T198" s="50"/>
      <c r="U198" s="22"/>
      <c r="V198" s="22"/>
      <c r="W198" s="22"/>
      <c r="X198" s="22"/>
      <c r="Y198" s="22"/>
      <c r="Z198" s="22"/>
      <c r="AA198" s="51"/>
      <c r="AT198" s="6" t="s">
        <v>114</v>
      </c>
      <c r="AU198" s="6" t="s">
        <v>71</v>
      </c>
    </row>
    <row r="199" spans="2:47" s="6" customFormat="1" ht="85.5" customHeight="1">
      <c r="B199" s="21"/>
      <c r="C199" s="22"/>
      <c r="D199" s="22"/>
      <c r="E199" s="22"/>
      <c r="F199" s="204" t="s">
        <v>238</v>
      </c>
      <c r="G199" s="170"/>
      <c r="H199" s="170"/>
      <c r="I199" s="170"/>
      <c r="J199" s="170"/>
      <c r="K199" s="170"/>
      <c r="L199" s="170"/>
      <c r="M199" s="170"/>
      <c r="N199" s="170"/>
      <c r="O199" s="170"/>
      <c r="P199" s="170"/>
      <c r="Q199" s="170"/>
      <c r="R199" s="170"/>
      <c r="S199" s="41"/>
      <c r="T199" s="50"/>
      <c r="U199" s="22"/>
      <c r="V199" s="22"/>
      <c r="W199" s="22"/>
      <c r="X199" s="22"/>
      <c r="Y199" s="22"/>
      <c r="Z199" s="22"/>
      <c r="AA199" s="51"/>
      <c r="AT199" s="6" t="s">
        <v>116</v>
      </c>
      <c r="AU199" s="6" t="s">
        <v>71</v>
      </c>
    </row>
    <row r="200" spans="2:51" s="6" customFormat="1" ht="15.75" customHeight="1">
      <c r="B200" s="123"/>
      <c r="C200" s="124"/>
      <c r="D200" s="124"/>
      <c r="E200" s="124"/>
      <c r="F200" s="205" t="s">
        <v>249</v>
      </c>
      <c r="G200" s="206"/>
      <c r="H200" s="206"/>
      <c r="I200" s="206"/>
      <c r="J200" s="124"/>
      <c r="K200" s="125">
        <v>107.42</v>
      </c>
      <c r="L200" s="124"/>
      <c r="M200" s="124"/>
      <c r="N200" s="124"/>
      <c r="O200" s="124"/>
      <c r="P200" s="124"/>
      <c r="Q200" s="124"/>
      <c r="R200" s="124"/>
      <c r="S200" s="126"/>
      <c r="T200" s="127"/>
      <c r="U200" s="124"/>
      <c r="V200" s="124"/>
      <c r="W200" s="124"/>
      <c r="X200" s="124"/>
      <c r="Y200" s="124"/>
      <c r="Z200" s="124"/>
      <c r="AA200" s="128"/>
      <c r="AT200" s="129" t="s">
        <v>118</v>
      </c>
      <c r="AU200" s="129" t="s">
        <v>71</v>
      </c>
      <c r="AV200" s="129" t="s">
        <v>71</v>
      </c>
      <c r="AW200" s="129" t="s">
        <v>81</v>
      </c>
      <c r="AX200" s="129" t="s">
        <v>64</v>
      </c>
      <c r="AY200" s="129" t="s">
        <v>106</v>
      </c>
    </row>
    <row r="201" spans="2:51" s="6" customFormat="1" ht="15.75" customHeight="1">
      <c r="B201" s="130"/>
      <c r="C201" s="131"/>
      <c r="D201" s="131"/>
      <c r="E201" s="131"/>
      <c r="F201" s="207" t="s">
        <v>119</v>
      </c>
      <c r="G201" s="208"/>
      <c r="H201" s="208"/>
      <c r="I201" s="208"/>
      <c r="J201" s="131"/>
      <c r="K201" s="132">
        <v>107.42</v>
      </c>
      <c r="L201" s="131"/>
      <c r="M201" s="131"/>
      <c r="N201" s="131"/>
      <c r="O201" s="131"/>
      <c r="P201" s="131"/>
      <c r="Q201" s="131"/>
      <c r="R201" s="131"/>
      <c r="S201" s="133"/>
      <c r="T201" s="134"/>
      <c r="U201" s="131"/>
      <c r="V201" s="131"/>
      <c r="W201" s="131"/>
      <c r="X201" s="131"/>
      <c r="Y201" s="131"/>
      <c r="Z201" s="131"/>
      <c r="AA201" s="135"/>
      <c r="AT201" s="136" t="s">
        <v>118</v>
      </c>
      <c r="AU201" s="136" t="s">
        <v>71</v>
      </c>
      <c r="AV201" s="136" t="s">
        <v>112</v>
      </c>
      <c r="AW201" s="136" t="s">
        <v>81</v>
      </c>
      <c r="AX201" s="136" t="s">
        <v>17</v>
      </c>
      <c r="AY201" s="136" t="s">
        <v>106</v>
      </c>
    </row>
    <row r="202" spans="2:63" s="102" customFormat="1" ht="30.75" customHeight="1">
      <c r="B202" s="103"/>
      <c r="C202" s="104"/>
      <c r="D202" s="112" t="s">
        <v>85</v>
      </c>
      <c r="E202" s="104"/>
      <c r="F202" s="104"/>
      <c r="G202" s="104"/>
      <c r="H202" s="104"/>
      <c r="I202" s="104"/>
      <c r="J202" s="104"/>
      <c r="K202" s="104"/>
      <c r="L202" s="104"/>
      <c r="M202" s="104"/>
      <c r="N202" s="218">
        <f>$BK$202</f>
        <v>0</v>
      </c>
      <c r="O202" s="217"/>
      <c r="P202" s="217"/>
      <c r="Q202" s="217"/>
      <c r="R202" s="104"/>
      <c r="S202" s="106"/>
      <c r="T202" s="107"/>
      <c r="U202" s="104"/>
      <c r="V202" s="104"/>
      <c r="W202" s="108">
        <f>SUM($W$203:$W$304)</f>
        <v>0</v>
      </c>
      <c r="X202" s="104"/>
      <c r="Y202" s="108">
        <f>SUM($Y$203:$Y$304)</f>
        <v>0</v>
      </c>
      <c r="Z202" s="104"/>
      <c r="AA202" s="109">
        <f>SUM($AA$203:$AA$304)</f>
        <v>0</v>
      </c>
      <c r="AR202" s="110" t="s">
        <v>17</v>
      </c>
      <c r="AT202" s="110" t="s">
        <v>63</v>
      </c>
      <c r="AU202" s="110" t="s">
        <v>17</v>
      </c>
      <c r="AY202" s="110" t="s">
        <v>106</v>
      </c>
      <c r="BK202" s="111">
        <f>SUM($BK$203:$BK$304)</f>
        <v>0</v>
      </c>
    </row>
    <row r="203" spans="2:65" s="6" customFormat="1" ht="27" customHeight="1">
      <c r="B203" s="21"/>
      <c r="C203" s="113" t="s">
        <v>250</v>
      </c>
      <c r="D203" s="113" t="s">
        <v>107</v>
      </c>
      <c r="E203" s="114" t="s">
        <v>251</v>
      </c>
      <c r="F203" s="199" t="s">
        <v>252</v>
      </c>
      <c r="G203" s="200"/>
      <c r="H203" s="200"/>
      <c r="I203" s="200"/>
      <c r="J203" s="116" t="s">
        <v>162</v>
      </c>
      <c r="K203" s="117">
        <v>283.8</v>
      </c>
      <c r="L203" s="201"/>
      <c r="M203" s="200"/>
      <c r="N203" s="202">
        <f>ROUND($L$203*$K$203,2)</f>
        <v>0</v>
      </c>
      <c r="O203" s="200"/>
      <c r="P203" s="200"/>
      <c r="Q203" s="200"/>
      <c r="R203" s="115" t="s">
        <v>111</v>
      </c>
      <c r="S203" s="41"/>
      <c r="T203" s="118"/>
      <c r="U203" s="119" t="s">
        <v>34</v>
      </c>
      <c r="V203" s="22"/>
      <c r="W203" s="22"/>
      <c r="X203" s="120">
        <v>0</v>
      </c>
      <c r="Y203" s="120">
        <f>$X$203*$K$203</f>
        <v>0</v>
      </c>
      <c r="Z203" s="120">
        <v>0</v>
      </c>
      <c r="AA203" s="121">
        <f>$Z$203*$K$203</f>
        <v>0</v>
      </c>
      <c r="AR203" s="76" t="s">
        <v>112</v>
      </c>
      <c r="AT203" s="76" t="s">
        <v>107</v>
      </c>
      <c r="AU203" s="76" t="s">
        <v>71</v>
      </c>
      <c r="AY203" s="6" t="s">
        <v>106</v>
      </c>
      <c r="BE203" s="122">
        <f>IF($U$203="základní",$N$203,0)</f>
        <v>0</v>
      </c>
      <c r="BF203" s="122">
        <f>IF($U$203="snížená",$N$203,0)</f>
        <v>0</v>
      </c>
      <c r="BG203" s="122">
        <f>IF($U$203="zákl. přenesená",$N$203,0)</f>
        <v>0</v>
      </c>
      <c r="BH203" s="122">
        <f>IF($U$203="sníž. přenesená",$N$203,0)</f>
        <v>0</v>
      </c>
      <c r="BI203" s="122">
        <f>IF($U$203="nulová",$N$203,0)</f>
        <v>0</v>
      </c>
      <c r="BJ203" s="76" t="s">
        <v>17</v>
      </c>
      <c r="BK203" s="122">
        <f>ROUND($L$203*$K$203,2)</f>
        <v>0</v>
      </c>
      <c r="BL203" s="76" t="s">
        <v>112</v>
      </c>
      <c r="BM203" s="76" t="s">
        <v>250</v>
      </c>
    </row>
    <row r="204" spans="2:47" s="6" customFormat="1" ht="16.5" customHeight="1">
      <c r="B204" s="21"/>
      <c r="C204" s="22"/>
      <c r="D204" s="22"/>
      <c r="E204" s="22"/>
      <c r="F204" s="203" t="s">
        <v>253</v>
      </c>
      <c r="G204" s="170"/>
      <c r="H204" s="170"/>
      <c r="I204" s="170"/>
      <c r="J204" s="170"/>
      <c r="K204" s="170"/>
      <c r="L204" s="170"/>
      <c r="M204" s="170"/>
      <c r="N204" s="170"/>
      <c r="O204" s="170"/>
      <c r="P204" s="170"/>
      <c r="Q204" s="170"/>
      <c r="R204" s="170"/>
      <c r="S204" s="41"/>
      <c r="T204" s="50"/>
      <c r="U204" s="22"/>
      <c r="V204" s="22"/>
      <c r="W204" s="22"/>
      <c r="X204" s="22"/>
      <c r="Y204" s="22"/>
      <c r="Z204" s="22"/>
      <c r="AA204" s="51"/>
      <c r="AT204" s="6" t="s">
        <v>114</v>
      </c>
      <c r="AU204" s="6" t="s">
        <v>71</v>
      </c>
    </row>
    <row r="205" spans="2:51" s="6" customFormat="1" ht="15.75" customHeight="1">
      <c r="B205" s="137"/>
      <c r="C205" s="138"/>
      <c r="D205" s="138"/>
      <c r="E205" s="138"/>
      <c r="F205" s="209" t="s">
        <v>254</v>
      </c>
      <c r="G205" s="210"/>
      <c r="H205" s="210"/>
      <c r="I205" s="210"/>
      <c r="J205" s="138"/>
      <c r="K205" s="138"/>
      <c r="L205" s="138"/>
      <c r="M205" s="138"/>
      <c r="N205" s="138"/>
      <c r="O205" s="138"/>
      <c r="P205" s="138"/>
      <c r="Q205" s="138"/>
      <c r="R205" s="138"/>
      <c r="S205" s="139"/>
      <c r="T205" s="140"/>
      <c r="U205" s="138"/>
      <c r="V205" s="138"/>
      <c r="W205" s="138"/>
      <c r="X205" s="138"/>
      <c r="Y205" s="138"/>
      <c r="Z205" s="138"/>
      <c r="AA205" s="141"/>
      <c r="AT205" s="142" t="s">
        <v>118</v>
      </c>
      <c r="AU205" s="142" t="s">
        <v>71</v>
      </c>
      <c r="AV205" s="142" t="s">
        <v>17</v>
      </c>
      <c r="AW205" s="142" t="s">
        <v>81</v>
      </c>
      <c r="AX205" s="142" t="s">
        <v>64</v>
      </c>
      <c r="AY205" s="142" t="s">
        <v>106</v>
      </c>
    </row>
    <row r="206" spans="2:51" s="6" customFormat="1" ht="15.75" customHeight="1">
      <c r="B206" s="123"/>
      <c r="C206" s="124"/>
      <c r="D206" s="124"/>
      <c r="E206" s="124"/>
      <c r="F206" s="205" t="s">
        <v>255</v>
      </c>
      <c r="G206" s="206"/>
      <c r="H206" s="206"/>
      <c r="I206" s="206"/>
      <c r="J206" s="124"/>
      <c r="K206" s="125">
        <v>283.8</v>
      </c>
      <c r="L206" s="124"/>
      <c r="M206" s="124"/>
      <c r="N206" s="124"/>
      <c r="O206" s="124"/>
      <c r="P206" s="124"/>
      <c r="Q206" s="124"/>
      <c r="R206" s="124"/>
      <c r="S206" s="126"/>
      <c r="T206" s="127"/>
      <c r="U206" s="124"/>
      <c r="V206" s="124"/>
      <c r="W206" s="124"/>
      <c r="X206" s="124"/>
      <c r="Y206" s="124"/>
      <c r="Z206" s="124"/>
      <c r="AA206" s="128"/>
      <c r="AT206" s="129" t="s">
        <v>118</v>
      </c>
      <c r="AU206" s="129" t="s">
        <v>71</v>
      </c>
      <c r="AV206" s="129" t="s">
        <v>71</v>
      </c>
      <c r="AW206" s="129" t="s">
        <v>81</v>
      </c>
      <c r="AX206" s="129" t="s">
        <v>64</v>
      </c>
      <c r="AY206" s="129" t="s">
        <v>106</v>
      </c>
    </row>
    <row r="207" spans="2:51" s="6" customFormat="1" ht="15.75" customHeight="1">
      <c r="B207" s="130"/>
      <c r="C207" s="131"/>
      <c r="D207" s="131"/>
      <c r="E207" s="131"/>
      <c r="F207" s="207" t="s">
        <v>119</v>
      </c>
      <c r="G207" s="208"/>
      <c r="H207" s="208"/>
      <c r="I207" s="208"/>
      <c r="J207" s="131"/>
      <c r="K207" s="132">
        <v>283.8</v>
      </c>
      <c r="L207" s="131"/>
      <c r="M207" s="131"/>
      <c r="N207" s="131"/>
      <c r="O207" s="131"/>
      <c r="P207" s="131"/>
      <c r="Q207" s="131"/>
      <c r="R207" s="131"/>
      <c r="S207" s="133"/>
      <c r="T207" s="134"/>
      <c r="U207" s="131"/>
      <c r="V207" s="131"/>
      <c r="W207" s="131"/>
      <c r="X207" s="131"/>
      <c r="Y207" s="131"/>
      <c r="Z207" s="131"/>
      <c r="AA207" s="135"/>
      <c r="AT207" s="136" t="s">
        <v>118</v>
      </c>
      <c r="AU207" s="136" t="s">
        <v>71</v>
      </c>
      <c r="AV207" s="136" t="s">
        <v>112</v>
      </c>
      <c r="AW207" s="136" t="s">
        <v>81</v>
      </c>
      <c r="AX207" s="136" t="s">
        <v>17</v>
      </c>
      <c r="AY207" s="136" t="s">
        <v>106</v>
      </c>
    </row>
    <row r="208" spans="2:65" s="6" customFormat="1" ht="27" customHeight="1">
      <c r="B208" s="21"/>
      <c r="C208" s="113" t="s">
        <v>256</v>
      </c>
      <c r="D208" s="113" t="s">
        <v>107</v>
      </c>
      <c r="E208" s="114" t="s">
        <v>257</v>
      </c>
      <c r="F208" s="199" t="s">
        <v>258</v>
      </c>
      <c r="G208" s="200"/>
      <c r="H208" s="200"/>
      <c r="I208" s="200"/>
      <c r="J208" s="116" t="s">
        <v>162</v>
      </c>
      <c r="K208" s="117">
        <v>15</v>
      </c>
      <c r="L208" s="201"/>
      <c r="M208" s="200"/>
      <c r="N208" s="202">
        <f>ROUND($L$208*$K$208,2)</f>
        <v>0</v>
      </c>
      <c r="O208" s="200"/>
      <c r="P208" s="200"/>
      <c r="Q208" s="200"/>
      <c r="R208" s="115" t="s">
        <v>111</v>
      </c>
      <c r="S208" s="41"/>
      <c r="T208" s="118"/>
      <c r="U208" s="119" t="s">
        <v>34</v>
      </c>
      <c r="V208" s="22"/>
      <c r="W208" s="22"/>
      <c r="X208" s="120">
        <v>0</v>
      </c>
      <c r="Y208" s="120">
        <f>$X$208*$K$208</f>
        <v>0</v>
      </c>
      <c r="Z208" s="120">
        <v>0</v>
      </c>
      <c r="AA208" s="121">
        <f>$Z$208*$K$208</f>
        <v>0</v>
      </c>
      <c r="AR208" s="76" t="s">
        <v>112</v>
      </c>
      <c r="AT208" s="76" t="s">
        <v>107</v>
      </c>
      <c r="AU208" s="76" t="s">
        <v>71</v>
      </c>
      <c r="AY208" s="6" t="s">
        <v>106</v>
      </c>
      <c r="BE208" s="122">
        <f>IF($U$208="základní",$N$208,0)</f>
        <v>0</v>
      </c>
      <c r="BF208" s="122">
        <f>IF($U$208="snížená",$N$208,0)</f>
        <v>0</v>
      </c>
      <c r="BG208" s="122">
        <f>IF($U$208="zákl. přenesená",$N$208,0)</f>
        <v>0</v>
      </c>
      <c r="BH208" s="122">
        <f>IF($U$208="sníž. přenesená",$N$208,0)</f>
        <v>0</v>
      </c>
      <c r="BI208" s="122">
        <f>IF($U$208="nulová",$N$208,0)</f>
        <v>0</v>
      </c>
      <c r="BJ208" s="76" t="s">
        <v>17</v>
      </c>
      <c r="BK208" s="122">
        <f>ROUND($L$208*$K$208,2)</f>
        <v>0</v>
      </c>
      <c r="BL208" s="76" t="s">
        <v>112</v>
      </c>
      <c r="BM208" s="76" t="s">
        <v>256</v>
      </c>
    </row>
    <row r="209" spans="2:47" s="6" customFormat="1" ht="16.5" customHeight="1">
      <c r="B209" s="21"/>
      <c r="C209" s="22"/>
      <c r="D209" s="22"/>
      <c r="E209" s="22"/>
      <c r="F209" s="203" t="s">
        <v>259</v>
      </c>
      <c r="G209" s="170"/>
      <c r="H209" s="170"/>
      <c r="I209" s="170"/>
      <c r="J209" s="170"/>
      <c r="K209" s="170"/>
      <c r="L209" s="170"/>
      <c r="M209" s="170"/>
      <c r="N209" s="170"/>
      <c r="O209" s="170"/>
      <c r="P209" s="170"/>
      <c r="Q209" s="170"/>
      <c r="R209" s="170"/>
      <c r="S209" s="41"/>
      <c r="T209" s="50"/>
      <c r="U209" s="22"/>
      <c r="V209" s="22"/>
      <c r="W209" s="22"/>
      <c r="X209" s="22"/>
      <c r="Y209" s="22"/>
      <c r="Z209" s="22"/>
      <c r="AA209" s="51"/>
      <c r="AT209" s="6" t="s">
        <v>114</v>
      </c>
      <c r="AU209" s="6" t="s">
        <v>71</v>
      </c>
    </row>
    <row r="210" spans="2:51" s="6" customFormat="1" ht="15.75" customHeight="1">
      <c r="B210" s="137"/>
      <c r="C210" s="138"/>
      <c r="D210" s="138"/>
      <c r="E210" s="138"/>
      <c r="F210" s="209" t="s">
        <v>260</v>
      </c>
      <c r="G210" s="210"/>
      <c r="H210" s="210"/>
      <c r="I210" s="210"/>
      <c r="J210" s="138"/>
      <c r="K210" s="138"/>
      <c r="L210" s="138"/>
      <c r="M210" s="138"/>
      <c r="N210" s="138"/>
      <c r="O210" s="138"/>
      <c r="P210" s="138"/>
      <c r="Q210" s="138"/>
      <c r="R210" s="138"/>
      <c r="S210" s="139"/>
      <c r="T210" s="140"/>
      <c r="U210" s="138"/>
      <c r="V210" s="138"/>
      <c r="W210" s="138"/>
      <c r="X210" s="138"/>
      <c r="Y210" s="138"/>
      <c r="Z210" s="138"/>
      <c r="AA210" s="141"/>
      <c r="AT210" s="142" t="s">
        <v>118</v>
      </c>
      <c r="AU210" s="142" t="s">
        <v>71</v>
      </c>
      <c r="AV210" s="142" t="s">
        <v>17</v>
      </c>
      <c r="AW210" s="142" t="s">
        <v>81</v>
      </c>
      <c r="AX210" s="142" t="s">
        <v>64</v>
      </c>
      <c r="AY210" s="142" t="s">
        <v>106</v>
      </c>
    </row>
    <row r="211" spans="2:51" s="6" customFormat="1" ht="15.75" customHeight="1">
      <c r="B211" s="123"/>
      <c r="C211" s="124"/>
      <c r="D211" s="124"/>
      <c r="E211" s="124"/>
      <c r="F211" s="205" t="s">
        <v>8</v>
      </c>
      <c r="G211" s="206"/>
      <c r="H211" s="206"/>
      <c r="I211" s="206"/>
      <c r="J211" s="124"/>
      <c r="K211" s="125">
        <v>15</v>
      </c>
      <c r="L211" s="124"/>
      <c r="M211" s="124"/>
      <c r="N211" s="124"/>
      <c r="O211" s="124"/>
      <c r="P211" s="124"/>
      <c r="Q211" s="124"/>
      <c r="R211" s="124"/>
      <c r="S211" s="126"/>
      <c r="T211" s="127"/>
      <c r="U211" s="124"/>
      <c r="V211" s="124"/>
      <c r="W211" s="124"/>
      <c r="X211" s="124"/>
      <c r="Y211" s="124"/>
      <c r="Z211" s="124"/>
      <c r="AA211" s="128"/>
      <c r="AT211" s="129" t="s">
        <v>118</v>
      </c>
      <c r="AU211" s="129" t="s">
        <v>71</v>
      </c>
      <c r="AV211" s="129" t="s">
        <v>71</v>
      </c>
      <c r="AW211" s="129" t="s">
        <v>81</v>
      </c>
      <c r="AX211" s="129" t="s">
        <v>64</v>
      </c>
      <c r="AY211" s="129" t="s">
        <v>106</v>
      </c>
    </row>
    <row r="212" spans="2:51" s="6" customFormat="1" ht="15.75" customHeight="1">
      <c r="B212" s="130"/>
      <c r="C212" s="131"/>
      <c r="D212" s="131"/>
      <c r="E212" s="131"/>
      <c r="F212" s="207" t="s">
        <v>119</v>
      </c>
      <c r="G212" s="208"/>
      <c r="H212" s="208"/>
      <c r="I212" s="208"/>
      <c r="J212" s="131"/>
      <c r="K212" s="132">
        <v>15</v>
      </c>
      <c r="L212" s="131"/>
      <c r="M212" s="131"/>
      <c r="N212" s="131"/>
      <c r="O212" s="131"/>
      <c r="P212" s="131"/>
      <c r="Q212" s="131"/>
      <c r="R212" s="131"/>
      <c r="S212" s="133"/>
      <c r="T212" s="134"/>
      <c r="U212" s="131"/>
      <c r="V212" s="131"/>
      <c r="W212" s="131"/>
      <c r="X212" s="131"/>
      <c r="Y212" s="131"/>
      <c r="Z212" s="131"/>
      <c r="AA212" s="135"/>
      <c r="AT212" s="136" t="s">
        <v>118</v>
      </c>
      <c r="AU212" s="136" t="s">
        <v>71</v>
      </c>
      <c r="AV212" s="136" t="s">
        <v>112</v>
      </c>
      <c r="AW212" s="136" t="s">
        <v>81</v>
      </c>
      <c r="AX212" s="136" t="s">
        <v>17</v>
      </c>
      <c r="AY212" s="136" t="s">
        <v>106</v>
      </c>
    </row>
    <row r="213" spans="2:65" s="6" customFormat="1" ht="15.75" customHeight="1">
      <c r="B213" s="21"/>
      <c r="C213" s="113" t="s">
        <v>261</v>
      </c>
      <c r="D213" s="113" t="s">
        <v>107</v>
      </c>
      <c r="E213" s="114" t="s">
        <v>262</v>
      </c>
      <c r="F213" s="199" t="s">
        <v>263</v>
      </c>
      <c r="G213" s="200"/>
      <c r="H213" s="200"/>
      <c r="I213" s="200"/>
      <c r="J213" s="116" t="s">
        <v>162</v>
      </c>
      <c r="K213" s="117">
        <v>15</v>
      </c>
      <c r="L213" s="201"/>
      <c r="M213" s="200"/>
      <c r="N213" s="202">
        <f>ROUND($L$213*$K$213,2)</f>
        <v>0</v>
      </c>
      <c r="O213" s="200"/>
      <c r="P213" s="200"/>
      <c r="Q213" s="200"/>
      <c r="R213" s="115" t="s">
        <v>111</v>
      </c>
      <c r="S213" s="41"/>
      <c r="T213" s="118"/>
      <c r="U213" s="119" t="s">
        <v>34</v>
      </c>
      <c r="V213" s="22"/>
      <c r="W213" s="22"/>
      <c r="X213" s="120">
        <v>0</v>
      </c>
      <c r="Y213" s="120">
        <f>$X$213*$K$213</f>
        <v>0</v>
      </c>
      <c r="Z213" s="120">
        <v>0</v>
      </c>
      <c r="AA213" s="121">
        <f>$Z$213*$K$213</f>
        <v>0</v>
      </c>
      <c r="AR213" s="76" t="s">
        <v>112</v>
      </c>
      <c r="AT213" s="76" t="s">
        <v>107</v>
      </c>
      <c r="AU213" s="76" t="s">
        <v>71</v>
      </c>
      <c r="AY213" s="6" t="s">
        <v>106</v>
      </c>
      <c r="BE213" s="122">
        <f>IF($U$213="základní",$N$213,0)</f>
        <v>0</v>
      </c>
      <c r="BF213" s="122">
        <f>IF($U$213="snížená",$N$213,0)</f>
        <v>0</v>
      </c>
      <c r="BG213" s="122">
        <f>IF($U$213="zákl. přenesená",$N$213,0)</f>
        <v>0</v>
      </c>
      <c r="BH213" s="122">
        <f>IF($U$213="sníž. přenesená",$N$213,0)</f>
        <v>0</v>
      </c>
      <c r="BI213" s="122">
        <f>IF($U$213="nulová",$N$213,0)</f>
        <v>0</v>
      </c>
      <c r="BJ213" s="76" t="s">
        <v>17</v>
      </c>
      <c r="BK213" s="122">
        <f>ROUND($L$213*$K$213,2)</f>
        <v>0</v>
      </c>
      <c r="BL213" s="76" t="s">
        <v>112</v>
      </c>
      <c r="BM213" s="76" t="s">
        <v>261</v>
      </c>
    </row>
    <row r="214" spans="2:47" s="6" customFormat="1" ht="16.5" customHeight="1">
      <c r="B214" s="21"/>
      <c r="C214" s="22"/>
      <c r="D214" s="22"/>
      <c r="E214" s="22"/>
      <c r="F214" s="203" t="s">
        <v>264</v>
      </c>
      <c r="G214" s="170"/>
      <c r="H214" s="170"/>
      <c r="I214" s="170"/>
      <c r="J214" s="170"/>
      <c r="K214" s="170"/>
      <c r="L214" s="170"/>
      <c r="M214" s="170"/>
      <c r="N214" s="170"/>
      <c r="O214" s="170"/>
      <c r="P214" s="170"/>
      <c r="Q214" s="170"/>
      <c r="R214" s="170"/>
      <c r="S214" s="41"/>
      <c r="T214" s="50"/>
      <c r="U214" s="22"/>
      <c r="V214" s="22"/>
      <c r="W214" s="22"/>
      <c r="X214" s="22"/>
      <c r="Y214" s="22"/>
      <c r="Z214" s="22"/>
      <c r="AA214" s="51"/>
      <c r="AT214" s="6" t="s">
        <v>114</v>
      </c>
      <c r="AU214" s="6" t="s">
        <v>71</v>
      </c>
    </row>
    <row r="215" spans="2:51" s="6" customFormat="1" ht="15.75" customHeight="1">
      <c r="B215" s="137"/>
      <c r="C215" s="138"/>
      <c r="D215" s="138"/>
      <c r="E215" s="138"/>
      <c r="F215" s="209" t="s">
        <v>260</v>
      </c>
      <c r="G215" s="210"/>
      <c r="H215" s="210"/>
      <c r="I215" s="210"/>
      <c r="J215" s="138"/>
      <c r="K215" s="138"/>
      <c r="L215" s="138"/>
      <c r="M215" s="138"/>
      <c r="N215" s="138"/>
      <c r="O215" s="138"/>
      <c r="P215" s="138"/>
      <c r="Q215" s="138"/>
      <c r="R215" s="138"/>
      <c r="S215" s="139"/>
      <c r="T215" s="140"/>
      <c r="U215" s="138"/>
      <c r="V215" s="138"/>
      <c r="W215" s="138"/>
      <c r="X215" s="138"/>
      <c r="Y215" s="138"/>
      <c r="Z215" s="138"/>
      <c r="AA215" s="141"/>
      <c r="AT215" s="142" t="s">
        <v>118</v>
      </c>
      <c r="AU215" s="142" t="s">
        <v>71</v>
      </c>
      <c r="AV215" s="142" t="s">
        <v>17</v>
      </c>
      <c r="AW215" s="142" t="s">
        <v>81</v>
      </c>
      <c r="AX215" s="142" t="s">
        <v>64</v>
      </c>
      <c r="AY215" s="142" t="s">
        <v>106</v>
      </c>
    </row>
    <row r="216" spans="2:51" s="6" customFormat="1" ht="15.75" customHeight="1">
      <c r="B216" s="123"/>
      <c r="C216" s="124"/>
      <c r="D216" s="124"/>
      <c r="E216" s="124"/>
      <c r="F216" s="205" t="s">
        <v>265</v>
      </c>
      <c r="G216" s="206"/>
      <c r="H216" s="206"/>
      <c r="I216" s="206"/>
      <c r="J216" s="124"/>
      <c r="K216" s="125">
        <v>15</v>
      </c>
      <c r="L216" s="124"/>
      <c r="M216" s="124"/>
      <c r="N216" s="124"/>
      <c r="O216" s="124"/>
      <c r="P216" s="124"/>
      <c r="Q216" s="124"/>
      <c r="R216" s="124"/>
      <c r="S216" s="126"/>
      <c r="T216" s="127"/>
      <c r="U216" s="124"/>
      <c r="V216" s="124"/>
      <c r="W216" s="124"/>
      <c r="X216" s="124"/>
      <c r="Y216" s="124"/>
      <c r="Z216" s="124"/>
      <c r="AA216" s="128"/>
      <c r="AT216" s="129" t="s">
        <v>118</v>
      </c>
      <c r="AU216" s="129" t="s">
        <v>71</v>
      </c>
      <c r="AV216" s="129" t="s">
        <v>71</v>
      </c>
      <c r="AW216" s="129" t="s">
        <v>81</v>
      </c>
      <c r="AX216" s="129" t="s">
        <v>64</v>
      </c>
      <c r="AY216" s="129" t="s">
        <v>106</v>
      </c>
    </row>
    <row r="217" spans="2:51" s="6" customFormat="1" ht="15.75" customHeight="1">
      <c r="B217" s="130"/>
      <c r="C217" s="131"/>
      <c r="D217" s="131"/>
      <c r="E217" s="131"/>
      <c r="F217" s="207" t="s">
        <v>119</v>
      </c>
      <c r="G217" s="208"/>
      <c r="H217" s="208"/>
      <c r="I217" s="208"/>
      <c r="J217" s="131"/>
      <c r="K217" s="132">
        <v>15</v>
      </c>
      <c r="L217" s="131"/>
      <c r="M217" s="131"/>
      <c r="N217" s="131"/>
      <c r="O217" s="131"/>
      <c r="P217" s="131"/>
      <c r="Q217" s="131"/>
      <c r="R217" s="131"/>
      <c r="S217" s="133"/>
      <c r="T217" s="134"/>
      <c r="U217" s="131"/>
      <c r="V217" s="131"/>
      <c r="W217" s="131"/>
      <c r="X217" s="131"/>
      <c r="Y217" s="131"/>
      <c r="Z217" s="131"/>
      <c r="AA217" s="135"/>
      <c r="AT217" s="136" t="s">
        <v>118</v>
      </c>
      <c r="AU217" s="136" t="s">
        <v>71</v>
      </c>
      <c r="AV217" s="136" t="s">
        <v>112</v>
      </c>
      <c r="AW217" s="136" t="s">
        <v>81</v>
      </c>
      <c r="AX217" s="136" t="s">
        <v>17</v>
      </c>
      <c r="AY217" s="136" t="s">
        <v>106</v>
      </c>
    </row>
    <row r="218" spans="2:65" s="6" customFormat="1" ht="15.75" customHeight="1">
      <c r="B218" s="21"/>
      <c r="C218" s="113" t="s">
        <v>266</v>
      </c>
      <c r="D218" s="113" t="s">
        <v>107</v>
      </c>
      <c r="E218" s="114" t="s">
        <v>267</v>
      </c>
      <c r="F218" s="199" t="s">
        <v>268</v>
      </c>
      <c r="G218" s="200"/>
      <c r="H218" s="200"/>
      <c r="I218" s="200"/>
      <c r="J218" s="116" t="s">
        <v>162</v>
      </c>
      <c r="K218" s="117">
        <v>759</v>
      </c>
      <c r="L218" s="201"/>
      <c r="M218" s="200"/>
      <c r="N218" s="202">
        <f>ROUND($L$218*$K$218,2)</f>
        <v>0</v>
      </c>
      <c r="O218" s="200"/>
      <c r="P218" s="200"/>
      <c r="Q218" s="200"/>
      <c r="R218" s="115" t="s">
        <v>111</v>
      </c>
      <c r="S218" s="41"/>
      <c r="T218" s="118"/>
      <c r="U218" s="119" t="s">
        <v>34</v>
      </c>
      <c r="V218" s="22"/>
      <c r="W218" s="22"/>
      <c r="X218" s="120">
        <v>0</v>
      </c>
      <c r="Y218" s="120">
        <f>$X$218*$K$218</f>
        <v>0</v>
      </c>
      <c r="Z218" s="120">
        <v>0</v>
      </c>
      <c r="AA218" s="121">
        <f>$Z$218*$K$218</f>
        <v>0</v>
      </c>
      <c r="AR218" s="76" t="s">
        <v>112</v>
      </c>
      <c r="AT218" s="76" t="s">
        <v>107</v>
      </c>
      <c r="AU218" s="76" t="s">
        <v>71</v>
      </c>
      <c r="AY218" s="6" t="s">
        <v>106</v>
      </c>
      <c r="BE218" s="122">
        <f>IF($U$218="základní",$N$218,0)</f>
        <v>0</v>
      </c>
      <c r="BF218" s="122">
        <f>IF($U$218="snížená",$N$218,0)</f>
        <v>0</v>
      </c>
      <c r="BG218" s="122">
        <f>IF($U$218="zákl. přenesená",$N$218,0)</f>
        <v>0</v>
      </c>
      <c r="BH218" s="122">
        <f>IF($U$218="sníž. přenesená",$N$218,0)</f>
        <v>0</v>
      </c>
      <c r="BI218" s="122">
        <f>IF($U$218="nulová",$N$218,0)</f>
        <v>0</v>
      </c>
      <c r="BJ218" s="76" t="s">
        <v>17</v>
      </c>
      <c r="BK218" s="122">
        <f>ROUND($L$218*$K$218,2)</f>
        <v>0</v>
      </c>
      <c r="BL218" s="76" t="s">
        <v>112</v>
      </c>
      <c r="BM218" s="76" t="s">
        <v>266</v>
      </c>
    </row>
    <row r="219" spans="2:47" s="6" customFormat="1" ht="16.5" customHeight="1">
      <c r="B219" s="21"/>
      <c r="C219" s="22"/>
      <c r="D219" s="22"/>
      <c r="E219" s="22"/>
      <c r="F219" s="203" t="s">
        <v>269</v>
      </c>
      <c r="G219" s="170"/>
      <c r="H219" s="170"/>
      <c r="I219" s="170"/>
      <c r="J219" s="170"/>
      <c r="K219" s="170"/>
      <c r="L219" s="170"/>
      <c r="M219" s="170"/>
      <c r="N219" s="170"/>
      <c r="O219" s="170"/>
      <c r="P219" s="170"/>
      <c r="Q219" s="170"/>
      <c r="R219" s="170"/>
      <c r="S219" s="41"/>
      <c r="T219" s="50"/>
      <c r="U219" s="22"/>
      <c r="V219" s="22"/>
      <c r="W219" s="22"/>
      <c r="X219" s="22"/>
      <c r="Y219" s="22"/>
      <c r="Z219" s="22"/>
      <c r="AA219" s="51"/>
      <c r="AT219" s="6" t="s">
        <v>114</v>
      </c>
      <c r="AU219" s="6" t="s">
        <v>71</v>
      </c>
    </row>
    <row r="220" spans="2:51" s="6" customFormat="1" ht="15.75" customHeight="1">
      <c r="B220" s="137"/>
      <c r="C220" s="138"/>
      <c r="D220" s="138"/>
      <c r="E220" s="138"/>
      <c r="F220" s="209" t="s">
        <v>270</v>
      </c>
      <c r="G220" s="210"/>
      <c r="H220" s="210"/>
      <c r="I220" s="210"/>
      <c r="J220" s="138"/>
      <c r="K220" s="138"/>
      <c r="L220" s="138"/>
      <c r="M220" s="138"/>
      <c r="N220" s="138"/>
      <c r="O220" s="138"/>
      <c r="P220" s="138"/>
      <c r="Q220" s="138"/>
      <c r="R220" s="138"/>
      <c r="S220" s="139"/>
      <c r="T220" s="140"/>
      <c r="U220" s="138"/>
      <c r="V220" s="138"/>
      <c r="W220" s="138"/>
      <c r="X220" s="138"/>
      <c r="Y220" s="138"/>
      <c r="Z220" s="138"/>
      <c r="AA220" s="141"/>
      <c r="AT220" s="142" t="s">
        <v>118</v>
      </c>
      <c r="AU220" s="142" t="s">
        <v>71</v>
      </c>
      <c r="AV220" s="142" t="s">
        <v>17</v>
      </c>
      <c r="AW220" s="142" t="s">
        <v>81</v>
      </c>
      <c r="AX220" s="142" t="s">
        <v>64</v>
      </c>
      <c r="AY220" s="142" t="s">
        <v>106</v>
      </c>
    </row>
    <row r="221" spans="2:51" s="6" customFormat="1" ht="15.75" customHeight="1">
      <c r="B221" s="123"/>
      <c r="C221" s="124"/>
      <c r="D221" s="124"/>
      <c r="E221" s="124"/>
      <c r="F221" s="205" t="s">
        <v>271</v>
      </c>
      <c r="G221" s="206"/>
      <c r="H221" s="206"/>
      <c r="I221" s="206"/>
      <c r="J221" s="124"/>
      <c r="K221" s="125">
        <v>331</v>
      </c>
      <c r="L221" s="124"/>
      <c r="M221" s="124"/>
      <c r="N221" s="124"/>
      <c r="O221" s="124"/>
      <c r="P221" s="124"/>
      <c r="Q221" s="124"/>
      <c r="R221" s="124"/>
      <c r="S221" s="126"/>
      <c r="T221" s="127"/>
      <c r="U221" s="124"/>
      <c r="V221" s="124"/>
      <c r="W221" s="124"/>
      <c r="X221" s="124"/>
      <c r="Y221" s="124"/>
      <c r="Z221" s="124"/>
      <c r="AA221" s="128"/>
      <c r="AT221" s="129" t="s">
        <v>118</v>
      </c>
      <c r="AU221" s="129" t="s">
        <v>71</v>
      </c>
      <c r="AV221" s="129" t="s">
        <v>71</v>
      </c>
      <c r="AW221" s="129" t="s">
        <v>81</v>
      </c>
      <c r="AX221" s="129" t="s">
        <v>64</v>
      </c>
      <c r="AY221" s="129" t="s">
        <v>106</v>
      </c>
    </row>
    <row r="222" spans="2:51" s="6" customFormat="1" ht="15.75" customHeight="1">
      <c r="B222" s="137"/>
      <c r="C222" s="138"/>
      <c r="D222" s="138"/>
      <c r="E222" s="138"/>
      <c r="F222" s="209" t="s">
        <v>272</v>
      </c>
      <c r="G222" s="210"/>
      <c r="H222" s="210"/>
      <c r="I222" s="210"/>
      <c r="J222" s="138"/>
      <c r="K222" s="138"/>
      <c r="L222" s="138"/>
      <c r="M222" s="138"/>
      <c r="N222" s="138"/>
      <c r="O222" s="138"/>
      <c r="P222" s="138"/>
      <c r="Q222" s="138"/>
      <c r="R222" s="138"/>
      <c r="S222" s="139"/>
      <c r="T222" s="140"/>
      <c r="U222" s="138"/>
      <c r="V222" s="138"/>
      <c r="W222" s="138"/>
      <c r="X222" s="138"/>
      <c r="Y222" s="138"/>
      <c r="Z222" s="138"/>
      <c r="AA222" s="141"/>
      <c r="AT222" s="142" t="s">
        <v>118</v>
      </c>
      <c r="AU222" s="142" t="s">
        <v>71</v>
      </c>
      <c r="AV222" s="142" t="s">
        <v>17</v>
      </c>
      <c r="AW222" s="142" t="s">
        <v>81</v>
      </c>
      <c r="AX222" s="142" t="s">
        <v>64</v>
      </c>
      <c r="AY222" s="142" t="s">
        <v>106</v>
      </c>
    </row>
    <row r="223" spans="2:51" s="6" customFormat="1" ht="15.75" customHeight="1">
      <c r="B223" s="123"/>
      <c r="C223" s="124"/>
      <c r="D223" s="124"/>
      <c r="E223" s="124"/>
      <c r="F223" s="205" t="s">
        <v>273</v>
      </c>
      <c r="G223" s="206"/>
      <c r="H223" s="206"/>
      <c r="I223" s="206"/>
      <c r="J223" s="124"/>
      <c r="K223" s="125">
        <v>356</v>
      </c>
      <c r="L223" s="124"/>
      <c r="M223" s="124"/>
      <c r="N223" s="124"/>
      <c r="O223" s="124"/>
      <c r="P223" s="124"/>
      <c r="Q223" s="124"/>
      <c r="R223" s="124"/>
      <c r="S223" s="126"/>
      <c r="T223" s="127"/>
      <c r="U223" s="124"/>
      <c r="V223" s="124"/>
      <c r="W223" s="124"/>
      <c r="X223" s="124"/>
      <c r="Y223" s="124"/>
      <c r="Z223" s="124"/>
      <c r="AA223" s="128"/>
      <c r="AT223" s="129" t="s">
        <v>118</v>
      </c>
      <c r="AU223" s="129" t="s">
        <v>71</v>
      </c>
      <c r="AV223" s="129" t="s">
        <v>71</v>
      </c>
      <c r="AW223" s="129" t="s">
        <v>81</v>
      </c>
      <c r="AX223" s="129" t="s">
        <v>64</v>
      </c>
      <c r="AY223" s="129" t="s">
        <v>106</v>
      </c>
    </row>
    <row r="224" spans="2:51" s="6" customFormat="1" ht="15.75" customHeight="1">
      <c r="B224" s="137"/>
      <c r="C224" s="138"/>
      <c r="D224" s="138"/>
      <c r="E224" s="138"/>
      <c r="F224" s="209" t="s">
        <v>274</v>
      </c>
      <c r="G224" s="210"/>
      <c r="H224" s="210"/>
      <c r="I224" s="210"/>
      <c r="J224" s="138"/>
      <c r="K224" s="138"/>
      <c r="L224" s="138"/>
      <c r="M224" s="138"/>
      <c r="N224" s="138"/>
      <c r="O224" s="138"/>
      <c r="P224" s="138"/>
      <c r="Q224" s="138"/>
      <c r="R224" s="138"/>
      <c r="S224" s="139"/>
      <c r="T224" s="140"/>
      <c r="U224" s="138"/>
      <c r="V224" s="138"/>
      <c r="W224" s="138"/>
      <c r="X224" s="138"/>
      <c r="Y224" s="138"/>
      <c r="Z224" s="138"/>
      <c r="AA224" s="141"/>
      <c r="AT224" s="142" t="s">
        <v>118</v>
      </c>
      <c r="AU224" s="142" t="s">
        <v>71</v>
      </c>
      <c r="AV224" s="142" t="s">
        <v>17</v>
      </c>
      <c r="AW224" s="142" t="s">
        <v>81</v>
      </c>
      <c r="AX224" s="142" t="s">
        <v>64</v>
      </c>
      <c r="AY224" s="142" t="s">
        <v>106</v>
      </c>
    </row>
    <row r="225" spans="2:51" s="6" customFormat="1" ht="15.75" customHeight="1">
      <c r="B225" s="123"/>
      <c r="C225" s="124"/>
      <c r="D225" s="124"/>
      <c r="E225" s="124"/>
      <c r="F225" s="205" t="s">
        <v>125</v>
      </c>
      <c r="G225" s="206"/>
      <c r="H225" s="206"/>
      <c r="I225" s="206"/>
      <c r="J225" s="124"/>
      <c r="K225" s="125">
        <v>3</v>
      </c>
      <c r="L225" s="124"/>
      <c r="M225" s="124"/>
      <c r="N225" s="124"/>
      <c r="O225" s="124"/>
      <c r="P225" s="124"/>
      <c r="Q225" s="124"/>
      <c r="R225" s="124"/>
      <c r="S225" s="126"/>
      <c r="T225" s="127"/>
      <c r="U225" s="124"/>
      <c r="V225" s="124"/>
      <c r="W225" s="124"/>
      <c r="X225" s="124"/>
      <c r="Y225" s="124"/>
      <c r="Z225" s="124"/>
      <c r="AA225" s="128"/>
      <c r="AT225" s="129" t="s">
        <v>118</v>
      </c>
      <c r="AU225" s="129" t="s">
        <v>71</v>
      </c>
      <c r="AV225" s="129" t="s">
        <v>71</v>
      </c>
      <c r="AW225" s="129" t="s">
        <v>81</v>
      </c>
      <c r="AX225" s="129" t="s">
        <v>64</v>
      </c>
      <c r="AY225" s="129" t="s">
        <v>106</v>
      </c>
    </row>
    <row r="226" spans="2:51" s="6" customFormat="1" ht="15.75" customHeight="1">
      <c r="B226" s="137"/>
      <c r="C226" s="138"/>
      <c r="D226" s="138"/>
      <c r="E226" s="138"/>
      <c r="F226" s="209" t="s">
        <v>275</v>
      </c>
      <c r="G226" s="210"/>
      <c r="H226" s="210"/>
      <c r="I226" s="210"/>
      <c r="J226" s="138"/>
      <c r="K226" s="138"/>
      <c r="L226" s="138"/>
      <c r="M226" s="138"/>
      <c r="N226" s="138"/>
      <c r="O226" s="138"/>
      <c r="P226" s="138"/>
      <c r="Q226" s="138"/>
      <c r="R226" s="138"/>
      <c r="S226" s="139"/>
      <c r="T226" s="140"/>
      <c r="U226" s="138"/>
      <c r="V226" s="138"/>
      <c r="W226" s="138"/>
      <c r="X226" s="138"/>
      <c r="Y226" s="138"/>
      <c r="Z226" s="138"/>
      <c r="AA226" s="141"/>
      <c r="AT226" s="142" t="s">
        <v>118</v>
      </c>
      <c r="AU226" s="142" t="s">
        <v>71</v>
      </c>
      <c r="AV226" s="142" t="s">
        <v>17</v>
      </c>
      <c r="AW226" s="142" t="s">
        <v>81</v>
      </c>
      <c r="AX226" s="142" t="s">
        <v>64</v>
      </c>
      <c r="AY226" s="142" t="s">
        <v>106</v>
      </c>
    </row>
    <row r="227" spans="2:51" s="6" customFormat="1" ht="15.75" customHeight="1">
      <c r="B227" s="123"/>
      <c r="C227" s="124"/>
      <c r="D227" s="124"/>
      <c r="E227" s="124"/>
      <c r="F227" s="205" t="s">
        <v>276</v>
      </c>
      <c r="G227" s="206"/>
      <c r="H227" s="206"/>
      <c r="I227" s="206"/>
      <c r="J227" s="124"/>
      <c r="K227" s="125">
        <v>69</v>
      </c>
      <c r="L227" s="124"/>
      <c r="M227" s="124"/>
      <c r="N227" s="124"/>
      <c r="O227" s="124"/>
      <c r="P227" s="124"/>
      <c r="Q227" s="124"/>
      <c r="R227" s="124"/>
      <c r="S227" s="126"/>
      <c r="T227" s="127"/>
      <c r="U227" s="124"/>
      <c r="V227" s="124"/>
      <c r="W227" s="124"/>
      <c r="X227" s="124"/>
      <c r="Y227" s="124"/>
      <c r="Z227" s="124"/>
      <c r="AA227" s="128"/>
      <c r="AT227" s="129" t="s">
        <v>118</v>
      </c>
      <c r="AU227" s="129" t="s">
        <v>71</v>
      </c>
      <c r="AV227" s="129" t="s">
        <v>71</v>
      </c>
      <c r="AW227" s="129" t="s">
        <v>81</v>
      </c>
      <c r="AX227" s="129" t="s">
        <v>64</v>
      </c>
      <c r="AY227" s="129" t="s">
        <v>106</v>
      </c>
    </row>
    <row r="228" spans="2:51" s="6" customFormat="1" ht="15.75" customHeight="1">
      <c r="B228" s="130"/>
      <c r="C228" s="131"/>
      <c r="D228" s="131"/>
      <c r="E228" s="131"/>
      <c r="F228" s="207" t="s">
        <v>119</v>
      </c>
      <c r="G228" s="208"/>
      <c r="H228" s="208"/>
      <c r="I228" s="208"/>
      <c r="J228" s="131"/>
      <c r="K228" s="132">
        <v>759</v>
      </c>
      <c r="L228" s="131"/>
      <c r="M228" s="131"/>
      <c r="N228" s="131"/>
      <c r="O228" s="131"/>
      <c r="P228" s="131"/>
      <c r="Q228" s="131"/>
      <c r="R228" s="131"/>
      <c r="S228" s="133"/>
      <c r="T228" s="134"/>
      <c r="U228" s="131"/>
      <c r="V228" s="131"/>
      <c r="W228" s="131"/>
      <c r="X228" s="131"/>
      <c r="Y228" s="131"/>
      <c r="Z228" s="131"/>
      <c r="AA228" s="135"/>
      <c r="AT228" s="136" t="s">
        <v>118</v>
      </c>
      <c r="AU228" s="136" t="s">
        <v>71</v>
      </c>
      <c r="AV228" s="136" t="s">
        <v>112</v>
      </c>
      <c r="AW228" s="136" t="s">
        <v>81</v>
      </c>
      <c r="AX228" s="136" t="s">
        <v>17</v>
      </c>
      <c r="AY228" s="136" t="s">
        <v>106</v>
      </c>
    </row>
    <row r="229" spans="2:65" s="6" customFormat="1" ht="27" customHeight="1">
      <c r="B229" s="21"/>
      <c r="C229" s="113" t="s">
        <v>277</v>
      </c>
      <c r="D229" s="113" t="s">
        <v>107</v>
      </c>
      <c r="E229" s="114" t="s">
        <v>278</v>
      </c>
      <c r="F229" s="199" t="s">
        <v>279</v>
      </c>
      <c r="G229" s="200"/>
      <c r="H229" s="200"/>
      <c r="I229" s="200"/>
      <c r="J229" s="116" t="s">
        <v>162</v>
      </c>
      <c r="K229" s="117">
        <v>258</v>
      </c>
      <c r="L229" s="201"/>
      <c r="M229" s="200"/>
      <c r="N229" s="202">
        <f>ROUND($L$229*$K$229,2)</f>
        <v>0</v>
      </c>
      <c r="O229" s="200"/>
      <c r="P229" s="200"/>
      <c r="Q229" s="200"/>
      <c r="R229" s="115" t="s">
        <v>111</v>
      </c>
      <c r="S229" s="41"/>
      <c r="T229" s="118"/>
      <c r="U229" s="119" t="s">
        <v>34</v>
      </c>
      <c r="V229" s="22"/>
      <c r="W229" s="22"/>
      <c r="X229" s="120">
        <v>0</v>
      </c>
      <c r="Y229" s="120">
        <f>$X$229*$K$229</f>
        <v>0</v>
      </c>
      <c r="Z229" s="120">
        <v>0</v>
      </c>
      <c r="AA229" s="121">
        <f>$Z$229*$K$229</f>
        <v>0</v>
      </c>
      <c r="AR229" s="76" t="s">
        <v>112</v>
      </c>
      <c r="AT229" s="76" t="s">
        <v>107</v>
      </c>
      <c r="AU229" s="76" t="s">
        <v>71</v>
      </c>
      <c r="AY229" s="6" t="s">
        <v>106</v>
      </c>
      <c r="BE229" s="122">
        <f>IF($U$229="základní",$N$229,0)</f>
        <v>0</v>
      </c>
      <c r="BF229" s="122">
        <f>IF($U$229="snížená",$N$229,0)</f>
        <v>0</v>
      </c>
      <c r="BG229" s="122">
        <f>IF($U$229="zákl. přenesená",$N$229,0)</f>
        <v>0</v>
      </c>
      <c r="BH229" s="122">
        <f>IF($U$229="sníž. přenesená",$N$229,0)</f>
        <v>0</v>
      </c>
      <c r="BI229" s="122">
        <f>IF($U$229="nulová",$N$229,0)</f>
        <v>0</v>
      </c>
      <c r="BJ229" s="76" t="s">
        <v>17</v>
      </c>
      <c r="BK229" s="122">
        <f>ROUND($L$229*$K$229,2)</f>
        <v>0</v>
      </c>
      <c r="BL229" s="76" t="s">
        <v>112</v>
      </c>
      <c r="BM229" s="76" t="s">
        <v>277</v>
      </c>
    </row>
    <row r="230" spans="2:47" s="6" customFormat="1" ht="16.5" customHeight="1">
      <c r="B230" s="21"/>
      <c r="C230" s="22"/>
      <c r="D230" s="22"/>
      <c r="E230" s="22"/>
      <c r="F230" s="203" t="s">
        <v>280</v>
      </c>
      <c r="G230" s="170"/>
      <c r="H230" s="170"/>
      <c r="I230" s="170"/>
      <c r="J230" s="170"/>
      <c r="K230" s="170"/>
      <c r="L230" s="170"/>
      <c r="M230" s="170"/>
      <c r="N230" s="170"/>
      <c r="O230" s="170"/>
      <c r="P230" s="170"/>
      <c r="Q230" s="170"/>
      <c r="R230" s="170"/>
      <c r="S230" s="41"/>
      <c r="T230" s="50"/>
      <c r="U230" s="22"/>
      <c r="V230" s="22"/>
      <c r="W230" s="22"/>
      <c r="X230" s="22"/>
      <c r="Y230" s="22"/>
      <c r="Z230" s="22"/>
      <c r="AA230" s="51"/>
      <c r="AT230" s="6" t="s">
        <v>114</v>
      </c>
      <c r="AU230" s="6" t="s">
        <v>71</v>
      </c>
    </row>
    <row r="231" spans="2:47" s="6" customFormat="1" ht="85.5" customHeight="1">
      <c r="B231" s="21"/>
      <c r="C231" s="22"/>
      <c r="D231" s="22"/>
      <c r="E231" s="22"/>
      <c r="F231" s="204" t="s">
        <v>281</v>
      </c>
      <c r="G231" s="170"/>
      <c r="H231" s="170"/>
      <c r="I231" s="170"/>
      <c r="J231" s="170"/>
      <c r="K231" s="170"/>
      <c r="L231" s="170"/>
      <c r="M231" s="170"/>
      <c r="N231" s="170"/>
      <c r="O231" s="170"/>
      <c r="P231" s="170"/>
      <c r="Q231" s="170"/>
      <c r="R231" s="170"/>
      <c r="S231" s="41"/>
      <c r="T231" s="50"/>
      <c r="U231" s="22"/>
      <c r="V231" s="22"/>
      <c r="W231" s="22"/>
      <c r="X231" s="22"/>
      <c r="Y231" s="22"/>
      <c r="Z231" s="22"/>
      <c r="AA231" s="51"/>
      <c r="AT231" s="6" t="s">
        <v>116</v>
      </c>
      <c r="AU231" s="6" t="s">
        <v>71</v>
      </c>
    </row>
    <row r="232" spans="2:51" s="6" customFormat="1" ht="15.75" customHeight="1">
      <c r="B232" s="137"/>
      <c r="C232" s="138"/>
      <c r="D232" s="138"/>
      <c r="E232" s="138"/>
      <c r="F232" s="209" t="s">
        <v>254</v>
      </c>
      <c r="G232" s="210"/>
      <c r="H232" s="210"/>
      <c r="I232" s="210"/>
      <c r="J232" s="138"/>
      <c r="K232" s="138"/>
      <c r="L232" s="138"/>
      <c r="M232" s="138"/>
      <c r="N232" s="138"/>
      <c r="O232" s="138"/>
      <c r="P232" s="138"/>
      <c r="Q232" s="138"/>
      <c r="R232" s="138"/>
      <c r="S232" s="139"/>
      <c r="T232" s="140"/>
      <c r="U232" s="138"/>
      <c r="V232" s="138"/>
      <c r="W232" s="138"/>
      <c r="X232" s="138"/>
      <c r="Y232" s="138"/>
      <c r="Z232" s="138"/>
      <c r="AA232" s="141"/>
      <c r="AT232" s="142" t="s">
        <v>118</v>
      </c>
      <c r="AU232" s="142" t="s">
        <v>71</v>
      </c>
      <c r="AV232" s="142" t="s">
        <v>17</v>
      </c>
      <c r="AW232" s="142" t="s">
        <v>81</v>
      </c>
      <c r="AX232" s="142" t="s">
        <v>64</v>
      </c>
      <c r="AY232" s="142" t="s">
        <v>106</v>
      </c>
    </row>
    <row r="233" spans="2:51" s="6" customFormat="1" ht="15.75" customHeight="1">
      <c r="B233" s="123"/>
      <c r="C233" s="124"/>
      <c r="D233" s="124"/>
      <c r="E233" s="124"/>
      <c r="F233" s="205" t="s">
        <v>282</v>
      </c>
      <c r="G233" s="206"/>
      <c r="H233" s="206"/>
      <c r="I233" s="206"/>
      <c r="J233" s="124"/>
      <c r="K233" s="125">
        <v>258</v>
      </c>
      <c r="L233" s="124"/>
      <c r="M233" s="124"/>
      <c r="N233" s="124"/>
      <c r="O233" s="124"/>
      <c r="P233" s="124"/>
      <c r="Q233" s="124"/>
      <c r="R233" s="124"/>
      <c r="S233" s="126"/>
      <c r="T233" s="127"/>
      <c r="U233" s="124"/>
      <c r="V233" s="124"/>
      <c r="W233" s="124"/>
      <c r="X233" s="124"/>
      <c r="Y233" s="124"/>
      <c r="Z233" s="124"/>
      <c r="AA233" s="128"/>
      <c r="AT233" s="129" t="s">
        <v>118</v>
      </c>
      <c r="AU233" s="129" t="s">
        <v>71</v>
      </c>
      <c r="AV233" s="129" t="s">
        <v>71</v>
      </c>
      <c r="AW233" s="129" t="s">
        <v>81</v>
      </c>
      <c r="AX233" s="129" t="s">
        <v>64</v>
      </c>
      <c r="AY233" s="129" t="s">
        <v>106</v>
      </c>
    </row>
    <row r="234" spans="2:51" s="6" customFormat="1" ht="15.75" customHeight="1">
      <c r="B234" s="130"/>
      <c r="C234" s="131"/>
      <c r="D234" s="131"/>
      <c r="E234" s="131"/>
      <c r="F234" s="207" t="s">
        <v>119</v>
      </c>
      <c r="G234" s="208"/>
      <c r="H234" s="208"/>
      <c r="I234" s="208"/>
      <c r="J234" s="131"/>
      <c r="K234" s="132">
        <v>258</v>
      </c>
      <c r="L234" s="131"/>
      <c r="M234" s="131"/>
      <c r="N234" s="131"/>
      <c r="O234" s="131"/>
      <c r="P234" s="131"/>
      <c r="Q234" s="131"/>
      <c r="R234" s="131"/>
      <c r="S234" s="133"/>
      <c r="T234" s="134"/>
      <c r="U234" s="131"/>
      <c r="V234" s="131"/>
      <c r="W234" s="131"/>
      <c r="X234" s="131"/>
      <c r="Y234" s="131"/>
      <c r="Z234" s="131"/>
      <c r="AA234" s="135"/>
      <c r="AT234" s="136" t="s">
        <v>118</v>
      </c>
      <c r="AU234" s="136" t="s">
        <v>71</v>
      </c>
      <c r="AV234" s="136" t="s">
        <v>112</v>
      </c>
      <c r="AW234" s="136" t="s">
        <v>81</v>
      </c>
      <c r="AX234" s="136" t="s">
        <v>17</v>
      </c>
      <c r="AY234" s="136" t="s">
        <v>106</v>
      </c>
    </row>
    <row r="235" spans="2:65" s="6" customFormat="1" ht="27" customHeight="1">
      <c r="B235" s="21"/>
      <c r="C235" s="113" t="s">
        <v>283</v>
      </c>
      <c r="D235" s="113" t="s">
        <v>107</v>
      </c>
      <c r="E235" s="114" t="s">
        <v>284</v>
      </c>
      <c r="F235" s="199" t="s">
        <v>285</v>
      </c>
      <c r="G235" s="200"/>
      <c r="H235" s="200"/>
      <c r="I235" s="200"/>
      <c r="J235" s="116" t="s">
        <v>162</v>
      </c>
      <c r="K235" s="117">
        <v>690</v>
      </c>
      <c r="L235" s="201"/>
      <c r="M235" s="200"/>
      <c r="N235" s="202">
        <f>ROUND($L$235*$K$235,2)</f>
        <v>0</v>
      </c>
      <c r="O235" s="200"/>
      <c r="P235" s="200"/>
      <c r="Q235" s="200"/>
      <c r="R235" s="115" t="s">
        <v>111</v>
      </c>
      <c r="S235" s="41"/>
      <c r="T235" s="118"/>
      <c r="U235" s="119" t="s">
        <v>34</v>
      </c>
      <c r="V235" s="22"/>
      <c r="W235" s="22"/>
      <c r="X235" s="120">
        <v>0</v>
      </c>
      <c r="Y235" s="120">
        <f>$X$235*$K$235</f>
        <v>0</v>
      </c>
      <c r="Z235" s="120">
        <v>0</v>
      </c>
      <c r="AA235" s="121">
        <f>$Z$235*$K$235</f>
        <v>0</v>
      </c>
      <c r="AR235" s="76" t="s">
        <v>112</v>
      </c>
      <c r="AT235" s="76" t="s">
        <v>107</v>
      </c>
      <c r="AU235" s="76" t="s">
        <v>71</v>
      </c>
      <c r="AY235" s="6" t="s">
        <v>106</v>
      </c>
      <c r="BE235" s="122">
        <f>IF($U$235="základní",$N$235,0)</f>
        <v>0</v>
      </c>
      <c r="BF235" s="122">
        <f>IF($U$235="snížená",$N$235,0)</f>
        <v>0</v>
      </c>
      <c r="BG235" s="122">
        <f>IF($U$235="zákl. přenesená",$N$235,0)</f>
        <v>0</v>
      </c>
      <c r="BH235" s="122">
        <f>IF($U$235="sníž. přenesená",$N$235,0)</f>
        <v>0</v>
      </c>
      <c r="BI235" s="122">
        <f>IF($U$235="nulová",$N$235,0)</f>
        <v>0</v>
      </c>
      <c r="BJ235" s="76" t="s">
        <v>17</v>
      </c>
      <c r="BK235" s="122">
        <f>ROUND($L$235*$K$235,2)</f>
        <v>0</v>
      </c>
      <c r="BL235" s="76" t="s">
        <v>112</v>
      </c>
      <c r="BM235" s="76" t="s">
        <v>283</v>
      </c>
    </row>
    <row r="236" spans="2:47" s="6" customFormat="1" ht="16.5" customHeight="1">
      <c r="B236" s="21"/>
      <c r="C236" s="22"/>
      <c r="D236" s="22"/>
      <c r="E236" s="22"/>
      <c r="F236" s="203" t="s">
        <v>286</v>
      </c>
      <c r="G236" s="170"/>
      <c r="H236" s="170"/>
      <c r="I236" s="170"/>
      <c r="J236" s="170"/>
      <c r="K236" s="170"/>
      <c r="L236" s="170"/>
      <c r="M236" s="170"/>
      <c r="N236" s="170"/>
      <c r="O236" s="170"/>
      <c r="P236" s="170"/>
      <c r="Q236" s="170"/>
      <c r="R236" s="170"/>
      <c r="S236" s="41"/>
      <c r="T236" s="50"/>
      <c r="U236" s="22"/>
      <c r="V236" s="22"/>
      <c r="W236" s="22"/>
      <c r="X236" s="22"/>
      <c r="Y236" s="22"/>
      <c r="Z236" s="22"/>
      <c r="AA236" s="51"/>
      <c r="AT236" s="6" t="s">
        <v>114</v>
      </c>
      <c r="AU236" s="6" t="s">
        <v>71</v>
      </c>
    </row>
    <row r="237" spans="2:47" s="6" customFormat="1" ht="85.5" customHeight="1">
      <c r="B237" s="21"/>
      <c r="C237" s="22"/>
      <c r="D237" s="22"/>
      <c r="E237" s="22"/>
      <c r="F237" s="204" t="s">
        <v>281</v>
      </c>
      <c r="G237" s="170"/>
      <c r="H237" s="170"/>
      <c r="I237" s="170"/>
      <c r="J237" s="170"/>
      <c r="K237" s="170"/>
      <c r="L237" s="170"/>
      <c r="M237" s="170"/>
      <c r="N237" s="170"/>
      <c r="O237" s="170"/>
      <c r="P237" s="170"/>
      <c r="Q237" s="170"/>
      <c r="R237" s="170"/>
      <c r="S237" s="41"/>
      <c r="T237" s="50"/>
      <c r="U237" s="22"/>
      <c r="V237" s="22"/>
      <c r="W237" s="22"/>
      <c r="X237" s="22"/>
      <c r="Y237" s="22"/>
      <c r="Z237" s="22"/>
      <c r="AA237" s="51"/>
      <c r="AT237" s="6" t="s">
        <v>116</v>
      </c>
      <c r="AU237" s="6" t="s">
        <v>71</v>
      </c>
    </row>
    <row r="238" spans="2:51" s="6" customFormat="1" ht="15.75" customHeight="1">
      <c r="B238" s="137"/>
      <c r="C238" s="138"/>
      <c r="D238" s="138"/>
      <c r="E238" s="138"/>
      <c r="F238" s="209" t="s">
        <v>270</v>
      </c>
      <c r="G238" s="210"/>
      <c r="H238" s="210"/>
      <c r="I238" s="210"/>
      <c r="J238" s="138"/>
      <c r="K238" s="138"/>
      <c r="L238" s="138"/>
      <c r="M238" s="138"/>
      <c r="N238" s="138"/>
      <c r="O238" s="138"/>
      <c r="P238" s="138"/>
      <c r="Q238" s="138"/>
      <c r="R238" s="138"/>
      <c r="S238" s="139"/>
      <c r="T238" s="140"/>
      <c r="U238" s="138"/>
      <c r="V238" s="138"/>
      <c r="W238" s="138"/>
      <c r="X238" s="138"/>
      <c r="Y238" s="138"/>
      <c r="Z238" s="138"/>
      <c r="AA238" s="141"/>
      <c r="AT238" s="142" t="s">
        <v>118</v>
      </c>
      <c r="AU238" s="142" t="s">
        <v>71</v>
      </c>
      <c r="AV238" s="142" t="s">
        <v>17</v>
      </c>
      <c r="AW238" s="142" t="s">
        <v>81</v>
      </c>
      <c r="AX238" s="142" t="s">
        <v>64</v>
      </c>
      <c r="AY238" s="142" t="s">
        <v>106</v>
      </c>
    </row>
    <row r="239" spans="2:51" s="6" customFormat="1" ht="15.75" customHeight="1">
      <c r="B239" s="123"/>
      <c r="C239" s="124"/>
      <c r="D239" s="124"/>
      <c r="E239" s="124"/>
      <c r="F239" s="205" t="s">
        <v>271</v>
      </c>
      <c r="G239" s="206"/>
      <c r="H239" s="206"/>
      <c r="I239" s="206"/>
      <c r="J239" s="124"/>
      <c r="K239" s="125">
        <v>331</v>
      </c>
      <c r="L239" s="124"/>
      <c r="M239" s="124"/>
      <c r="N239" s="124"/>
      <c r="O239" s="124"/>
      <c r="P239" s="124"/>
      <c r="Q239" s="124"/>
      <c r="R239" s="124"/>
      <c r="S239" s="126"/>
      <c r="T239" s="127"/>
      <c r="U239" s="124"/>
      <c r="V239" s="124"/>
      <c r="W239" s="124"/>
      <c r="X239" s="124"/>
      <c r="Y239" s="124"/>
      <c r="Z239" s="124"/>
      <c r="AA239" s="128"/>
      <c r="AT239" s="129" t="s">
        <v>118</v>
      </c>
      <c r="AU239" s="129" t="s">
        <v>71</v>
      </c>
      <c r="AV239" s="129" t="s">
        <v>71</v>
      </c>
      <c r="AW239" s="129" t="s">
        <v>81</v>
      </c>
      <c r="AX239" s="129" t="s">
        <v>64</v>
      </c>
      <c r="AY239" s="129" t="s">
        <v>106</v>
      </c>
    </row>
    <row r="240" spans="2:51" s="6" customFormat="1" ht="15.75" customHeight="1">
      <c r="B240" s="137"/>
      <c r="C240" s="138"/>
      <c r="D240" s="138"/>
      <c r="E240" s="138"/>
      <c r="F240" s="209" t="s">
        <v>272</v>
      </c>
      <c r="G240" s="210"/>
      <c r="H240" s="210"/>
      <c r="I240" s="210"/>
      <c r="J240" s="138"/>
      <c r="K240" s="138"/>
      <c r="L240" s="138"/>
      <c r="M240" s="138"/>
      <c r="N240" s="138"/>
      <c r="O240" s="138"/>
      <c r="P240" s="138"/>
      <c r="Q240" s="138"/>
      <c r="R240" s="138"/>
      <c r="S240" s="139"/>
      <c r="T240" s="140"/>
      <c r="U240" s="138"/>
      <c r="V240" s="138"/>
      <c r="W240" s="138"/>
      <c r="X240" s="138"/>
      <c r="Y240" s="138"/>
      <c r="Z240" s="138"/>
      <c r="AA240" s="141"/>
      <c r="AT240" s="142" t="s">
        <v>118</v>
      </c>
      <c r="AU240" s="142" t="s">
        <v>71</v>
      </c>
      <c r="AV240" s="142" t="s">
        <v>17</v>
      </c>
      <c r="AW240" s="142" t="s">
        <v>81</v>
      </c>
      <c r="AX240" s="142" t="s">
        <v>64</v>
      </c>
      <c r="AY240" s="142" t="s">
        <v>106</v>
      </c>
    </row>
    <row r="241" spans="2:51" s="6" customFormat="1" ht="15.75" customHeight="1">
      <c r="B241" s="123"/>
      <c r="C241" s="124"/>
      <c r="D241" s="124"/>
      <c r="E241" s="124"/>
      <c r="F241" s="205" t="s">
        <v>273</v>
      </c>
      <c r="G241" s="206"/>
      <c r="H241" s="206"/>
      <c r="I241" s="206"/>
      <c r="J241" s="124"/>
      <c r="K241" s="125">
        <v>356</v>
      </c>
      <c r="L241" s="124"/>
      <c r="M241" s="124"/>
      <c r="N241" s="124"/>
      <c r="O241" s="124"/>
      <c r="P241" s="124"/>
      <c r="Q241" s="124"/>
      <c r="R241" s="124"/>
      <c r="S241" s="126"/>
      <c r="T241" s="127"/>
      <c r="U241" s="124"/>
      <c r="V241" s="124"/>
      <c r="W241" s="124"/>
      <c r="X241" s="124"/>
      <c r="Y241" s="124"/>
      <c r="Z241" s="124"/>
      <c r="AA241" s="128"/>
      <c r="AT241" s="129" t="s">
        <v>118</v>
      </c>
      <c r="AU241" s="129" t="s">
        <v>71</v>
      </c>
      <c r="AV241" s="129" t="s">
        <v>71</v>
      </c>
      <c r="AW241" s="129" t="s">
        <v>81</v>
      </c>
      <c r="AX241" s="129" t="s">
        <v>64</v>
      </c>
      <c r="AY241" s="129" t="s">
        <v>106</v>
      </c>
    </row>
    <row r="242" spans="2:51" s="6" customFormat="1" ht="15.75" customHeight="1">
      <c r="B242" s="137"/>
      <c r="C242" s="138"/>
      <c r="D242" s="138"/>
      <c r="E242" s="138"/>
      <c r="F242" s="209" t="s">
        <v>274</v>
      </c>
      <c r="G242" s="210"/>
      <c r="H242" s="210"/>
      <c r="I242" s="210"/>
      <c r="J242" s="138"/>
      <c r="K242" s="138"/>
      <c r="L242" s="138"/>
      <c r="M242" s="138"/>
      <c r="N242" s="138"/>
      <c r="O242" s="138"/>
      <c r="P242" s="138"/>
      <c r="Q242" s="138"/>
      <c r="R242" s="138"/>
      <c r="S242" s="139"/>
      <c r="T242" s="140"/>
      <c r="U242" s="138"/>
      <c r="V242" s="138"/>
      <c r="W242" s="138"/>
      <c r="X242" s="138"/>
      <c r="Y242" s="138"/>
      <c r="Z242" s="138"/>
      <c r="AA242" s="141"/>
      <c r="AT242" s="142" t="s">
        <v>118</v>
      </c>
      <c r="AU242" s="142" t="s">
        <v>71</v>
      </c>
      <c r="AV242" s="142" t="s">
        <v>17</v>
      </c>
      <c r="AW242" s="142" t="s">
        <v>81</v>
      </c>
      <c r="AX242" s="142" t="s">
        <v>64</v>
      </c>
      <c r="AY242" s="142" t="s">
        <v>106</v>
      </c>
    </row>
    <row r="243" spans="2:51" s="6" customFormat="1" ht="15.75" customHeight="1">
      <c r="B243" s="123"/>
      <c r="C243" s="124"/>
      <c r="D243" s="124"/>
      <c r="E243" s="124"/>
      <c r="F243" s="205" t="s">
        <v>125</v>
      </c>
      <c r="G243" s="206"/>
      <c r="H243" s="206"/>
      <c r="I243" s="206"/>
      <c r="J243" s="124"/>
      <c r="K243" s="125">
        <v>3</v>
      </c>
      <c r="L243" s="124"/>
      <c r="M243" s="124"/>
      <c r="N243" s="124"/>
      <c r="O243" s="124"/>
      <c r="P243" s="124"/>
      <c r="Q243" s="124"/>
      <c r="R243" s="124"/>
      <c r="S243" s="126"/>
      <c r="T243" s="127"/>
      <c r="U243" s="124"/>
      <c r="V243" s="124"/>
      <c r="W243" s="124"/>
      <c r="X243" s="124"/>
      <c r="Y243" s="124"/>
      <c r="Z243" s="124"/>
      <c r="AA243" s="128"/>
      <c r="AT243" s="129" t="s">
        <v>118</v>
      </c>
      <c r="AU243" s="129" t="s">
        <v>71</v>
      </c>
      <c r="AV243" s="129" t="s">
        <v>71</v>
      </c>
      <c r="AW243" s="129" t="s">
        <v>81</v>
      </c>
      <c r="AX243" s="129" t="s">
        <v>64</v>
      </c>
      <c r="AY243" s="129" t="s">
        <v>106</v>
      </c>
    </row>
    <row r="244" spans="2:51" s="6" customFormat="1" ht="15.75" customHeight="1">
      <c r="B244" s="130"/>
      <c r="C244" s="131"/>
      <c r="D244" s="131"/>
      <c r="E244" s="131"/>
      <c r="F244" s="207" t="s">
        <v>119</v>
      </c>
      <c r="G244" s="208"/>
      <c r="H244" s="208"/>
      <c r="I244" s="208"/>
      <c r="J244" s="131"/>
      <c r="K244" s="132">
        <v>690</v>
      </c>
      <c r="L244" s="131"/>
      <c r="M244" s="131"/>
      <c r="N244" s="131"/>
      <c r="O244" s="131"/>
      <c r="P244" s="131"/>
      <c r="Q244" s="131"/>
      <c r="R244" s="131"/>
      <c r="S244" s="133"/>
      <c r="T244" s="134"/>
      <c r="U244" s="131"/>
      <c r="V244" s="131"/>
      <c r="W244" s="131"/>
      <c r="X244" s="131"/>
      <c r="Y244" s="131"/>
      <c r="Z244" s="131"/>
      <c r="AA244" s="135"/>
      <c r="AT244" s="136" t="s">
        <v>118</v>
      </c>
      <c r="AU244" s="136" t="s">
        <v>71</v>
      </c>
      <c r="AV244" s="136" t="s">
        <v>112</v>
      </c>
      <c r="AW244" s="136" t="s">
        <v>81</v>
      </c>
      <c r="AX244" s="136" t="s">
        <v>17</v>
      </c>
      <c r="AY244" s="136" t="s">
        <v>106</v>
      </c>
    </row>
    <row r="245" spans="2:65" s="6" customFormat="1" ht="27" customHeight="1">
      <c r="B245" s="21"/>
      <c r="C245" s="113" t="s">
        <v>287</v>
      </c>
      <c r="D245" s="113" t="s">
        <v>107</v>
      </c>
      <c r="E245" s="114" t="s">
        <v>288</v>
      </c>
      <c r="F245" s="199" t="s">
        <v>289</v>
      </c>
      <c r="G245" s="200"/>
      <c r="H245" s="200"/>
      <c r="I245" s="200"/>
      <c r="J245" s="116" t="s">
        <v>162</v>
      </c>
      <c r="K245" s="117">
        <v>15</v>
      </c>
      <c r="L245" s="201"/>
      <c r="M245" s="200"/>
      <c r="N245" s="202">
        <f>ROUND($L$245*$K$245,2)</f>
        <v>0</v>
      </c>
      <c r="O245" s="200"/>
      <c r="P245" s="200"/>
      <c r="Q245" s="200"/>
      <c r="R245" s="115" t="s">
        <v>111</v>
      </c>
      <c r="S245" s="41"/>
      <c r="T245" s="118"/>
      <c r="U245" s="119" t="s">
        <v>34</v>
      </c>
      <c r="V245" s="22"/>
      <c r="W245" s="22"/>
      <c r="X245" s="120">
        <v>0</v>
      </c>
      <c r="Y245" s="120">
        <f>$X$245*$K$245</f>
        <v>0</v>
      </c>
      <c r="Z245" s="120">
        <v>0</v>
      </c>
      <c r="AA245" s="121">
        <f>$Z$245*$K$245</f>
        <v>0</v>
      </c>
      <c r="AR245" s="76" t="s">
        <v>112</v>
      </c>
      <c r="AT245" s="76" t="s">
        <v>107</v>
      </c>
      <c r="AU245" s="76" t="s">
        <v>71</v>
      </c>
      <c r="AY245" s="6" t="s">
        <v>106</v>
      </c>
      <c r="BE245" s="122">
        <f>IF($U$245="základní",$N$245,0)</f>
        <v>0</v>
      </c>
      <c r="BF245" s="122">
        <f>IF($U$245="snížená",$N$245,0)</f>
        <v>0</v>
      </c>
      <c r="BG245" s="122">
        <f>IF($U$245="zákl. přenesená",$N$245,0)</f>
        <v>0</v>
      </c>
      <c r="BH245" s="122">
        <f>IF($U$245="sníž. přenesená",$N$245,0)</f>
        <v>0</v>
      </c>
      <c r="BI245" s="122">
        <f>IF($U$245="nulová",$N$245,0)</f>
        <v>0</v>
      </c>
      <c r="BJ245" s="76" t="s">
        <v>17</v>
      </c>
      <c r="BK245" s="122">
        <f>ROUND($L$245*$K$245,2)</f>
        <v>0</v>
      </c>
      <c r="BL245" s="76" t="s">
        <v>112</v>
      </c>
      <c r="BM245" s="76" t="s">
        <v>287</v>
      </c>
    </row>
    <row r="246" spans="2:47" s="6" customFormat="1" ht="16.5" customHeight="1">
      <c r="B246" s="21"/>
      <c r="C246" s="22"/>
      <c r="D246" s="22"/>
      <c r="E246" s="22"/>
      <c r="F246" s="203" t="s">
        <v>290</v>
      </c>
      <c r="G246" s="170"/>
      <c r="H246" s="170"/>
      <c r="I246" s="170"/>
      <c r="J246" s="170"/>
      <c r="K246" s="170"/>
      <c r="L246" s="170"/>
      <c r="M246" s="170"/>
      <c r="N246" s="170"/>
      <c r="O246" s="170"/>
      <c r="P246" s="170"/>
      <c r="Q246" s="170"/>
      <c r="R246" s="170"/>
      <c r="S246" s="41"/>
      <c r="T246" s="50"/>
      <c r="U246" s="22"/>
      <c r="V246" s="22"/>
      <c r="W246" s="22"/>
      <c r="X246" s="22"/>
      <c r="Y246" s="22"/>
      <c r="Z246" s="22"/>
      <c r="AA246" s="51"/>
      <c r="AT246" s="6" t="s">
        <v>114</v>
      </c>
      <c r="AU246" s="6" t="s">
        <v>71</v>
      </c>
    </row>
    <row r="247" spans="2:47" s="6" customFormat="1" ht="38.25" customHeight="1">
      <c r="B247" s="21"/>
      <c r="C247" s="22"/>
      <c r="D247" s="22"/>
      <c r="E247" s="22"/>
      <c r="F247" s="204" t="s">
        <v>291</v>
      </c>
      <c r="G247" s="170"/>
      <c r="H247" s="170"/>
      <c r="I247" s="170"/>
      <c r="J247" s="170"/>
      <c r="K247" s="170"/>
      <c r="L247" s="170"/>
      <c r="M247" s="170"/>
      <c r="N247" s="170"/>
      <c r="O247" s="170"/>
      <c r="P247" s="170"/>
      <c r="Q247" s="170"/>
      <c r="R247" s="170"/>
      <c r="S247" s="41"/>
      <c r="T247" s="50"/>
      <c r="U247" s="22"/>
      <c r="V247" s="22"/>
      <c r="W247" s="22"/>
      <c r="X247" s="22"/>
      <c r="Y247" s="22"/>
      <c r="Z247" s="22"/>
      <c r="AA247" s="51"/>
      <c r="AT247" s="6" t="s">
        <v>116</v>
      </c>
      <c r="AU247" s="6" t="s">
        <v>71</v>
      </c>
    </row>
    <row r="248" spans="2:51" s="6" customFormat="1" ht="15.75" customHeight="1">
      <c r="B248" s="137"/>
      <c r="C248" s="138"/>
      <c r="D248" s="138"/>
      <c r="E248" s="138"/>
      <c r="F248" s="209" t="s">
        <v>260</v>
      </c>
      <c r="G248" s="210"/>
      <c r="H248" s="210"/>
      <c r="I248" s="210"/>
      <c r="J248" s="138"/>
      <c r="K248" s="138"/>
      <c r="L248" s="138"/>
      <c r="M248" s="138"/>
      <c r="N248" s="138"/>
      <c r="O248" s="138"/>
      <c r="P248" s="138"/>
      <c r="Q248" s="138"/>
      <c r="R248" s="138"/>
      <c r="S248" s="139"/>
      <c r="T248" s="140"/>
      <c r="U248" s="138"/>
      <c r="V248" s="138"/>
      <c r="W248" s="138"/>
      <c r="X248" s="138"/>
      <c r="Y248" s="138"/>
      <c r="Z248" s="138"/>
      <c r="AA248" s="141"/>
      <c r="AT248" s="142" t="s">
        <v>118</v>
      </c>
      <c r="AU248" s="142" t="s">
        <v>71</v>
      </c>
      <c r="AV248" s="142" t="s">
        <v>17</v>
      </c>
      <c r="AW248" s="142" t="s">
        <v>81</v>
      </c>
      <c r="AX248" s="142" t="s">
        <v>64</v>
      </c>
      <c r="AY248" s="142" t="s">
        <v>106</v>
      </c>
    </row>
    <row r="249" spans="2:51" s="6" customFormat="1" ht="15.75" customHeight="1">
      <c r="B249" s="123"/>
      <c r="C249" s="124"/>
      <c r="D249" s="124"/>
      <c r="E249" s="124"/>
      <c r="F249" s="205" t="s">
        <v>8</v>
      </c>
      <c r="G249" s="206"/>
      <c r="H249" s="206"/>
      <c r="I249" s="206"/>
      <c r="J249" s="124"/>
      <c r="K249" s="125">
        <v>15</v>
      </c>
      <c r="L249" s="124"/>
      <c r="M249" s="124"/>
      <c r="N249" s="124"/>
      <c r="O249" s="124"/>
      <c r="P249" s="124"/>
      <c r="Q249" s="124"/>
      <c r="R249" s="124"/>
      <c r="S249" s="126"/>
      <c r="T249" s="127"/>
      <c r="U249" s="124"/>
      <c r="V249" s="124"/>
      <c r="W249" s="124"/>
      <c r="X249" s="124"/>
      <c r="Y249" s="124"/>
      <c r="Z249" s="124"/>
      <c r="AA249" s="128"/>
      <c r="AT249" s="129" t="s">
        <v>118</v>
      </c>
      <c r="AU249" s="129" t="s">
        <v>71</v>
      </c>
      <c r="AV249" s="129" t="s">
        <v>71</v>
      </c>
      <c r="AW249" s="129" t="s">
        <v>81</v>
      </c>
      <c r="AX249" s="129" t="s">
        <v>64</v>
      </c>
      <c r="AY249" s="129" t="s">
        <v>106</v>
      </c>
    </row>
    <row r="250" spans="2:51" s="6" customFormat="1" ht="15.75" customHeight="1">
      <c r="B250" s="130"/>
      <c r="C250" s="131"/>
      <c r="D250" s="131"/>
      <c r="E250" s="131"/>
      <c r="F250" s="207" t="s">
        <v>119</v>
      </c>
      <c r="G250" s="208"/>
      <c r="H250" s="208"/>
      <c r="I250" s="208"/>
      <c r="J250" s="131"/>
      <c r="K250" s="132">
        <v>15</v>
      </c>
      <c r="L250" s="131"/>
      <c r="M250" s="131"/>
      <c r="N250" s="131"/>
      <c r="O250" s="131"/>
      <c r="P250" s="131"/>
      <c r="Q250" s="131"/>
      <c r="R250" s="131"/>
      <c r="S250" s="133"/>
      <c r="T250" s="134"/>
      <c r="U250" s="131"/>
      <c r="V250" s="131"/>
      <c r="W250" s="131"/>
      <c r="X250" s="131"/>
      <c r="Y250" s="131"/>
      <c r="Z250" s="131"/>
      <c r="AA250" s="135"/>
      <c r="AT250" s="136" t="s">
        <v>118</v>
      </c>
      <c r="AU250" s="136" t="s">
        <v>71</v>
      </c>
      <c r="AV250" s="136" t="s">
        <v>112</v>
      </c>
      <c r="AW250" s="136" t="s">
        <v>81</v>
      </c>
      <c r="AX250" s="136" t="s">
        <v>17</v>
      </c>
      <c r="AY250" s="136" t="s">
        <v>106</v>
      </c>
    </row>
    <row r="251" spans="2:65" s="6" customFormat="1" ht="27" customHeight="1">
      <c r="B251" s="21"/>
      <c r="C251" s="113" t="s">
        <v>292</v>
      </c>
      <c r="D251" s="113" t="s">
        <v>107</v>
      </c>
      <c r="E251" s="114" t="s">
        <v>293</v>
      </c>
      <c r="F251" s="199" t="s">
        <v>294</v>
      </c>
      <c r="G251" s="200"/>
      <c r="H251" s="200"/>
      <c r="I251" s="200"/>
      <c r="J251" s="116" t="s">
        <v>162</v>
      </c>
      <c r="K251" s="117">
        <v>331</v>
      </c>
      <c r="L251" s="201"/>
      <c r="M251" s="200"/>
      <c r="N251" s="202">
        <f>ROUND($L$251*$K$251,2)</f>
        <v>0</v>
      </c>
      <c r="O251" s="200"/>
      <c r="P251" s="200"/>
      <c r="Q251" s="200"/>
      <c r="R251" s="115" t="s">
        <v>111</v>
      </c>
      <c r="S251" s="41"/>
      <c r="T251" s="118"/>
      <c r="U251" s="119" t="s">
        <v>34</v>
      </c>
      <c r="V251" s="22"/>
      <c r="W251" s="22"/>
      <c r="X251" s="120">
        <v>0</v>
      </c>
      <c r="Y251" s="120">
        <f>$X$251*$K$251</f>
        <v>0</v>
      </c>
      <c r="Z251" s="120">
        <v>0</v>
      </c>
      <c r="AA251" s="121">
        <f>$Z$251*$K$251</f>
        <v>0</v>
      </c>
      <c r="AR251" s="76" t="s">
        <v>112</v>
      </c>
      <c r="AT251" s="76" t="s">
        <v>107</v>
      </c>
      <c r="AU251" s="76" t="s">
        <v>71</v>
      </c>
      <c r="AY251" s="6" t="s">
        <v>106</v>
      </c>
      <c r="BE251" s="122">
        <f>IF($U$251="základní",$N$251,0)</f>
        <v>0</v>
      </c>
      <c r="BF251" s="122">
        <f>IF($U$251="snížená",$N$251,0)</f>
        <v>0</v>
      </c>
      <c r="BG251" s="122">
        <f>IF($U$251="zákl. přenesená",$N$251,0)</f>
        <v>0</v>
      </c>
      <c r="BH251" s="122">
        <f>IF($U$251="sníž. přenesená",$N$251,0)</f>
        <v>0</v>
      </c>
      <c r="BI251" s="122">
        <f>IF($U$251="nulová",$N$251,0)</f>
        <v>0</v>
      </c>
      <c r="BJ251" s="76" t="s">
        <v>17</v>
      </c>
      <c r="BK251" s="122">
        <f>ROUND($L$251*$K$251,2)</f>
        <v>0</v>
      </c>
      <c r="BL251" s="76" t="s">
        <v>112</v>
      </c>
      <c r="BM251" s="76" t="s">
        <v>292</v>
      </c>
    </row>
    <row r="252" spans="2:47" s="6" customFormat="1" ht="16.5" customHeight="1">
      <c r="B252" s="21"/>
      <c r="C252" s="22"/>
      <c r="D252" s="22"/>
      <c r="E252" s="22"/>
      <c r="F252" s="203" t="s">
        <v>295</v>
      </c>
      <c r="G252" s="170"/>
      <c r="H252" s="170"/>
      <c r="I252" s="170"/>
      <c r="J252" s="170"/>
      <c r="K252" s="170"/>
      <c r="L252" s="170"/>
      <c r="M252" s="170"/>
      <c r="N252" s="170"/>
      <c r="O252" s="170"/>
      <c r="P252" s="170"/>
      <c r="Q252" s="170"/>
      <c r="R252" s="170"/>
      <c r="S252" s="41"/>
      <c r="T252" s="50"/>
      <c r="U252" s="22"/>
      <c r="V252" s="22"/>
      <c r="W252" s="22"/>
      <c r="X252" s="22"/>
      <c r="Y252" s="22"/>
      <c r="Z252" s="22"/>
      <c r="AA252" s="51"/>
      <c r="AT252" s="6" t="s">
        <v>114</v>
      </c>
      <c r="AU252" s="6" t="s">
        <v>71</v>
      </c>
    </row>
    <row r="253" spans="2:47" s="6" customFormat="1" ht="38.25" customHeight="1">
      <c r="B253" s="21"/>
      <c r="C253" s="22"/>
      <c r="D253" s="22"/>
      <c r="E253" s="22"/>
      <c r="F253" s="204" t="s">
        <v>291</v>
      </c>
      <c r="G253" s="170"/>
      <c r="H253" s="170"/>
      <c r="I253" s="170"/>
      <c r="J253" s="170"/>
      <c r="K253" s="170"/>
      <c r="L253" s="170"/>
      <c r="M253" s="170"/>
      <c r="N253" s="170"/>
      <c r="O253" s="170"/>
      <c r="P253" s="170"/>
      <c r="Q253" s="170"/>
      <c r="R253" s="170"/>
      <c r="S253" s="41"/>
      <c r="T253" s="50"/>
      <c r="U253" s="22"/>
      <c r="V253" s="22"/>
      <c r="W253" s="22"/>
      <c r="X253" s="22"/>
      <c r="Y253" s="22"/>
      <c r="Z253" s="22"/>
      <c r="AA253" s="51"/>
      <c r="AT253" s="6" t="s">
        <v>116</v>
      </c>
      <c r="AU253" s="6" t="s">
        <v>71</v>
      </c>
    </row>
    <row r="254" spans="2:51" s="6" customFormat="1" ht="15.75" customHeight="1">
      <c r="B254" s="137"/>
      <c r="C254" s="138"/>
      <c r="D254" s="138"/>
      <c r="E254" s="138"/>
      <c r="F254" s="209" t="s">
        <v>270</v>
      </c>
      <c r="G254" s="210"/>
      <c r="H254" s="210"/>
      <c r="I254" s="210"/>
      <c r="J254" s="138"/>
      <c r="K254" s="138"/>
      <c r="L254" s="138"/>
      <c r="M254" s="138"/>
      <c r="N254" s="138"/>
      <c r="O254" s="138"/>
      <c r="P254" s="138"/>
      <c r="Q254" s="138"/>
      <c r="R254" s="138"/>
      <c r="S254" s="139"/>
      <c r="T254" s="140"/>
      <c r="U254" s="138"/>
      <c r="V254" s="138"/>
      <c r="W254" s="138"/>
      <c r="X254" s="138"/>
      <c r="Y254" s="138"/>
      <c r="Z254" s="138"/>
      <c r="AA254" s="141"/>
      <c r="AT254" s="142" t="s">
        <v>118</v>
      </c>
      <c r="AU254" s="142" t="s">
        <v>71</v>
      </c>
      <c r="AV254" s="142" t="s">
        <v>17</v>
      </c>
      <c r="AW254" s="142" t="s">
        <v>81</v>
      </c>
      <c r="AX254" s="142" t="s">
        <v>64</v>
      </c>
      <c r="AY254" s="142" t="s">
        <v>106</v>
      </c>
    </row>
    <row r="255" spans="2:51" s="6" customFormat="1" ht="15.75" customHeight="1">
      <c r="B255" s="123"/>
      <c r="C255" s="124"/>
      <c r="D255" s="124"/>
      <c r="E255" s="124"/>
      <c r="F255" s="205" t="s">
        <v>271</v>
      </c>
      <c r="G255" s="206"/>
      <c r="H255" s="206"/>
      <c r="I255" s="206"/>
      <c r="J255" s="124"/>
      <c r="K255" s="125">
        <v>331</v>
      </c>
      <c r="L255" s="124"/>
      <c r="M255" s="124"/>
      <c r="N255" s="124"/>
      <c r="O255" s="124"/>
      <c r="P255" s="124"/>
      <c r="Q255" s="124"/>
      <c r="R255" s="124"/>
      <c r="S255" s="126"/>
      <c r="T255" s="127"/>
      <c r="U255" s="124"/>
      <c r="V255" s="124"/>
      <c r="W255" s="124"/>
      <c r="X255" s="124"/>
      <c r="Y255" s="124"/>
      <c r="Z255" s="124"/>
      <c r="AA255" s="128"/>
      <c r="AT255" s="129" t="s">
        <v>118</v>
      </c>
      <c r="AU255" s="129" t="s">
        <v>71</v>
      </c>
      <c r="AV255" s="129" t="s">
        <v>71</v>
      </c>
      <c r="AW255" s="129" t="s">
        <v>81</v>
      </c>
      <c r="AX255" s="129" t="s">
        <v>64</v>
      </c>
      <c r="AY255" s="129" t="s">
        <v>106</v>
      </c>
    </row>
    <row r="256" spans="2:51" s="6" customFormat="1" ht="15.75" customHeight="1">
      <c r="B256" s="130"/>
      <c r="C256" s="131"/>
      <c r="D256" s="131"/>
      <c r="E256" s="131"/>
      <c r="F256" s="207" t="s">
        <v>119</v>
      </c>
      <c r="G256" s="208"/>
      <c r="H256" s="208"/>
      <c r="I256" s="208"/>
      <c r="J256" s="131"/>
      <c r="K256" s="132">
        <v>331</v>
      </c>
      <c r="L256" s="131"/>
      <c r="M256" s="131"/>
      <c r="N256" s="131"/>
      <c r="O256" s="131"/>
      <c r="P256" s="131"/>
      <c r="Q256" s="131"/>
      <c r="R256" s="131"/>
      <c r="S256" s="133"/>
      <c r="T256" s="134"/>
      <c r="U256" s="131"/>
      <c r="V256" s="131"/>
      <c r="W256" s="131"/>
      <c r="X256" s="131"/>
      <c r="Y256" s="131"/>
      <c r="Z256" s="131"/>
      <c r="AA256" s="135"/>
      <c r="AT256" s="136" t="s">
        <v>118</v>
      </c>
      <c r="AU256" s="136" t="s">
        <v>71</v>
      </c>
      <c r="AV256" s="136" t="s">
        <v>112</v>
      </c>
      <c r="AW256" s="136" t="s">
        <v>81</v>
      </c>
      <c r="AX256" s="136" t="s">
        <v>17</v>
      </c>
      <c r="AY256" s="136" t="s">
        <v>106</v>
      </c>
    </row>
    <row r="257" spans="2:65" s="6" customFormat="1" ht="27" customHeight="1">
      <c r="B257" s="21"/>
      <c r="C257" s="113" t="s">
        <v>296</v>
      </c>
      <c r="D257" s="113" t="s">
        <v>107</v>
      </c>
      <c r="E257" s="114" t="s">
        <v>297</v>
      </c>
      <c r="F257" s="199" t="s">
        <v>298</v>
      </c>
      <c r="G257" s="200"/>
      <c r="H257" s="200"/>
      <c r="I257" s="200"/>
      <c r="J257" s="116" t="s">
        <v>162</v>
      </c>
      <c r="K257" s="117">
        <v>331</v>
      </c>
      <c r="L257" s="201"/>
      <c r="M257" s="200"/>
      <c r="N257" s="202">
        <f>ROUND($L$257*$K$257,2)</f>
        <v>0</v>
      </c>
      <c r="O257" s="200"/>
      <c r="P257" s="200"/>
      <c r="Q257" s="200"/>
      <c r="R257" s="115" t="s">
        <v>111</v>
      </c>
      <c r="S257" s="41"/>
      <c r="T257" s="118"/>
      <c r="U257" s="119" t="s">
        <v>34</v>
      </c>
      <c r="V257" s="22"/>
      <c r="W257" s="22"/>
      <c r="X257" s="120">
        <v>0</v>
      </c>
      <c r="Y257" s="120">
        <f>$X$257*$K$257</f>
        <v>0</v>
      </c>
      <c r="Z257" s="120">
        <v>0</v>
      </c>
      <c r="AA257" s="121">
        <f>$Z$257*$K$257</f>
        <v>0</v>
      </c>
      <c r="AR257" s="76" t="s">
        <v>112</v>
      </c>
      <c r="AT257" s="76" t="s">
        <v>107</v>
      </c>
      <c r="AU257" s="76" t="s">
        <v>71</v>
      </c>
      <c r="AY257" s="6" t="s">
        <v>106</v>
      </c>
      <c r="BE257" s="122">
        <f>IF($U$257="základní",$N$257,0)</f>
        <v>0</v>
      </c>
      <c r="BF257" s="122">
        <f>IF($U$257="snížená",$N$257,0)</f>
        <v>0</v>
      </c>
      <c r="BG257" s="122">
        <f>IF($U$257="zákl. přenesená",$N$257,0)</f>
        <v>0</v>
      </c>
      <c r="BH257" s="122">
        <f>IF($U$257="sníž. přenesená",$N$257,0)</f>
        <v>0</v>
      </c>
      <c r="BI257" s="122">
        <f>IF($U$257="nulová",$N$257,0)</f>
        <v>0</v>
      </c>
      <c r="BJ257" s="76" t="s">
        <v>17</v>
      </c>
      <c r="BK257" s="122">
        <f>ROUND($L$257*$K$257,2)</f>
        <v>0</v>
      </c>
      <c r="BL257" s="76" t="s">
        <v>112</v>
      </c>
      <c r="BM257" s="76" t="s">
        <v>296</v>
      </c>
    </row>
    <row r="258" spans="2:47" s="6" customFormat="1" ht="16.5" customHeight="1">
      <c r="B258" s="21"/>
      <c r="C258" s="22"/>
      <c r="D258" s="22"/>
      <c r="E258" s="22"/>
      <c r="F258" s="203" t="s">
        <v>299</v>
      </c>
      <c r="G258" s="170"/>
      <c r="H258" s="170"/>
      <c r="I258" s="170"/>
      <c r="J258" s="170"/>
      <c r="K258" s="170"/>
      <c r="L258" s="170"/>
      <c r="M258" s="170"/>
      <c r="N258" s="170"/>
      <c r="O258" s="170"/>
      <c r="P258" s="170"/>
      <c r="Q258" s="170"/>
      <c r="R258" s="170"/>
      <c r="S258" s="41"/>
      <c r="T258" s="50"/>
      <c r="U258" s="22"/>
      <c r="V258" s="22"/>
      <c r="W258" s="22"/>
      <c r="X258" s="22"/>
      <c r="Y258" s="22"/>
      <c r="Z258" s="22"/>
      <c r="AA258" s="51"/>
      <c r="AT258" s="6" t="s">
        <v>114</v>
      </c>
      <c r="AU258" s="6" t="s">
        <v>71</v>
      </c>
    </row>
    <row r="259" spans="2:51" s="6" customFormat="1" ht="15.75" customHeight="1">
      <c r="B259" s="137"/>
      <c r="C259" s="138"/>
      <c r="D259" s="138"/>
      <c r="E259" s="138"/>
      <c r="F259" s="209" t="s">
        <v>270</v>
      </c>
      <c r="G259" s="210"/>
      <c r="H259" s="210"/>
      <c r="I259" s="210"/>
      <c r="J259" s="138"/>
      <c r="K259" s="138"/>
      <c r="L259" s="138"/>
      <c r="M259" s="138"/>
      <c r="N259" s="138"/>
      <c r="O259" s="138"/>
      <c r="P259" s="138"/>
      <c r="Q259" s="138"/>
      <c r="R259" s="138"/>
      <c r="S259" s="139"/>
      <c r="T259" s="140"/>
      <c r="U259" s="138"/>
      <c r="V259" s="138"/>
      <c r="W259" s="138"/>
      <c r="X259" s="138"/>
      <c r="Y259" s="138"/>
      <c r="Z259" s="138"/>
      <c r="AA259" s="141"/>
      <c r="AT259" s="142" t="s">
        <v>118</v>
      </c>
      <c r="AU259" s="142" t="s">
        <v>71</v>
      </c>
      <c r="AV259" s="142" t="s">
        <v>17</v>
      </c>
      <c r="AW259" s="142" t="s">
        <v>81</v>
      </c>
      <c r="AX259" s="142" t="s">
        <v>64</v>
      </c>
      <c r="AY259" s="142" t="s">
        <v>106</v>
      </c>
    </row>
    <row r="260" spans="2:51" s="6" customFormat="1" ht="15.75" customHeight="1">
      <c r="B260" s="123"/>
      <c r="C260" s="124"/>
      <c r="D260" s="124"/>
      <c r="E260" s="124"/>
      <c r="F260" s="205" t="s">
        <v>271</v>
      </c>
      <c r="G260" s="206"/>
      <c r="H260" s="206"/>
      <c r="I260" s="206"/>
      <c r="J260" s="124"/>
      <c r="K260" s="125">
        <v>331</v>
      </c>
      <c r="L260" s="124"/>
      <c r="M260" s="124"/>
      <c r="N260" s="124"/>
      <c r="O260" s="124"/>
      <c r="P260" s="124"/>
      <c r="Q260" s="124"/>
      <c r="R260" s="124"/>
      <c r="S260" s="126"/>
      <c r="T260" s="127"/>
      <c r="U260" s="124"/>
      <c r="V260" s="124"/>
      <c r="W260" s="124"/>
      <c r="X260" s="124"/>
      <c r="Y260" s="124"/>
      <c r="Z260" s="124"/>
      <c r="AA260" s="128"/>
      <c r="AT260" s="129" t="s">
        <v>118</v>
      </c>
      <c r="AU260" s="129" t="s">
        <v>71</v>
      </c>
      <c r="AV260" s="129" t="s">
        <v>71</v>
      </c>
      <c r="AW260" s="129" t="s">
        <v>81</v>
      </c>
      <c r="AX260" s="129" t="s">
        <v>64</v>
      </c>
      <c r="AY260" s="129" t="s">
        <v>106</v>
      </c>
    </row>
    <row r="261" spans="2:51" s="6" customFormat="1" ht="15.75" customHeight="1">
      <c r="B261" s="130"/>
      <c r="C261" s="131"/>
      <c r="D261" s="131"/>
      <c r="E261" s="131"/>
      <c r="F261" s="207" t="s">
        <v>119</v>
      </c>
      <c r="G261" s="208"/>
      <c r="H261" s="208"/>
      <c r="I261" s="208"/>
      <c r="J261" s="131"/>
      <c r="K261" s="132">
        <v>331</v>
      </c>
      <c r="L261" s="131"/>
      <c r="M261" s="131"/>
      <c r="N261" s="131"/>
      <c r="O261" s="131"/>
      <c r="P261" s="131"/>
      <c r="Q261" s="131"/>
      <c r="R261" s="131"/>
      <c r="S261" s="133"/>
      <c r="T261" s="134"/>
      <c r="U261" s="131"/>
      <c r="V261" s="131"/>
      <c r="W261" s="131"/>
      <c r="X261" s="131"/>
      <c r="Y261" s="131"/>
      <c r="Z261" s="131"/>
      <c r="AA261" s="135"/>
      <c r="AT261" s="136" t="s">
        <v>118</v>
      </c>
      <c r="AU261" s="136" t="s">
        <v>71</v>
      </c>
      <c r="AV261" s="136" t="s">
        <v>112</v>
      </c>
      <c r="AW261" s="136" t="s">
        <v>81</v>
      </c>
      <c r="AX261" s="136" t="s">
        <v>17</v>
      </c>
      <c r="AY261" s="136" t="s">
        <v>106</v>
      </c>
    </row>
    <row r="262" spans="2:65" s="6" customFormat="1" ht="27" customHeight="1">
      <c r="B262" s="21"/>
      <c r="C262" s="113" t="s">
        <v>300</v>
      </c>
      <c r="D262" s="113" t="s">
        <v>107</v>
      </c>
      <c r="E262" s="114" t="s">
        <v>301</v>
      </c>
      <c r="F262" s="199" t="s">
        <v>302</v>
      </c>
      <c r="G262" s="200"/>
      <c r="H262" s="200"/>
      <c r="I262" s="200"/>
      <c r="J262" s="116" t="s">
        <v>162</v>
      </c>
      <c r="K262" s="117">
        <v>258</v>
      </c>
      <c r="L262" s="201"/>
      <c r="M262" s="200"/>
      <c r="N262" s="202">
        <f>ROUND($L$262*$K$262,2)</f>
        <v>0</v>
      </c>
      <c r="O262" s="200"/>
      <c r="P262" s="200"/>
      <c r="Q262" s="200"/>
      <c r="R262" s="115" t="s">
        <v>111</v>
      </c>
      <c r="S262" s="41"/>
      <c r="T262" s="118"/>
      <c r="U262" s="119" t="s">
        <v>34</v>
      </c>
      <c r="V262" s="22"/>
      <c r="W262" s="22"/>
      <c r="X262" s="120">
        <v>0</v>
      </c>
      <c r="Y262" s="120">
        <f>$X$262*$K$262</f>
        <v>0</v>
      </c>
      <c r="Z262" s="120">
        <v>0</v>
      </c>
      <c r="AA262" s="121">
        <f>$Z$262*$K$262</f>
        <v>0</v>
      </c>
      <c r="AR262" s="76" t="s">
        <v>112</v>
      </c>
      <c r="AT262" s="76" t="s">
        <v>107</v>
      </c>
      <c r="AU262" s="76" t="s">
        <v>71</v>
      </c>
      <c r="AY262" s="6" t="s">
        <v>106</v>
      </c>
      <c r="BE262" s="122">
        <f>IF($U$262="základní",$N$262,0)</f>
        <v>0</v>
      </c>
      <c r="BF262" s="122">
        <f>IF($U$262="snížená",$N$262,0)</f>
        <v>0</v>
      </c>
      <c r="BG262" s="122">
        <f>IF($U$262="zákl. přenesená",$N$262,0)</f>
        <v>0</v>
      </c>
      <c r="BH262" s="122">
        <f>IF($U$262="sníž. přenesená",$N$262,0)</f>
        <v>0</v>
      </c>
      <c r="BI262" s="122">
        <f>IF($U$262="nulová",$N$262,0)</f>
        <v>0</v>
      </c>
      <c r="BJ262" s="76" t="s">
        <v>17</v>
      </c>
      <c r="BK262" s="122">
        <f>ROUND($L$262*$K$262,2)</f>
        <v>0</v>
      </c>
      <c r="BL262" s="76" t="s">
        <v>112</v>
      </c>
      <c r="BM262" s="76" t="s">
        <v>300</v>
      </c>
    </row>
    <row r="263" spans="2:47" s="6" customFormat="1" ht="27" customHeight="1">
      <c r="B263" s="21"/>
      <c r="C263" s="22"/>
      <c r="D263" s="22"/>
      <c r="E263" s="22"/>
      <c r="F263" s="203" t="s">
        <v>303</v>
      </c>
      <c r="G263" s="170"/>
      <c r="H263" s="170"/>
      <c r="I263" s="170"/>
      <c r="J263" s="170"/>
      <c r="K263" s="170"/>
      <c r="L263" s="170"/>
      <c r="M263" s="170"/>
      <c r="N263" s="170"/>
      <c r="O263" s="170"/>
      <c r="P263" s="170"/>
      <c r="Q263" s="170"/>
      <c r="R263" s="170"/>
      <c r="S263" s="41"/>
      <c r="T263" s="50"/>
      <c r="U263" s="22"/>
      <c r="V263" s="22"/>
      <c r="W263" s="22"/>
      <c r="X263" s="22"/>
      <c r="Y263" s="22"/>
      <c r="Z263" s="22"/>
      <c r="AA263" s="51"/>
      <c r="AT263" s="6" t="s">
        <v>114</v>
      </c>
      <c r="AU263" s="6" t="s">
        <v>71</v>
      </c>
    </row>
    <row r="264" spans="2:47" s="6" customFormat="1" ht="156.75" customHeight="1">
      <c r="B264" s="21"/>
      <c r="C264" s="22"/>
      <c r="D264" s="22"/>
      <c r="E264" s="22"/>
      <c r="F264" s="204" t="s">
        <v>304</v>
      </c>
      <c r="G264" s="170"/>
      <c r="H264" s="170"/>
      <c r="I264" s="170"/>
      <c r="J264" s="170"/>
      <c r="K264" s="170"/>
      <c r="L264" s="170"/>
      <c r="M264" s="170"/>
      <c r="N264" s="170"/>
      <c r="O264" s="170"/>
      <c r="P264" s="170"/>
      <c r="Q264" s="170"/>
      <c r="R264" s="170"/>
      <c r="S264" s="41"/>
      <c r="T264" s="50"/>
      <c r="U264" s="22"/>
      <c r="V264" s="22"/>
      <c r="W264" s="22"/>
      <c r="X264" s="22"/>
      <c r="Y264" s="22"/>
      <c r="Z264" s="22"/>
      <c r="AA264" s="51"/>
      <c r="AT264" s="6" t="s">
        <v>116</v>
      </c>
      <c r="AU264" s="6" t="s">
        <v>71</v>
      </c>
    </row>
    <row r="265" spans="2:65" s="6" customFormat="1" ht="15.75" customHeight="1">
      <c r="B265" s="21"/>
      <c r="C265" s="143" t="s">
        <v>305</v>
      </c>
      <c r="D265" s="143" t="s">
        <v>173</v>
      </c>
      <c r="E265" s="144" t="s">
        <v>306</v>
      </c>
      <c r="F265" s="211" t="s">
        <v>307</v>
      </c>
      <c r="G265" s="212"/>
      <c r="H265" s="212"/>
      <c r="I265" s="212"/>
      <c r="J265" s="145" t="s">
        <v>162</v>
      </c>
      <c r="K265" s="146">
        <v>258.06</v>
      </c>
      <c r="L265" s="213"/>
      <c r="M265" s="212"/>
      <c r="N265" s="214">
        <f>ROUND($L$265*$K$265,2)</f>
        <v>0</v>
      </c>
      <c r="O265" s="200"/>
      <c r="P265" s="200"/>
      <c r="Q265" s="200"/>
      <c r="R265" s="115" t="s">
        <v>111</v>
      </c>
      <c r="S265" s="41"/>
      <c r="T265" s="118"/>
      <c r="U265" s="119" t="s">
        <v>34</v>
      </c>
      <c r="V265" s="22"/>
      <c r="W265" s="22"/>
      <c r="X265" s="120">
        <v>0</v>
      </c>
      <c r="Y265" s="120">
        <f>$X$265*$K$265</f>
        <v>0</v>
      </c>
      <c r="Z265" s="120">
        <v>0</v>
      </c>
      <c r="AA265" s="121">
        <f>$Z$265*$K$265</f>
        <v>0</v>
      </c>
      <c r="AR265" s="76" t="s">
        <v>153</v>
      </c>
      <c r="AT265" s="76" t="s">
        <v>173</v>
      </c>
      <c r="AU265" s="76" t="s">
        <v>71</v>
      </c>
      <c r="AY265" s="6" t="s">
        <v>106</v>
      </c>
      <c r="BE265" s="122">
        <f>IF($U$265="základní",$N$265,0)</f>
        <v>0</v>
      </c>
      <c r="BF265" s="122">
        <f>IF($U$265="snížená",$N$265,0)</f>
        <v>0</v>
      </c>
      <c r="BG265" s="122">
        <f>IF($U$265="zákl. přenesená",$N$265,0)</f>
        <v>0</v>
      </c>
      <c r="BH265" s="122">
        <f>IF($U$265="sníž. přenesená",$N$265,0)</f>
        <v>0</v>
      </c>
      <c r="BI265" s="122">
        <f>IF($U$265="nulová",$N$265,0)</f>
        <v>0</v>
      </c>
      <c r="BJ265" s="76" t="s">
        <v>17</v>
      </c>
      <c r="BK265" s="122">
        <f>ROUND($L$265*$K$265,2)</f>
        <v>0</v>
      </c>
      <c r="BL265" s="76" t="s">
        <v>112</v>
      </c>
      <c r="BM265" s="76" t="s">
        <v>305</v>
      </c>
    </row>
    <row r="266" spans="2:47" s="6" customFormat="1" ht="27" customHeight="1">
      <c r="B266" s="21"/>
      <c r="C266" s="22"/>
      <c r="D266" s="22"/>
      <c r="E266" s="22"/>
      <c r="F266" s="203" t="s">
        <v>308</v>
      </c>
      <c r="G266" s="170"/>
      <c r="H266" s="170"/>
      <c r="I266" s="170"/>
      <c r="J266" s="170"/>
      <c r="K266" s="170"/>
      <c r="L266" s="170"/>
      <c r="M266" s="170"/>
      <c r="N266" s="170"/>
      <c r="O266" s="170"/>
      <c r="P266" s="170"/>
      <c r="Q266" s="170"/>
      <c r="R266" s="170"/>
      <c r="S266" s="41"/>
      <c r="T266" s="50"/>
      <c r="U266" s="22"/>
      <c r="V266" s="22"/>
      <c r="W266" s="22"/>
      <c r="X266" s="22"/>
      <c r="Y266" s="22"/>
      <c r="Z266" s="22"/>
      <c r="AA266" s="51"/>
      <c r="AT266" s="6" t="s">
        <v>114</v>
      </c>
      <c r="AU266" s="6" t="s">
        <v>71</v>
      </c>
    </row>
    <row r="267" spans="2:51" s="6" customFormat="1" ht="15.75" customHeight="1">
      <c r="B267" s="123"/>
      <c r="C267" s="124"/>
      <c r="D267" s="124"/>
      <c r="E267" s="124"/>
      <c r="F267" s="205" t="s">
        <v>309</v>
      </c>
      <c r="G267" s="206"/>
      <c r="H267" s="206"/>
      <c r="I267" s="206"/>
      <c r="J267" s="124"/>
      <c r="K267" s="125">
        <v>258.06</v>
      </c>
      <c r="L267" s="124"/>
      <c r="M267" s="124"/>
      <c r="N267" s="124"/>
      <c r="O267" s="124"/>
      <c r="P267" s="124"/>
      <c r="Q267" s="124"/>
      <c r="R267" s="124"/>
      <c r="S267" s="126"/>
      <c r="T267" s="127"/>
      <c r="U267" s="124"/>
      <c r="V267" s="124"/>
      <c r="W267" s="124"/>
      <c r="X267" s="124"/>
      <c r="Y267" s="124"/>
      <c r="Z267" s="124"/>
      <c r="AA267" s="128"/>
      <c r="AT267" s="129" t="s">
        <v>118</v>
      </c>
      <c r="AU267" s="129" t="s">
        <v>71</v>
      </c>
      <c r="AV267" s="129" t="s">
        <v>71</v>
      </c>
      <c r="AW267" s="129" t="s">
        <v>81</v>
      </c>
      <c r="AX267" s="129" t="s">
        <v>64</v>
      </c>
      <c r="AY267" s="129" t="s">
        <v>106</v>
      </c>
    </row>
    <row r="268" spans="2:51" s="6" customFormat="1" ht="15.75" customHeight="1">
      <c r="B268" s="137"/>
      <c r="C268" s="138"/>
      <c r="D268" s="138"/>
      <c r="E268" s="138"/>
      <c r="F268" s="209" t="s">
        <v>310</v>
      </c>
      <c r="G268" s="210"/>
      <c r="H268" s="210"/>
      <c r="I268" s="210"/>
      <c r="J268" s="138"/>
      <c r="K268" s="138"/>
      <c r="L268" s="138"/>
      <c r="M268" s="138"/>
      <c r="N268" s="138"/>
      <c r="O268" s="138"/>
      <c r="P268" s="138"/>
      <c r="Q268" s="138"/>
      <c r="R268" s="138"/>
      <c r="S268" s="139"/>
      <c r="T268" s="140"/>
      <c r="U268" s="138"/>
      <c r="V268" s="138"/>
      <c r="W268" s="138"/>
      <c r="X268" s="138"/>
      <c r="Y268" s="138"/>
      <c r="Z268" s="138"/>
      <c r="AA268" s="141"/>
      <c r="AT268" s="142" t="s">
        <v>118</v>
      </c>
      <c r="AU268" s="142" t="s">
        <v>71</v>
      </c>
      <c r="AV268" s="142" t="s">
        <v>17</v>
      </c>
      <c r="AW268" s="142" t="s">
        <v>81</v>
      </c>
      <c r="AX268" s="142" t="s">
        <v>64</v>
      </c>
      <c r="AY268" s="142" t="s">
        <v>106</v>
      </c>
    </row>
    <row r="269" spans="2:51" s="6" customFormat="1" ht="15.75" customHeight="1">
      <c r="B269" s="130"/>
      <c r="C269" s="131"/>
      <c r="D269" s="131"/>
      <c r="E269" s="131"/>
      <c r="F269" s="207" t="s">
        <v>119</v>
      </c>
      <c r="G269" s="208"/>
      <c r="H269" s="208"/>
      <c r="I269" s="208"/>
      <c r="J269" s="131"/>
      <c r="K269" s="132">
        <v>258.06</v>
      </c>
      <c r="L269" s="131"/>
      <c r="M269" s="131"/>
      <c r="N269" s="131"/>
      <c r="O269" s="131"/>
      <c r="P269" s="131"/>
      <c r="Q269" s="131"/>
      <c r="R269" s="131"/>
      <c r="S269" s="133"/>
      <c r="T269" s="134"/>
      <c r="U269" s="131"/>
      <c r="V269" s="131"/>
      <c r="W269" s="131"/>
      <c r="X269" s="131"/>
      <c r="Y269" s="131"/>
      <c r="Z269" s="131"/>
      <c r="AA269" s="135"/>
      <c r="AT269" s="136" t="s">
        <v>118</v>
      </c>
      <c r="AU269" s="136" t="s">
        <v>71</v>
      </c>
      <c r="AV269" s="136" t="s">
        <v>112</v>
      </c>
      <c r="AW269" s="136" t="s">
        <v>81</v>
      </c>
      <c r="AX269" s="136" t="s">
        <v>17</v>
      </c>
      <c r="AY269" s="136" t="s">
        <v>106</v>
      </c>
    </row>
    <row r="270" spans="2:65" s="6" customFormat="1" ht="27" customHeight="1">
      <c r="B270" s="21"/>
      <c r="C270" s="143" t="s">
        <v>206</v>
      </c>
      <c r="D270" s="143" t="s">
        <v>173</v>
      </c>
      <c r="E270" s="144" t="s">
        <v>311</v>
      </c>
      <c r="F270" s="211" t="s">
        <v>312</v>
      </c>
      <c r="G270" s="212"/>
      <c r="H270" s="212"/>
      <c r="I270" s="212"/>
      <c r="J270" s="145" t="s">
        <v>162</v>
      </c>
      <c r="K270" s="146">
        <v>5.1</v>
      </c>
      <c r="L270" s="213"/>
      <c r="M270" s="212"/>
      <c r="N270" s="214">
        <f>ROUND($L$270*$K$270,2)</f>
        <v>0</v>
      </c>
      <c r="O270" s="200"/>
      <c r="P270" s="200"/>
      <c r="Q270" s="200"/>
      <c r="R270" s="115" t="s">
        <v>111</v>
      </c>
      <c r="S270" s="41"/>
      <c r="T270" s="118"/>
      <c r="U270" s="119" t="s">
        <v>34</v>
      </c>
      <c r="V270" s="22"/>
      <c r="W270" s="22"/>
      <c r="X270" s="120">
        <v>0</v>
      </c>
      <c r="Y270" s="120">
        <f>$X$270*$K$270</f>
        <v>0</v>
      </c>
      <c r="Z270" s="120">
        <v>0</v>
      </c>
      <c r="AA270" s="121">
        <f>$Z$270*$K$270</f>
        <v>0</v>
      </c>
      <c r="AR270" s="76" t="s">
        <v>153</v>
      </c>
      <c r="AT270" s="76" t="s">
        <v>173</v>
      </c>
      <c r="AU270" s="76" t="s">
        <v>71</v>
      </c>
      <c r="AY270" s="6" t="s">
        <v>106</v>
      </c>
      <c r="BE270" s="122">
        <f>IF($U$270="základní",$N$270,0)</f>
        <v>0</v>
      </c>
      <c r="BF270" s="122">
        <f>IF($U$270="snížená",$N$270,0)</f>
        <v>0</v>
      </c>
      <c r="BG270" s="122">
        <f>IF($U$270="zákl. přenesená",$N$270,0)</f>
        <v>0</v>
      </c>
      <c r="BH270" s="122">
        <f>IF($U$270="sníž. přenesená",$N$270,0)</f>
        <v>0</v>
      </c>
      <c r="BI270" s="122">
        <f>IF($U$270="nulová",$N$270,0)</f>
        <v>0</v>
      </c>
      <c r="BJ270" s="76" t="s">
        <v>17</v>
      </c>
      <c r="BK270" s="122">
        <f>ROUND($L$270*$K$270,2)</f>
        <v>0</v>
      </c>
      <c r="BL270" s="76" t="s">
        <v>112</v>
      </c>
      <c r="BM270" s="76" t="s">
        <v>206</v>
      </c>
    </row>
    <row r="271" spans="2:47" s="6" customFormat="1" ht="27" customHeight="1">
      <c r="B271" s="21"/>
      <c r="C271" s="22"/>
      <c r="D271" s="22"/>
      <c r="E271" s="22"/>
      <c r="F271" s="203" t="s">
        <v>313</v>
      </c>
      <c r="G271" s="170"/>
      <c r="H271" s="170"/>
      <c r="I271" s="170"/>
      <c r="J271" s="170"/>
      <c r="K271" s="170"/>
      <c r="L271" s="170"/>
      <c r="M271" s="170"/>
      <c r="N271" s="170"/>
      <c r="O271" s="170"/>
      <c r="P271" s="170"/>
      <c r="Q271" s="170"/>
      <c r="R271" s="170"/>
      <c r="S271" s="41"/>
      <c r="T271" s="50"/>
      <c r="U271" s="22"/>
      <c r="V271" s="22"/>
      <c r="W271" s="22"/>
      <c r="X271" s="22"/>
      <c r="Y271" s="22"/>
      <c r="Z271" s="22"/>
      <c r="AA271" s="51"/>
      <c r="AT271" s="6" t="s">
        <v>114</v>
      </c>
      <c r="AU271" s="6" t="s">
        <v>71</v>
      </c>
    </row>
    <row r="272" spans="2:51" s="6" customFormat="1" ht="15.75" customHeight="1">
      <c r="B272" s="123"/>
      <c r="C272" s="124"/>
      <c r="D272" s="124"/>
      <c r="E272" s="124"/>
      <c r="F272" s="205" t="s">
        <v>314</v>
      </c>
      <c r="G272" s="206"/>
      <c r="H272" s="206"/>
      <c r="I272" s="206"/>
      <c r="J272" s="124"/>
      <c r="K272" s="125">
        <v>5.1</v>
      </c>
      <c r="L272" s="124"/>
      <c r="M272" s="124"/>
      <c r="N272" s="124"/>
      <c r="O272" s="124"/>
      <c r="P272" s="124"/>
      <c r="Q272" s="124"/>
      <c r="R272" s="124"/>
      <c r="S272" s="126"/>
      <c r="T272" s="127"/>
      <c r="U272" s="124"/>
      <c r="V272" s="124"/>
      <c r="W272" s="124"/>
      <c r="X272" s="124"/>
      <c r="Y272" s="124"/>
      <c r="Z272" s="124"/>
      <c r="AA272" s="128"/>
      <c r="AT272" s="129" t="s">
        <v>118</v>
      </c>
      <c r="AU272" s="129" t="s">
        <v>71</v>
      </c>
      <c r="AV272" s="129" t="s">
        <v>71</v>
      </c>
      <c r="AW272" s="129" t="s">
        <v>81</v>
      </c>
      <c r="AX272" s="129" t="s">
        <v>64</v>
      </c>
      <c r="AY272" s="129" t="s">
        <v>106</v>
      </c>
    </row>
    <row r="273" spans="2:51" s="6" customFormat="1" ht="15.75" customHeight="1">
      <c r="B273" s="130"/>
      <c r="C273" s="131"/>
      <c r="D273" s="131"/>
      <c r="E273" s="131"/>
      <c r="F273" s="207" t="s">
        <v>119</v>
      </c>
      <c r="G273" s="208"/>
      <c r="H273" s="208"/>
      <c r="I273" s="208"/>
      <c r="J273" s="131"/>
      <c r="K273" s="132">
        <v>5.1</v>
      </c>
      <c r="L273" s="131"/>
      <c r="M273" s="131"/>
      <c r="N273" s="131"/>
      <c r="O273" s="131"/>
      <c r="P273" s="131"/>
      <c r="Q273" s="131"/>
      <c r="R273" s="131"/>
      <c r="S273" s="133"/>
      <c r="T273" s="134"/>
      <c r="U273" s="131"/>
      <c r="V273" s="131"/>
      <c r="W273" s="131"/>
      <c r="X273" s="131"/>
      <c r="Y273" s="131"/>
      <c r="Z273" s="131"/>
      <c r="AA273" s="135"/>
      <c r="AT273" s="136" t="s">
        <v>118</v>
      </c>
      <c r="AU273" s="136" t="s">
        <v>71</v>
      </c>
      <c r="AV273" s="136" t="s">
        <v>112</v>
      </c>
      <c r="AW273" s="136" t="s">
        <v>81</v>
      </c>
      <c r="AX273" s="136" t="s">
        <v>17</v>
      </c>
      <c r="AY273" s="136" t="s">
        <v>106</v>
      </c>
    </row>
    <row r="274" spans="2:65" s="6" customFormat="1" ht="27" customHeight="1">
      <c r="B274" s="21"/>
      <c r="C274" s="113" t="s">
        <v>315</v>
      </c>
      <c r="D274" s="113" t="s">
        <v>107</v>
      </c>
      <c r="E274" s="114" t="s">
        <v>316</v>
      </c>
      <c r="F274" s="199" t="s">
        <v>317</v>
      </c>
      <c r="G274" s="200"/>
      <c r="H274" s="200"/>
      <c r="I274" s="200"/>
      <c r="J274" s="116" t="s">
        <v>162</v>
      </c>
      <c r="K274" s="117">
        <v>359</v>
      </c>
      <c r="L274" s="201"/>
      <c r="M274" s="200"/>
      <c r="N274" s="202">
        <f>ROUND($L$274*$K$274,2)</f>
        <v>0</v>
      </c>
      <c r="O274" s="200"/>
      <c r="P274" s="200"/>
      <c r="Q274" s="200"/>
      <c r="R274" s="115" t="s">
        <v>111</v>
      </c>
      <c r="S274" s="41"/>
      <c r="T274" s="118"/>
      <c r="U274" s="119" t="s">
        <v>34</v>
      </c>
      <c r="V274" s="22"/>
      <c r="W274" s="22"/>
      <c r="X274" s="120">
        <v>0</v>
      </c>
      <c r="Y274" s="120">
        <f>$X$274*$K$274</f>
        <v>0</v>
      </c>
      <c r="Z274" s="120">
        <v>0</v>
      </c>
      <c r="AA274" s="121">
        <f>$Z$274*$K$274</f>
        <v>0</v>
      </c>
      <c r="AR274" s="76" t="s">
        <v>112</v>
      </c>
      <c r="AT274" s="76" t="s">
        <v>107</v>
      </c>
      <c r="AU274" s="76" t="s">
        <v>71</v>
      </c>
      <c r="AY274" s="6" t="s">
        <v>106</v>
      </c>
      <c r="BE274" s="122">
        <f>IF($U$274="základní",$N$274,0)</f>
        <v>0</v>
      </c>
      <c r="BF274" s="122">
        <f>IF($U$274="snížená",$N$274,0)</f>
        <v>0</v>
      </c>
      <c r="BG274" s="122">
        <f>IF($U$274="zákl. přenesená",$N$274,0)</f>
        <v>0</v>
      </c>
      <c r="BH274" s="122">
        <f>IF($U$274="sníž. přenesená",$N$274,0)</f>
        <v>0</v>
      </c>
      <c r="BI274" s="122">
        <f>IF($U$274="nulová",$N$274,0)</f>
        <v>0</v>
      </c>
      <c r="BJ274" s="76" t="s">
        <v>17</v>
      </c>
      <c r="BK274" s="122">
        <f>ROUND($L$274*$K$274,2)</f>
        <v>0</v>
      </c>
      <c r="BL274" s="76" t="s">
        <v>112</v>
      </c>
      <c r="BM274" s="76" t="s">
        <v>315</v>
      </c>
    </row>
    <row r="275" spans="2:47" s="6" customFormat="1" ht="27" customHeight="1">
      <c r="B275" s="21"/>
      <c r="C275" s="22"/>
      <c r="D275" s="22"/>
      <c r="E275" s="22"/>
      <c r="F275" s="203" t="s">
        <v>318</v>
      </c>
      <c r="G275" s="170"/>
      <c r="H275" s="170"/>
      <c r="I275" s="170"/>
      <c r="J275" s="170"/>
      <c r="K275" s="170"/>
      <c r="L275" s="170"/>
      <c r="M275" s="170"/>
      <c r="N275" s="170"/>
      <c r="O275" s="170"/>
      <c r="P275" s="170"/>
      <c r="Q275" s="170"/>
      <c r="R275" s="170"/>
      <c r="S275" s="41"/>
      <c r="T275" s="50"/>
      <c r="U275" s="22"/>
      <c r="V275" s="22"/>
      <c r="W275" s="22"/>
      <c r="X275" s="22"/>
      <c r="Y275" s="22"/>
      <c r="Z275" s="22"/>
      <c r="AA275" s="51"/>
      <c r="AT275" s="6" t="s">
        <v>114</v>
      </c>
      <c r="AU275" s="6" t="s">
        <v>71</v>
      </c>
    </row>
    <row r="276" spans="2:47" s="6" customFormat="1" ht="156.75" customHeight="1">
      <c r="B276" s="21"/>
      <c r="C276" s="22"/>
      <c r="D276" s="22"/>
      <c r="E276" s="22"/>
      <c r="F276" s="204" t="s">
        <v>319</v>
      </c>
      <c r="G276" s="170"/>
      <c r="H276" s="170"/>
      <c r="I276" s="170"/>
      <c r="J276" s="170"/>
      <c r="K276" s="170"/>
      <c r="L276" s="170"/>
      <c r="M276" s="170"/>
      <c r="N276" s="170"/>
      <c r="O276" s="170"/>
      <c r="P276" s="170"/>
      <c r="Q276" s="170"/>
      <c r="R276" s="170"/>
      <c r="S276" s="41"/>
      <c r="T276" s="50"/>
      <c r="U276" s="22"/>
      <c r="V276" s="22"/>
      <c r="W276" s="22"/>
      <c r="X276" s="22"/>
      <c r="Y276" s="22"/>
      <c r="Z276" s="22"/>
      <c r="AA276" s="51"/>
      <c r="AT276" s="6" t="s">
        <v>116</v>
      </c>
      <c r="AU276" s="6" t="s">
        <v>71</v>
      </c>
    </row>
    <row r="277" spans="2:51" s="6" customFormat="1" ht="15.75" customHeight="1">
      <c r="B277" s="137"/>
      <c r="C277" s="138"/>
      <c r="D277" s="138"/>
      <c r="E277" s="138"/>
      <c r="F277" s="209" t="s">
        <v>272</v>
      </c>
      <c r="G277" s="210"/>
      <c r="H277" s="210"/>
      <c r="I277" s="210"/>
      <c r="J277" s="138"/>
      <c r="K277" s="138"/>
      <c r="L277" s="138"/>
      <c r="M277" s="138"/>
      <c r="N277" s="138"/>
      <c r="O277" s="138"/>
      <c r="P277" s="138"/>
      <c r="Q277" s="138"/>
      <c r="R277" s="138"/>
      <c r="S277" s="139"/>
      <c r="T277" s="140"/>
      <c r="U277" s="138"/>
      <c r="V277" s="138"/>
      <c r="W277" s="138"/>
      <c r="X277" s="138"/>
      <c r="Y277" s="138"/>
      <c r="Z277" s="138"/>
      <c r="AA277" s="141"/>
      <c r="AT277" s="142" t="s">
        <v>118</v>
      </c>
      <c r="AU277" s="142" t="s">
        <v>71</v>
      </c>
      <c r="AV277" s="142" t="s">
        <v>17</v>
      </c>
      <c r="AW277" s="142" t="s">
        <v>81</v>
      </c>
      <c r="AX277" s="142" t="s">
        <v>64</v>
      </c>
      <c r="AY277" s="142" t="s">
        <v>106</v>
      </c>
    </row>
    <row r="278" spans="2:51" s="6" customFormat="1" ht="15.75" customHeight="1">
      <c r="B278" s="123"/>
      <c r="C278" s="124"/>
      <c r="D278" s="124"/>
      <c r="E278" s="124"/>
      <c r="F278" s="205" t="s">
        <v>273</v>
      </c>
      <c r="G278" s="206"/>
      <c r="H278" s="206"/>
      <c r="I278" s="206"/>
      <c r="J278" s="124"/>
      <c r="K278" s="125">
        <v>356</v>
      </c>
      <c r="L278" s="124"/>
      <c r="M278" s="124"/>
      <c r="N278" s="124"/>
      <c r="O278" s="124"/>
      <c r="P278" s="124"/>
      <c r="Q278" s="124"/>
      <c r="R278" s="124"/>
      <c r="S278" s="126"/>
      <c r="T278" s="127"/>
      <c r="U278" s="124"/>
      <c r="V278" s="124"/>
      <c r="W278" s="124"/>
      <c r="X278" s="124"/>
      <c r="Y278" s="124"/>
      <c r="Z278" s="124"/>
      <c r="AA278" s="128"/>
      <c r="AT278" s="129" t="s">
        <v>118</v>
      </c>
      <c r="AU278" s="129" t="s">
        <v>71</v>
      </c>
      <c r="AV278" s="129" t="s">
        <v>71</v>
      </c>
      <c r="AW278" s="129" t="s">
        <v>81</v>
      </c>
      <c r="AX278" s="129" t="s">
        <v>64</v>
      </c>
      <c r="AY278" s="129" t="s">
        <v>106</v>
      </c>
    </row>
    <row r="279" spans="2:51" s="6" customFormat="1" ht="15.75" customHeight="1">
      <c r="B279" s="137"/>
      <c r="C279" s="138"/>
      <c r="D279" s="138"/>
      <c r="E279" s="138"/>
      <c r="F279" s="209" t="s">
        <v>274</v>
      </c>
      <c r="G279" s="210"/>
      <c r="H279" s="210"/>
      <c r="I279" s="210"/>
      <c r="J279" s="138"/>
      <c r="K279" s="138"/>
      <c r="L279" s="138"/>
      <c r="M279" s="138"/>
      <c r="N279" s="138"/>
      <c r="O279" s="138"/>
      <c r="P279" s="138"/>
      <c r="Q279" s="138"/>
      <c r="R279" s="138"/>
      <c r="S279" s="139"/>
      <c r="T279" s="140"/>
      <c r="U279" s="138"/>
      <c r="V279" s="138"/>
      <c r="W279" s="138"/>
      <c r="X279" s="138"/>
      <c r="Y279" s="138"/>
      <c r="Z279" s="138"/>
      <c r="AA279" s="141"/>
      <c r="AT279" s="142" t="s">
        <v>118</v>
      </c>
      <c r="AU279" s="142" t="s">
        <v>71</v>
      </c>
      <c r="AV279" s="142" t="s">
        <v>17</v>
      </c>
      <c r="AW279" s="142" t="s">
        <v>81</v>
      </c>
      <c r="AX279" s="142" t="s">
        <v>64</v>
      </c>
      <c r="AY279" s="142" t="s">
        <v>106</v>
      </c>
    </row>
    <row r="280" spans="2:51" s="6" customFormat="1" ht="15.75" customHeight="1">
      <c r="B280" s="123"/>
      <c r="C280" s="124"/>
      <c r="D280" s="124"/>
      <c r="E280" s="124"/>
      <c r="F280" s="205" t="s">
        <v>125</v>
      </c>
      <c r="G280" s="206"/>
      <c r="H280" s="206"/>
      <c r="I280" s="206"/>
      <c r="J280" s="124"/>
      <c r="K280" s="125">
        <v>3</v>
      </c>
      <c r="L280" s="124"/>
      <c r="M280" s="124"/>
      <c r="N280" s="124"/>
      <c r="O280" s="124"/>
      <c r="P280" s="124"/>
      <c r="Q280" s="124"/>
      <c r="R280" s="124"/>
      <c r="S280" s="126"/>
      <c r="T280" s="127"/>
      <c r="U280" s="124"/>
      <c r="V280" s="124"/>
      <c r="W280" s="124"/>
      <c r="X280" s="124"/>
      <c r="Y280" s="124"/>
      <c r="Z280" s="124"/>
      <c r="AA280" s="128"/>
      <c r="AT280" s="129" t="s">
        <v>118</v>
      </c>
      <c r="AU280" s="129" t="s">
        <v>71</v>
      </c>
      <c r="AV280" s="129" t="s">
        <v>71</v>
      </c>
      <c r="AW280" s="129" t="s">
        <v>81</v>
      </c>
      <c r="AX280" s="129" t="s">
        <v>64</v>
      </c>
      <c r="AY280" s="129" t="s">
        <v>106</v>
      </c>
    </row>
    <row r="281" spans="2:51" s="6" customFormat="1" ht="15.75" customHeight="1">
      <c r="B281" s="130"/>
      <c r="C281" s="131"/>
      <c r="D281" s="131"/>
      <c r="E281" s="131"/>
      <c r="F281" s="207" t="s">
        <v>119</v>
      </c>
      <c r="G281" s="208"/>
      <c r="H281" s="208"/>
      <c r="I281" s="208"/>
      <c r="J281" s="131"/>
      <c r="K281" s="132">
        <v>359</v>
      </c>
      <c r="L281" s="131"/>
      <c r="M281" s="131"/>
      <c r="N281" s="131"/>
      <c r="O281" s="131"/>
      <c r="P281" s="131"/>
      <c r="Q281" s="131"/>
      <c r="R281" s="131"/>
      <c r="S281" s="133"/>
      <c r="T281" s="134"/>
      <c r="U281" s="131"/>
      <c r="V281" s="131"/>
      <c r="W281" s="131"/>
      <c r="X281" s="131"/>
      <c r="Y281" s="131"/>
      <c r="Z281" s="131"/>
      <c r="AA281" s="135"/>
      <c r="AT281" s="136" t="s">
        <v>118</v>
      </c>
      <c r="AU281" s="136" t="s">
        <v>71</v>
      </c>
      <c r="AV281" s="136" t="s">
        <v>112</v>
      </c>
      <c r="AW281" s="136" t="s">
        <v>81</v>
      </c>
      <c r="AX281" s="136" t="s">
        <v>17</v>
      </c>
      <c r="AY281" s="136" t="s">
        <v>106</v>
      </c>
    </row>
    <row r="282" spans="2:65" s="6" customFormat="1" ht="15.75" customHeight="1">
      <c r="B282" s="21"/>
      <c r="C282" s="143" t="s">
        <v>320</v>
      </c>
      <c r="D282" s="143" t="s">
        <v>173</v>
      </c>
      <c r="E282" s="144" t="s">
        <v>321</v>
      </c>
      <c r="F282" s="211" t="s">
        <v>322</v>
      </c>
      <c r="G282" s="212"/>
      <c r="H282" s="212"/>
      <c r="I282" s="212"/>
      <c r="J282" s="145" t="s">
        <v>162</v>
      </c>
      <c r="K282" s="146">
        <v>341.58</v>
      </c>
      <c r="L282" s="213"/>
      <c r="M282" s="212"/>
      <c r="N282" s="214">
        <f>ROUND($L$282*$K$282,2)</f>
        <v>0</v>
      </c>
      <c r="O282" s="200"/>
      <c r="P282" s="200"/>
      <c r="Q282" s="200"/>
      <c r="R282" s="115" t="s">
        <v>111</v>
      </c>
      <c r="S282" s="41"/>
      <c r="T282" s="118"/>
      <c r="U282" s="119" t="s">
        <v>34</v>
      </c>
      <c r="V282" s="22"/>
      <c r="W282" s="22"/>
      <c r="X282" s="120">
        <v>0</v>
      </c>
      <c r="Y282" s="120">
        <f>$X$282*$K$282</f>
        <v>0</v>
      </c>
      <c r="Z282" s="120">
        <v>0</v>
      </c>
      <c r="AA282" s="121">
        <f>$Z$282*$K$282</f>
        <v>0</v>
      </c>
      <c r="AR282" s="76" t="s">
        <v>153</v>
      </c>
      <c r="AT282" s="76" t="s">
        <v>173</v>
      </c>
      <c r="AU282" s="76" t="s">
        <v>71</v>
      </c>
      <c r="AY282" s="6" t="s">
        <v>106</v>
      </c>
      <c r="BE282" s="122">
        <f>IF($U$282="základní",$N$282,0)</f>
        <v>0</v>
      </c>
      <c r="BF282" s="122">
        <f>IF($U$282="snížená",$N$282,0)</f>
        <v>0</v>
      </c>
      <c r="BG282" s="122">
        <f>IF($U$282="zákl. přenesená",$N$282,0)</f>
        <v>0</v>
      </c>
      <c r="BH282" s="122">
        <f>IF($U$282="sníž. přenesená",$N$282,0)</f>
        <v>0</v>
      </c>
      <c r="BI282" s="122">
        <f>IF($U$282="nulová",$N$282,0)</f>
        <v>0</v>
      </c>
      <c r="BJ282" s="76" t="s">
        <v>17</v>
      </c>
      <c r="BK282" s="122">
        <f>ROUND($L$282*$K$282,2)</f>
        <v>0</v>
      </c>
      <c r="BL282" s="76" t="s">
        <v>112</v>
      </c>
      <c r="BM282" s="76" t="s">
        <v>320</v>
      </c>
    </row>
    <row r="283" spans="2:47" s="6" customFormat="1" ht="27" customHeight="1">
      <c r="B283" s="21"/>
      <c r="C283" s="22"/>
      <c r="D283" s="22"/>
      <c r="E283" s="22"/>
      <c r="F283" s="203" t="s">
        <v>323</v>
      </c>
      <c r="G283" s="170"/>
      <c r="H283" s="170"/>
      <c r="I283" s="170"/>
      <c r="J283" s="170"/>
      <c r="K283" s="170"/>
      <c r="L283" s="170"/>
      <c r="M283" s="170"/>
      <c r="N283" s="170"/>
      <c r="O283" s="170"/>
      <c r="P283" s="170"/>
      <c r="Q283" s="170"/>
      <c r="R283" s="170"/>
      <c r="S283" s="41"/>
      <c r="T283" s="50"/>
      <c r="U283" s="22"/>
      <c r="V283" s="22"/>
      <c r="W283" s="22"/>
      <c r="X283" s="22"/>
      <c r="Y283" s="22"/>
      <c r="Z283" s="22"/>
      <c r="AA283" s="51"/>
      <c r="AT283" s="6" t="s">
        <v>114</v>
      </c>
      <c r="AU283" s="6" t="s">
        <v>71</v>
      </c>
    </row>
    <row r="284" spans="2:65" s="6" customFormat="1" ht="15.75" customHeight="1">
      <c r="B284" s="21"/>
      <c r="C284" s="143" t="s">
        <v>324</v>
      </c>
      <c r="D284" s="143" t="s">
        <v>173</v>
      </c>
      <c r="E284" s="144" t="s">
        <v>325</v>
      </c>
      <c r="F284" s="211" t="s">
        <v>326</v>
      </c>
      <c r="G284" s="212"/>
      <c r="H284" s="212"/>
      <c r="I284" s="212"/>
      <c r="J284" s="145" t="s">
        <v>162</v>
      </c>
      <c r="K284" s="146">
        <v>17.98</v>
      </c>
      <c r="L284" s="213"/>
      <c r="M284" s="212"/>
      <c r="N284" s="214">
        <f>ROUND($L$284*$K$284,2)</f>
        <v>0</v>
      </c>
      <c r="O284" s="200"/>
      <c r="P284" s="200"/>
      <c r="Q284" s="200"/>
      <c r="R284" s="115" t="s">
        <v>111</v>
      </c>
      <c r="S284" s="41"/>
      <c r="T284" s="118"/>
      <c r="U284" s="119" t="s">
        <v>34</v>
      </c>
      <c r="V284" s="22"/>
      <c r="W284" s="22"/>
      <c r="X284" s="120">
        <v>0</v>
      </c>
      <c r="Y284" s="120">
        <f>$X$284*$K$284</f>
        <v>0</v>
      </c>
      <c r="Z284" s="120">
        <v>0</v>
      </c>
      <c r="AA284" s="121">
        <f>$Z$284*$K$284</f>
        <v>0</v>
      </c>
      <c r="AR284" s="76" t="s">
        <v>153</v>
      </c>
      <c r="AT284" s="76" t="s">
        <v>173</v>
      </c>
      <c r="AU284" s="76" t="s">
        <v>71</v>
      </c>
      <c r="AY284" s="6" t="s">
        <v>106</v>
      </c>
      <c r="BE284" s="122">
        <f>IF($U$284="základní",$N$284,0)</f>
        <v>0</v>
      </c>
      <c r="BF284" s="122">
        <f>IF($U$284="snížená",$N$284,0)</f>
        <v>0</v>
      </c>
      <c r="BG284" s="122">
        <f>IF($U$284="zákl. přenesená",$N$284,0)</f>
        <v>0</v>
      </c>
      <c r="BH284" s="122">
        <f>IF($U$284="sníž. přenesená",$N$284,0)</f>
        <v>0</v>
      </c>
      <c r="BI284" s="122">
        <f>IF($U$284="nulová",$N$284,0)</f>
        <v>0</v>
      </c>
      <c r="BJ284" s="76" t="s">
        <v>17</v>
      </c>
      <c r="BK284" s="122">
        <f>ROUND($L$284*$K$284,2)</f>
        <v>0</v>
      </c>
      <c r="BL284" s="76" t="s">
        <v>112</v>
      </c>
      <c r="BM284" s="76" t="s">
        <v>324</v>
      </c>
    </row>
    <row r="285" spans="2:47" s="6" customFormat="1" ht="27" customHeight="1">
      <c r="B285" s="21"/>
      <c r="C285" s="22"/>
      <c r="D285" s="22"/>
      <c r="E285" s="22"/>
      <c r="F285" s="203" t="s">
        <v>327</v>
      </c>
      <c r="G285" s="170"/>
      <c r="H285" s="170"/>
      <c r="I285" s="170"/>
      <c r="J285" s="170"/>
      <c r="K285" s="170"/>
      <c r="L285" s="170"/>
      <c r="M285" s="170"/>
      <c r="N285" s="170"/>
      <c r="O285" s="170"/>
      <c r="P285" s="170"/>
      <c r="Q285" s="170"/>
      <c r="R285" s="170"/>
      <c r="S285" s="41"/>
      <c r="T285" s="50"/>
      <c r="U285" s="22"/>
      <c r="V285" s="22"/>
      <c r="W285" s="22"/>
      <c r="X285" s="22"/>
      <c r="Y285" s="22"/>
      <c r="Z285" s="22"/>
      <c r="AA285" s="51"/>
      <c r="AT285" s="6" t="s">
        <v>114</v>
      </c>
      <c r="AU285" s="6" t="s">
        <v>71</v>
      </c>
    </row>
    <row r="286" spans="2:65" s="6" customFormat="1" ht="15.75" customHeight="1">
      <c r="B286" s="21"/>
      <c r="C286" s="143" t="s">
        <v>328</v>
      </c>
      <c r="D286" s="143" t="s">
        <v>173</v>
      </c>
      <c r="E286" s="144" t="s">
        <v>329</v>
      </c>
      <c r="F286" s="211" t="s">
        <v>330</v>
      </c>
      <c r="G286" s="212"/>
      <c r="H286" s="212"/>
      <c r="I286" s="212"/>
      <c r="J286" s="145" t="s">
        <v>162</v>
      </c>
      <c r="K286" s="146">
        <v>3.03</v>
      </c>
      <c r="L286" s="213"/>
      <c r="M286" s="212"/>
      <c r="N286" s="214">
        <f>ROUND($L$286*$K$286,2)</f>
        <v>0</v>
      </c>
      <c r="O286" s="200"/>
      <c r="P286" s="200"/>
      <c r="Q286" s="200"/>
      <c r="R286" s="115"/>
      <c r="S286" s="41"/>
      <c r="T286" s="118"/>
      <c r="U286" s="119" t="s">
        <v>34</v>
      </c>
      <c r="V286" s="22"/>
      <c r="W286" s="22"/>
      <c r="X286" s="120">
        <v>0</v>
      </c>
      <c r="Y286" s="120">
        <f>$X$286*$K$286</f>
        <v>0</v>
      </c>
      <c r="Z286" s="120">
        <v>0</v>
      </c>
      <c r="AA286" s="121">
        <f>$Z$286*$K$286</f>
        <v>0</v>
      </c>
      <c r="AR286" s="76" t="s">
        <v>153</v>
      </c>
      <c r="AT286" s="76" t="s">
        <v>173</v>
      </c>
      <c r="AU286" s="76" t="s">
        <v>71</v>
      </c>
      <c r="AY286" s="6" t="s">
        <v>106</v>
      </c>
      <c r="BE286" s="122">
        <f>IF($U$286="základní",$N$286,0)</f>
        <v>0</v>
      </c>
      <c r="BF286" s="122">
        <f>IF($U$286="snížená",$N$286,0)</f>
        <v>0</v>
      </c>
      <c r="BG286" s="122">
        <f>IF($U$286="zákl. přenesená",$N$286,0)</f>
        <v>0</v>
      </c>
      <c r="BH286" s="122">
        <f>IF($U$286="sníž. přenesená",$N$286,0)</f>
        <v>0</v>
      </c>
      <c r="BI286" s="122">
        <f>IF($U$286="nulová",$N$286,0)</f>
        <v>0</v>
      </c>
      <c r="BJ286" s="76" t="s">
        <v>17</v>
      </c>
      <c r="BK286" s="122">
        <f>ROUND($L$286*$K$286,2)</f>
        <v>0</v>
      </c>
      <c r="BL286" s="76" t="s">
        <v>112</v>
      </c>
      <c r="BM286" s="76" t="s">
        <v>328</v>
      </c>
    </row>
    <row r="287" spans="2:47" s="6" customFormat="1" ht="16.5" customHeight="1">
      <c r="B287" s="21"/>
      <c r="C287" s="22"/>
      <c r="D287" s="22"/>
      <c r="E287" s="22"/>
      <c r="F287" s="203" t="s">
        <v>330</v>
      </c>
      <c r="G287" s="170"/>
      <c r="H287" s="170"/>
      <c r="I287" s="170"/>
      <c r="J287" s="170"/>
      <c r="K287" s="170"/>
      <c r="L287" s="170"/>
      <c r="M287" s="170"/>
      <c r="N287" s="170"/>
      <c r="O287" s="170"/>
      <c r="P287" s="170"/>
      <c r="Q287" s="170"/>
      <c r="R287" s="170"/>
      <c r="S287" s="41"/>
      <c r="T287" s="50"/>
      <c r="U287" s="22"/>
      <c r="V287" s="22"/>
      <c r="W287" s="22"/>
      <c r="X287" s="22"/>
      <c r="Y287" s="22"/>
      <c r="Z287" s="22"/>
      <c r="AA287" s="51"/>
      <c r="AT287" s="6" t="s">
        <v>114</v>
      </c>
      <c r="AU287" s="6" t="s">
        <v>71</v>
      </c>
    </row>
    <row r="288" spans="2:51" s="6" customFormat="1" ht="15.75" customHeight="1">
      <c r="B288" s="137"/>
      <c r="C288" s="138"/>
      <c r="D288" s="138"/>
      <c r="E288" s="138"/>
      <c r="F288" s="209" t="s">
        <v>274</v>
      </c>
      <c r="G288" s="210"/>
      <c r="H288" s="210"/>
      <c r="I288" s="210"/>
      <c r="J288" s="138"/>
      <c r="K288" s="138"/>
      <c r="L288" s="138"/>
      <c r="M288" s="138"/>
      <c r="N288" s="138"/>
      <c r="O288" s="138"/>
      <c r="P288" s="138"/>
      <c r="Q288" s="138"/>
      <c r="R288" s="138"/>
      <c r="S288" s="139"/>
      <c r="T288" s="140"/>
      <c r="U288" s="138"/>
      <c r="V288" s="138"/>
      <c r="W288" s="138"/>
      <c r="X288" s="138"/>
      <c r="Y288" s="138"/>
      <c r="Z288" s="138"/>
      <c r="AA288" s="141"/>
      <c r="AT288" s="142" t="s">
        <v>118</v>
      </c>
      <c r="AU288" s="142" t="s">
        <v>71</v>
      </c>
      <c r="AV288" s="142" t="s">
        <v>17</v>
      </c>
      <c r="AW288" s="142" t="s">
        <v>81</v>
      </c>
      <c r="AX288" s="142" t="s">
        <v>64</v>
      </c>
      <c r="AY288" s="142" t="s">
        <v>106</v>
      </c>
    </row>
    <row r="289" spans="2:51" s="6" customFormat="1" ht="15.75" customHeight="1">
      <c r="B289" s="123"/>
      <c r="C289" s="124"/>
      <c r="D289" s="124"/>
      <c r="E289" s="124"/>
      <c r="F289" s="205" t="s">
        <v>331</v>
      </c>
      <c r="G289" s="206"/>
      <c r="H289" s="206"/>
      <c r="I289" s="206"/>
      <c r="J289" s="124"/>
      <c r="K289" s="125">
        <v>3.03</v>
      </c>
      <c r="L289" s="124"/>
      <c r="M289" s="124"/>
      <c r="N289" s="124"/>
      <c r="O289" s="124"/>
      <c r="P289" s="124"/>
      <c r="Q289" s="124"/>
      <c r="R289" s="124"/>
      <c r="S289" s="126"/>
      <c r="T289" s="127"/>
      <c r="U289" s="124"/>
      <c r="V289" s="124"/>
      <c r="W289" s="124"/>
      <c r="X289" s="124"/>
      <c r="Y289" s="124"/>
      <c r="Z289" s="124"/>
      <c r="AA289" s="128"/>
      <c r="AT289" s="129" t="s">
        <v>118</v>
      </c>
      <c r="AU289" s="129" t="s">
        <v>71</v>
      </c>
      <c r="AV289" s="129" t="s">
        <v>71</v>
      </c>
      <c r="AW289" s="129" t="s">
        <v>81</v>
      </c>
      <c r="AX289" s="129" t="s">
        <v>64</v>
      </c>
      <c r="AY289" s="129" t="s">
        <v>106</v>
      </c>
    </row>
    <row r="290" spans="2:51" s="6" customFormat="1" ht="15.75" customHeight="1">
      <c r="B290" s="137"/>
      <c r="C290" s="138"/>
      <c r="D290" s="138"/>
      <c r="E290" s="138"/>
      <c r="F290" s="209" t="s">
        <v>332</v>
      </c>
      <c r="G290" s="210"/>
      <c r="H290" s="210"/>
      <c r="I290" s="210"/>
      <c r="J290" s="138"/>
      <c r="K290" s="138"/>
      <c r="L290" s="138"/>
      <c r="M290" s="138"/>
      <c r="N290" s="138"/>
      <c r="O290" s="138"/>
      <c r="P290" s="138"/>
      <c r="Q290" s="138"/>
      <c r="R290" s="138"/>
      <c r="S290" s="139"/>
      <c r="T290" s="140"/>
      <c r="U290" s="138"/>
      <c r="V290" s="138"/>
      <c r="W290" s="138"/>
      <c r="X290" s="138"/>
      <c r="Y290" s="138"/>
      <c r="Z290" s="138"/>
      <c r="AA290" s="141"/>
      <c r="AT290" s="142" t="s">
        <v>118</v>
      </c>
      <c r="AU290" s="142" t="s">
        <v>71</v>
      </c>
      <c r="AV290" s="142" t="s">
        <v>17</v>
      </c>
      <c r="AW290" s="142" t="s">
        <v>81</v>
      </c>
      <c r="AX290" s="142" t="s">
        <v>64</v>
      </c>
      <c r="AY290" s="142" t="s">
        <v>106</v>
      </c>
    </row>
    <row r="291" spans="2:51" s="6" customFormat="1" ht="15.75" customHeight="1">
      <c r="B291" s="130"/>
      <c r="C291" s="131"/>
      <c r="D291" s="131"/>
      <c r="E291" s="131"/>
      <c r="F291" s="207" t="s">
        <v>119</v>
      </c>
      <c r="G291" s="208"/>
      <c r="H291" s="208"/>
      <c r="I291" s="208"/>
      <c r="J291" s="131"/>
      <c r="K291" s="132">
        <v>3.03</v>
      </c>
      <c r="L291" s="131"/>
      <c r="M291" s="131"/>
      <c r="N291" s="131"/>
      <c r="O291" s="131"/>
      <c r="P291" s="131"/>
      <c r="Q291" s="131"/>
      <c r="R291" s="131"/>
      <c r="S291" s="133"/>
      <c r="T291" s="134"/>
      <c r="U291" s="131"/>
      <c r="V291" s="131"/>
      <c r="W291" s="131"/>
      <c r="X291" s="131"/>
      <c r="Y291" s="131"/>
      <c r="Z291" s="131"/>
      <c r="AA291" s="135"/>
      <c r="AT291" s="136" t="s">
        <v>118</v>
      </c>
      <c r="AU291" s="136" t="s">
        <v>71</v>
      </c>
      <c r="AV291" s="136" t="s">
        <v>112</v>
      </c>
      <c r="AW291" s="136" t="s">
        <v>81</v>
      </c>
      <c r="AX291" s="136" t="s">
        <v>17</v>
      </c>
      <c r="AY291" s="136" t="s">
        <v>106</v>
      </c>
    </row>
    <row r="292" spans="2:65" s="6" customFormat="1" ht="15.75" customHeight="1">
      <c r="B292" s="21"/>
      <c r="C292" s="113" t="s">
        <v>333</v>
      </c>
      <c r="D292" s="113" t="s">
        <v>107</v>
      </c>
      <c r="E292" s="114" t="s">
        <v>334</v>
      </c>
      <c r="F292" s="199" t="s">
        <v>335</v>
      </c>
      <c r="G292" s="200"/>
      <c r="H292" s="200"/>
      <c r="I292" s="200"/>
      <c r="J292" s="116" t="s">
        <v>110</v>
      </c>
      <c r="K292" s="117">
        <v>20</v>
      </c>
      <c r="L292" s="201"/>
      <c r="M292" s="200"/>
      <c r="N292" s="202">
        <f>ROUND($L$292*$K$292,2)</f>
        <v>0</v>
      </c>
      <c r="O292" s="200"/>
      <c r="P292" s="200"/>
      <c r="Q292" s="200"/>
      <c r="R292" s="115" t="s">
        <v>111</v>
      </c>
      <c r="S292" s="41"/>
      <c r="T292" s="118"/>
      <c r="U292" s="119" t="s">
        <v>34</v>
      </c>
      <c r="V292" s="22"/>
      <c r="W292" s="22"/>
      <c r="X292" s="120">
        <v>0</v>
      </c>
      <c r="Y292" s="120">
        <f>$X$292*$K$292</f>
        <v>0</v>
      </c>
      <c r="Z292" s="120">
        <v>0</v>
      </c>
      <c r="AA292" s="121">
        <f>$Z$292*$K$292</f>
        <v>0</v>
      </c>
      <c r="AR292" s="76" t="s">
        <v>112</v>
      </c>
      <c r="AT292" s="76" t="s">
        <v>107</v>
      </c>
      <c r="AU292" s="76" t="s">
        <v>71</v>
      </c>
      <c r="AY292" s="6" t="s">
        <v>106</v>
      </c>
      <c r="BE292" s="122">
        <f>IF($U$292="základní",$N$292,0)</f>
        <v>0</v>
      </c>
      <c r="BF292" s="122">
        <f>IF($U$292="snížená",$N$292,0)</f>
        <v>0</v>
      </c>
      <c r="BG292" s="122">
        <f>IF($U$292="zákl. přenesená",$N$292,0)</f>
        <v>0</v>
      </c>
      <c r="BH292" s="122">
        <f>IF($U$292="sníž. přenesená",$N$292,0)</f>
        <v>0</v>
      </c>
      <c r="BI292" s="122">
        <f>IF($U$292="nulová",$N$292,0)</f>
        <v>0</v>
      </c>
      <c r="BJ292" s="76" t="s">
        <v>17</v>
      </c>
      <c r="BK292" s="122">
        <f>ROUND($L$292*$K$292,2)</f>
        <v>0</v>
      </c>
      <c r="BL292" s="76" t="s">
        <v>112</v>
      </c>
      <c r="BM292" s="76" t="s">
        <v>333</v>
      </c>
    </row>
    <row r="293" spans="2:47" s="6" customFormat="1" ht="16.5" customHeight="1">
      <c r="B293" s="21"/>
      <c r="C293" s="22"/>
      <c r="D293" s="22"/>
      <c r="E293" s="22"/>
      <c r="F293" s="203" t="s">
        <v>336</v>
      </c>
      <c r="G293" s="170"/>
      <c r="H293" s="170"/>
      <c r="I293" s="170"/>
      <c r="J293" s="170"/>
      <c r="K293" s="170"/>
      <c r="L293" s="170"/>
      <c r="M293" s="170"/>
      <c r="N293" s="170"/>
      <c r="O293" s="170"/>
      <c r="P293" s="170"/>
      <c r="Q293" s="170"/>
      <c r="R293" s="170"/>
      <c r="S293" s="41"/>
      <c r="T293" s="50"/>
      <c r="U293" s="22"/>
      <c r="V293" s="22"/>
      <c r="W293" s="22"/>
      <c r="X293" s="22"/>
      <c r="Y293" s="22"/>
      <c r="Z293" s="22"/>
      <c r="AA293" s="51"/>
      <c r="AT293" s="6" t="s">
        <v>114</v>
      </c>
      <c r="AU293" s="6" t="s">
        <v>71</v>
      </c>
    </row>
    <row r="294" spans="2:47" s="6" customFormat="1" ht="62.25" customHeight="1">
      <c r="B294" s="21"/>
      <c r="C294" s="22"/>
      <c r="D294" s="22"/>
      <c r="E294" s="22"/>
      <c r="F294" s="204" t="s">
        <v>337</v>
      </c>
      <c r="G294" s="170"/>
      <c r="H294" s="170"/>
      <c r="I294" s="170"/>
      <c r="J294" s="170"/>
      <c r="K294" s="170"/>
      <c r="L294" s="170"/>
      <c r="M294" s="170"/>
      <c r="N294" s="170"/>
      <c r="O294" s="170"/>
      <c r="P294" s="170"/>
      <c r="Q294" s="170"/>
      <c r="R294" s="170"/>
      <c r="S294" s="41"/>
      <c r="T294" s="50"/>
      <c r="U294" s="22"/>
      <c r="V294" s="22"/>
      <c r="W294" s="22"/>
      <c r="X294" s="22"/>
      <c r="Y294" s="22"/>
      <c r="Z294" s="22"/>
      <c r="AA294" s="51"/>
      <c r="AT294" s="6" t="s">
        <v>116</v>
      </c>
      <c r="AU294" s="6" t="s">
        <v>71</v>
      </c>
    </row>
    <row r="295" spans="2:65" s="6" customFormat="1" ht="27" customHeight="1">
      <c r="B295" s="21"/>
      <c r="C295" s="113" t="s">
        <v>338</v>
      </c>
      <c r="D295" s="113" t="s">
        <v>107</v>
      </c>
      <c r="E295" s="114" t="s">
        <v>339</v>
      </c>
      <c r="F295" s="199" t="s">
        <v>340</v>
      </c>
      <c r="G295" s="200"/>
      <c r="H295" s="200"/>
      <c r="I295" s="200"/>
      <c r="J295" s="116" t="s">
        <v>216</v>
      </c>
      <c r="K295" s="117">
        <v>70</v>
      </c>
      <c r="L295" s="201"/>
      <c r="M295" s="200"/>
      <c r="N295" s="202">
        <f>ROUND($L$295*$K$295,2)</f>
        <v>0</v>
      </c>
      <c r="O295" s="200"/>
      <c r="P295" s="200"/>
      <c r="Q295" s="200"/>
      <c r="R295" s="115" t="s">
        <v>111</v>
      </c>
      <c r="S295" s="41"/>
      <c r="T295" s="118"/>
      <c r="U295" s="119" t="s">
        <v>34</v>
      </c>
      <c r="V295" s="22"/>
      <c r="W295" s="22"/>
      <c r="X295" s="120">
        <v>0</v>
      </c>
      <c r="Y295" s="120">
        <f>$X$295*$K$295</f>
        <v>0</v>
      </c>
      <c r="Z295" s="120">
        <v>0</v>
      </c>
      <c r="AA295" s="121">
        <f>$Z$295*$K$295</f>
        <v>0</v>
      </c>
      <c r="AR295" s="76" t="s">
        <v>112</v>
      </c>
      <c r="AT295" s="76" t="s">
        <v>107</v>
      </c>
      <c r="AU295" s="76" t="s">
        <v>71</v>
      </c>
      <c r="AY295" s="6" t="s">
        <v>106</v>
      </c>
      <c r="BE295" s="122">
        <f>IF($U$295="základní",$N$295,0)</f>
        <v>0</v>
      </c>
      <c r="BF295" s="122">
        <f>IF($U$295="snížená",$N$295,0)</f>
        <v>0</v>
      </c>
      <c r="BG295" s="122">
        <f>IF($U$295="zákl. přenesená",$N$295,0)</f>
        <v>0</v>
      </c>
      <c r="BH295" s="122">
        <f>IF($U$295="sníž. přenesená",$N$295,0)</f>
        <v>0</v>
      </c>
      <c r="BI295" s="122">
        <f>IF($U$295="nulová",$N$295,0)</f>
        <v>0</v>
      </c>
      <c r="BJ295" s="76" t="s">
        <v>17</v>
      </c>
      <c r="BK295" s="122">
        <f>ROUND($L$295*$K$295,2)</f>
        <v>0</v>
      </c>
      <c r="BL295" s="76" t="s">
        <v>112</v>
      </c>
      <c r="BM295" s="76" t="s">
        <v>338</v>
      </c>
    </row>
    <row r="296" spans="2:47" s="6" customFormat="1" ht="16.5" customHeight="1">
      <c r="B296" s="21"/>
      <c r="C296" s="22"/>
      <c r="D296" s="22"/>
      <c r="E296" s="22"/>
      <c r="F296" s="203" t="s">
        <v>341</v>
      </c>
      <c r="G296" s="170"/>
      <c r="H296" s="170"/>
      <c r="I296" s="170"/>
      <c r="J296" s="170"/>
      <c r="K296" s="170"/>
      <c r="L296" s="170"/>
      <c r="M296" s="170"/>
      <c r="N296" s="170"/>
      <c r="O296" s="170"/>
      <c r="P296" s="170"/>
      <c r="Q296" s="170"/>
      <c r="R296" s="170"/>
      <c r="S296" s="41"/>
      <c r="T296" s="50"/>
      <c r="U296" s="22"/>
      <c r="V296" s="22"/>
      <c r="W296" s="22"/>
      <c r="X296" s="22"/>
      <c r="Y296" s="22"/>
      <c r="Z296" s="22"/>
      <c r="AA296" s="51"/>
      <c r="AT296" s="6" t="s">
        <v>114</v>
      </c>
      <c r="AU296" s="6" t="s">
        <v>71</v>
      </c>
    </row>
    <row r="297" spans="2:47" s="6" customFormat="1" ht="62.25" customHeight="1">
      <c r="B297" s="21"/>
      <c r="C297" s="22"/>
      <c r="D297" s="22"/>
      <c r="E297" s="22"/>
      <c r="F297" s="204" t="s">
        <v>342</v>
      </c>
      <c r="G297" s="170"/>
      <c r="H297" s="170"/>
      <c r="I297" s="170"/>
      <c r="J297" s="170"/>
      <c r="K297" s="170"/>
      <c r="L297" s="170"/>
      <c r="M297" s="170"/>
      <c r="N297" s="170"/>
      <c r="O297" s="170"/>
      <c r="P297" s="170"/>
      <c r="Q297" s="170"/>
      <c r="R297" s="170"/>
      <c r="S297" s="41"/>
      <c r="T297" s="50"/>
      <c r="U297" s="22"/>
      <c r="V297" s="22"/>
      <c r="W297" s="22"/>
      <c r="X297" s="22"/>
      <c r="Y297" s="22"/>
      <c r="Z297" s="22"/>
      <c r="AA297" s="51"/>
      <c r="AT297" s="6" t="s">
        <v>116</v>
      </c>
      <c r="AU297" s="6" t="s">
        <v>71</v>
      </c>
    </row>
    <row r="298" spans="2:51" s="6" customFormat="1" ht="15.75" customHeight="1">
      <c r="B298" s="123"/>
      <c r="C298" s="124"/>
      <c r="D298" s="124"/>
      <c r="E298" s="124"/>
      <c r="F298" s="205" t="s">
        <v>343</v>
      </c>
      <c r="G298" s="206"/>
      <c r="H298" s="206"/>
      <c r="I298" s="206"/>
      <c r="J298" s="124"/>
      <c r="K298" s="125">
        <v>70</v>
      </c>
      <c r="L298" s="124"/>
      <c r="M298" s="124"/>
      <c r="N298" s="124"/>
      <c r="O298" s="124"/>
      <c r="P298" s="124"/>
      <c r="Q298" s="124"/>
      <c r="R298" s="124"/>
      <c r="S298" s="126"/>
      <c r="T298" s="127"/>
      <c r="U298" s="124"/>
      <c r="V298" s="124"/>
      <c r="W298" s="124"/>
      <c r="X298" s="124"/>
      <c r="Y298" s="124"/>
      <c r="Z298" s="124"/>
      <c r="AA298" s="128"/>
      <c r="AT298" s="129" t="s">
        <v>118</v>
      </c>
      <c r="AU298" s="129" t="s">
        <v>71</v>
      </c>
      <c r="AV298" s="129" t="s">
        <v>71</v>
      </c>
      <c r="AW298" s="129" t="s">
        <v>81</v>
      </c>
      <c r="AX298" s="129" t="s">
        <v>64</v>
      </c>
      <c r="AY298" s="129" t="s">
        <v>106</v>
      </c>
    </row>
    <row r="299" spans="2:51" s="6" customFormat="1" ht="15.75" customHeight="1">
      <c r="B299" s="130"/>
      <c r="C299" s="131"/>
      <c r="D299" s="131"/>
      <c r="E299" s="131"/>
      <c r="F299" s="207" t="s">
        <v>119</v>
      </c>
      <c r="G299" s="208"/>
      <c r="H299" s="208"/>
      <c r="I299" s="208"/>
      <c r="J299" s="131"/>
      <c r="K299" s="132">
        <v>70</v>
      </c>
      <c r="L299" s="131"/>
      <c r="M299" s="131"/>
      <c r="N299" s="131"/>
      <c r="O299" s="131"/>
      <c r="P299" s="131"/>
      <c r="Q299" s="131"/>
      <c r="R299" s="131"/>
      <c r="S299" s="133"/>
      <c r="T299" s="134"/>
      <c r="U299" s="131"/>
      <c r="V299" s="131"/>
      <c r="W299" s="131"/>
      <c r="X299" s="131"/>
      <c r="Y299" s="131"/>
      <c r="Z299" s="131"/>
      <c r="AA299" s="135"/>
      <c r="AT299" s="136" t="s">
        <v>118</v>
      </c>
      <c r="AU299" s="136" t="s">
        <v>71</v>
      </c>
      <c r="AV299" s="136" t="s">
        <v>112</v>
      </c>
      <c r="AW299" s="136" t="s">
        <v>81</v>
      </c>
      <c r="AX299" s="136" t="s">
        <v>17</v>
      </c>
      <c r="AY299" s="136" t="s">
        <v>106</v>
      </c>
    </row>
    <row r="300" spans="2:65" s="6" customFormat="1" ht="15.75" customHeight="1">
      <c r="B300" s="21"/>
      <c r="C300" s="113" t="s">
        <v>344</v>
      </c>
      <c r="D300" s="113" t="s">
        <v>107</v>
      </c>
      <c r="E300" s="114" t="s">
        <v>345</v>
      </c>
      <c r="F300" s="199" t="s">
        <v>346</v>
      </c>
      <c r="G300" s="200"/>
      <c r="H300" s="200"/>
      <c r="I300" s="200"/>
      <c r="J300" s="116" t="s">
        <v>162</v>
      </c>
      <c r="K300" s="117">
        <v>6</v>
      </c>
      <c r="L300" s="201"/>
      <c r="M300" s="200"/>
      <c r="N300" s="202">
        <f>ROUND($L$300*$K$300,2)</f>
        <v>0</v>
      </c>
      <c r="O300" s="200"/>
      <c r="P300" s="200"/>
      <c r="Q300" s="200"/>
      <c r="R300" s="115" t="s">
        <v>111</v>
      </c>
      <c r="S300" s="41"/>
      <c r="T300" s="118"/>
      <c r="U300" s="119" t="s">
        <v>34</v>
      </c>
      <c r="V300" s="22"/>
      <c r="W300" s="22"/>
      <c r="X300" s="120">
        <v>0</v>
      </c>
      <c r="Y300" s="120">
        <f>$X$300*$K$300</f>
        <v>0</v>
      </c>
      <c r="Z300" s="120">
        <v>0</v>
      </c>
      <c r="AA300" s="121">
        <f>$Z$300*$K$300</f>
        <v>0</v>
      </c>
      <c r="AR300" s="76" t="s">
        <v>112</v>
      </c>
      <c r="AT300" s="76" t="s">
        <v>107</v>
      </c>
      <c r="AU300" s="76" t="s">
        <v>71</v>
      </c>
      <c r="AY300" s="6" t="s">
        <v>106</v>
      </c>
      <c r="BE300" s="122">
        <f>IF($U$300="základní",$N$300,0)</f>
        <v>0</v>
      </c>
      <c r="BF300" s="122">
        <f>IF($U$300="snížená",$N$300,0)</f>
        <v>0</v>
      </c>
      <c r="BG300" s="122">
        <f>IF($U$300="zákl. přenesená",$N$300,0)</f>
        <v>0</v>
      </c>
      <c r="BH300" s="122">
        <f>IF($U$300="sníž. přenesená",$N$300,0)</f>
        <v>0</v>
      </c>
      <c r="BI300" s="122">
        <f>IF($U$300="nulová",$N$300,0)</f>
        <v>0</v>
      </c>
      <c r="BJ300" s="76" t="s">
        <v>17</v>
      </c>
      <c r="BK300" s="122">
        <f>ROUND($L$300*$K$300,2)</f>
        <v>0</v>
      </c>
      <c r="BL300" s="76" t="s">
        <v>112</v>
      </c>
      <c r="BM300" s="76" t="s">
        <v>344</v>
      </c>
    </row>
    <row r="301" spans="2:47" s="6" customFormat="1" ht="16.5" customHeight="1">
      <c r="B301" s="21"/>
      <c r="C301" s="22"/>
      <c r="D301" s="22"/>
      <c r="E301" s="22"/>
      <c r="F301" s="203" t="s">
        <v>347</v>
      </c>
      <c r="G301" s="170"/>
      <c r="H301" s="170"/>
      <c r="I301" s="170"/>
      <c r="J301" s="170"/>
      <c r="K301" s="170"/>
      <c r="L301" s="170"/>
      <c r="M301" s="170"/>
      <c r="N301" s="170"/>
      <c r="O301" s="170"/>
      <c r="P301" s="170"/>
      <c r="Q301" s="170"/>
      <c r="R301" s="170"/>
      <c r="S301" s="41"/>
      <c r="T301" s="50"/>
      <c r="U301" s="22"/>
      <c r="V301" s="22"/>
      <c r="W301" s="22"/>
      <c r="X301" s="22"/>
      <c r="Y301" s="22"/>
      <c r="Z301" s="22"/>
      <c r="AA301" s="51"/>
      <c r="AT301" s="6" t="s">
        <v>114</v>
      </c>
      <c r="AU301" s="6" t="s">
        <v>71</v>
      </c>
    </row>
    <row r="302" spans="2:47" s="6" customFormat="1" ht="97.5" customHeight="1">
      <c r="B302" s="21"/>
      <c r="C302" s="22"/>
      <c r="D302" s="22"/>
      <c r="E302" s="22"/>
      <c r="F302" s="204" t="s">
        <v>348</v>
      </c>
      <c r="G302" s="170"/>
      <c r="H302" s="170"/>
      <c r="I302" s="170"/>
      <c r="J302" s="170"/>
      <c r="K302" s="170"/>
      <c r="L302" s="170"/>
      <c r="M302" s="170"/>
      <c r="N302" s="170"/>
      <c r="O302" s="170"/>
      <c r="P302" s="170"/>
      <c r="Q302" s="170"/>
      <c r="R302" s="170"/>
      <c r="S302" s="41"/>
      <c r="T302" s="50"/>
      <c r="U302" s="22"/>
      <c r="V302" s="22"/>
      <c r="W302" s="22"/>
      <c r="X302" s="22"/>
      <c r="Y302" s="22"/>
      <c r="Z302" s="22"/>
      <c r="AA302" s="51"/>
      <c r="AT302" s="6" t="s">
        <v>116</v>
      </c>
      <c r="AU302" s="6" t="s">
        <v>71</v>
      </c>
    </row>
    <row r="303" spans="2:65" s="6" customFormat="1" ht="15.75" customHeight="1">
      <c r="B303" s="21"/>
      <c r="C303" s="143" t="s">
        <v>349</v>
      </c>
      <c r="D303" s="143" t="s">
        <v>173</v>
      </c>
      <c r="E303" s="144" t="s">
        <v>350</v>
      </c>
      <c r="F303" s="211" t="s">
        <v>351</v>
      </c>
      <c r="G303" s="212"/>
      <c r="H303" s="212"/>
      <c r="I303" s="212"/>
      <c r="J303" s="145" t="s">
        <v>352</v>
      </c>
      <c r="K303" s="146">
        <v>6</v>
      </c>
      <c r="L303" s="213"/>
      <c r="M303" s="212"/>
      <c r="N303" s="214">
        <f>ROUND($L$303*$K$303,2)</f>
        <v>0</v>
      </c>
      <c r="O303" s="200"/>
      <c r="P303" s="200"/>
      <c r="Q303" s="200"/>
      <c r="R303" s="115"/>
      <c r="S303" s="41"/>
      <c r="T303" s="118"/>
      <c r="U303" s="119" t="s">
        <v>34</v>
      </c>
      <c r="V303" s="22"/>
      <c r="W303" s="22"/>
      <c r="X303" s="120">
        <v>0</v>
      </c>
      <c r="Y303" s="120">
        <f>$X$303*$K$303</f>
        <v>0</v>
      </c>
      <c r="Z303" s="120">
        <v>0</v>
      </c>
      <c r="AA303" s="121">
        <f>$Z$303*$K$303</f>
        <v>0</v>
      </c>
      <c r="AR303" s="76" t="s">
        <v>153</v>
      </c>
      <c r="AT303" s="76" t="s">
        <v>173</v>
      </c>
      <c r="AU303" s="76" t="s">
        <v>71</v>
      </c>
      <c r="AY303" s="6" t="s">
        <v>106</v>
      </c>
      <c r="BE303" s="122">
        <f>IF($U$303="základní",$N$303,0)</f>
        <v>0</v>
      </c>
      <c r="BF303" s="122">
        <f>IF($U$303="snížená",$N$303,0)</f>
        <v>0</v>
      </c>
      <c r="BG303" s="122">
        <f>IF($U$303="zákl. přenesená",$N$303,0)</f>
        <v>0</v>
      </c>
      <c r="BH303" s="122">
        <f>IF($U$303="sníž. přenesená",$N$303,0)</f>
        <v>0</v>
      </c>
      <c r="BI303" s="122">
        <f>IF($U$303="nulová",$N$303,0)</f>
        <v>0</v>
      </c>
      <c r="BJ303" s="76" t="s">
        <v>17</v>
      </c>
      <c r="BK303" s="122">
        <f>ROUND($L$303*$K$303,2)</f>
        <v>0</v>
      </c>
      <c r="BL303" s="76" t="s">
        <v>112</v>
      </c>
      <c r="BM303" s="76" t="s">
        <v>349</v>
      </c>
    </row>
    <row r="304" spans="2:47" s="6" customFormat="1" ht="16.5" customHeight="1">
      <c r="B304" s="21"/>
      <c r="C304" s="22"/>
      <c r="D304" s="22"/>
      <c r="E304" s="22"/>
      <c r="F304" s="203" t="s">
        <v>351</v>
      </c>
      <c r="G304" s="170"/>
      <c r="H304" s="170"/>
      <c r="I304" s="170"/>
      <c r="J304" s="170"/>
      <c r="K304" s="170"/>
      <c r="L304" s="170"/>
      <c r="M304" s="170"/>
      <c r="N304" s="170"/>
      <c r="O304" s="170"/>
      <c r="P304" s="170"/>
      <c r="Q304" s="170"/>
      <c r="R304" s="170"/>
      <c r="S304" s="41"/>
      <c r="T304" s="50"/>
      <c r="U304" s="22"/>
      <c r="V304" s="22"/>
      <c r="W304" s="22"/>
      <c r="X304" s="22"/>
      <c r="Y304" s="22"/>
      <c r="Z304" s="22"/>
      <c r="AA304" s="51"/>
      <c r="AT304" s="6" t="s">
        <v>114</v>
      </c>
      <c r="AU304" s="6" t="s">
        <v>71</v>
      </c>
    </row>
    <row r="305" spans="2:63" s="102" customFormat="1" ht="30.75" customHeight="1">
      <c r="B305" s="103"/>
      <c r="C305" s="104"/>
      <c r="D305" s="112" t="s">
        <v>86</v>
      </c>
      <c r="E305" s="104"/>
      <c r="F305" s="104"/>
      <c r="G305" s="104"/>
      <c r="H305" s="104"/>
      <c r="I305" s="104"/>
      <c r="J305" s="104"/>
      <c r="K305" s="104"/>
      <c r="L305" s="104"/>
      <c r="M305" s="104"/>
      <c r="N305" s="218">
        <f>$BK$305</f>
        <v>0</v>
      </c>
      <c r="O305" s="217"/>
      <c r="P305" s="217"/>
      <c r="Q305" s="217"/>
      <c r="R305" s="104"/>
      <c r="S305" s="106"/>
      <c r="T305" s="107"/>
      <c r="U305" s="104"/>
      <c r="V305" s="104"/>
      <c r="W305" s="108">
        <f>SUM($W$306:$W$316)</f>
        <v>0</v>
      </c>
      <c r="X305" s="104"/>
      <c r="Y305" s="108">
        <f>SUM($Y$306:$Y$316)</f>
        <v>0</v>
      </c>
      <c r="Z305" s="104"/>
      <c r="AA305" s="109">
        <f>SUM($AA$306:$AA$316)</f>
        <v>0</v>
      </c>
      <c r="AR305" s="110" t="s">
        <v>17</v>
      </c>
      <c r="AT305" s="110" t="s">
        <v>63</v>
      </c>
      <c r="AU305" s="110" t="s">
        <v>17</v>
      </c>
      <c r="AY305" s="110" t="s">
        <v>106</v>
      </c>
      <c r="BK305" s="111">
        <f>SUM($BK$306:$BK$316)</f>
        <v>0</v>
      </c>
    </row>
    <row r="306" spans="2:65" s="6" customFormat="1" ht="27" customHeight="1">
      <c r="B306" s="21"/>
      <c r="C306" s="113" t="s">
        <v>353</v>
      </c>
      <c r="D306" s="113" t="s">
        <v>107</v>
      </c>
      <c r="E306" s="114" t="s">
        <v>354</v>
      </c>
      <c r="F306" s="199" t="s">
        <v>355</v>
      </c>
      <c r="G306" s="200"/>
      <c r="H306" s="200"/>
      <c r="I306" s="200"/>
      <c r="J306" s="116" t="s">
        <v>356</v>
      </c>
      <c r="K306" s="117">
        <v>2</v>
      </c>
      <c r="L306" s="201"/>
      <c r="M306" s="200"/>
      <c r="N306" s="202">
        <f>ROUND($L$306*$K$306,2)</f>
        <v>0</v>
      </c>
      <c r="O306" s="200"/>
      <c r="P306" s="200"/>
      <c r="Q306" s="200"/>
      <c r="R306" s="115"/>
      <c r="S306" s="41"/>
      <c r="T306" s="118"/>
      <c r="U306" s="119" t="s">
        <v>34</v>
      </c>
      <c r="V306" s="22"/>
      <c r="W306" s="22"/>
      <c r="X306" s="120">
        <v>0</v>
      </c>
      <c r="Y306" s="120">
        <f>$X$306*$K$306</f>
        <v>0</v>
      </c>
      <c r="Z306" s="120">
        <v>0</v>
      </c>
      <c r="AA306" s="121">
        <f>$Z$306*$K$306</f>
        <v>0</v>
      </c>
      <c r="AR306" s="76" t="s">
        <v>112</v>
      </c>
      <c r="AT306" s="76" t="s">
        <v>107</v>
      </c>
      <c r="AU306" s="76" t="s">
        <v>71</v>
      </c>
      <c r="AY306" s="6" t="s">
        <v>106</v>
      </c>
      <c r="BE306" s="122">
        <f>IF($U$306="základní",$N$306,0)</f>
        <v>0</v>
      </c>
      <c r="BF306" s="122">
        <f>IF($U$306="snížená",$N$306,0)</f>
        <v>0</v>
      </c>
      <c r="BG306" s="122">
        <f>IF($U$306="zákl. přenesená",$N$306,0)</f>
        <v>0</v>
      </c>
      <c r="BH306" s="122">
        <f>IF($U$306="sníž. přenesená",$N$306,0)</f>
        <v>0</v>
      </c>
      <c r="BI306" s="122">
        <f>IF($U$306="nulová",$N$306,0)</f>
        <v>0</v>
      </c>
      <c r="BJ306" s="76" t="s">
        <v>17</v>
      </c>
      <c r="BK306" s="122">
        <f>ROUND($L$306*$K$306,2)</f>
        <v>0</v>
      </c>
      <c r="BL306" s="76" t="s">
        <v>112</v>
      </c>
      <c r="BM306" s="76" t="s">
        <v>353</v>
      </c>
    </row>
    <row r="307" spans="2:47" s="6" customFormat="1" ht="16.5" customHeight="1">
      <c r="B307" s="21"/>
      <c r="C307" s="22"/>
      <c r="D307" s="22"/>
      <c r="E307" s="22"/>
      <c r="F307" s="203" t="s">
        <v>355</v>
      </c>
      <c r="G307" s="170"/>
      <c r="H307" s="170"/>
      <c r="I307" s="170"/>
      <c r="J307" s="170"/>
      <c r="K307" s="170"/>
      <c r="L307" s="170"/>
      <c r="M307" s="170"/>
      <c r="N307" s="170"/>
      <c r="O307" s="170"/>
      <c r="P307" s="170"/>
      <c r="Q307" s="170"/>
      <c r="R307" s="170"/>
      <c r="S307" s="41"/>
      <c r="T307" s="50"/>
      <c r="U307" s="22"/>
      <c r="V307" s="22"/>
      <c r="W307" s="22"/>
      <c r="X307" s="22"/>
      <c r="Y307" s="22"/>
      <c r="Z307" s="22"/>
      <c r="AA307" s="51"/>
      <c r="AT307" s="6" t="s">
        <v>114</v>
      </c>
      <c r="AU307" s="6" t="s">
        <v>71</v>
      </c>
    </row>
    <row r="308" spans="2:65" s="6" customFormat="1" ht="27" customHeight="1">
      <c r="B308" s="21"/>
      <c r="C308" s="113" t="s">
        <v>357</v>
      </c>
      <c r="D308" s="113" t="s">
        <v>107</v>
      </c>
      <c r="E308" s="114" t="s">
        <v>358</v>
      </c>
      <c r="F308" s="199" t="s">
        <v>359</v>
      </c>
      <c r="G308" s="200"/>
      <c r="H308" s="200"/>
      <c r="I308" s="200"/>
      <c r="J308" s="116" t="s">
        <v>173</v>
      </c>
      <c r="K308" s="117">
        <v>23</v>
      </c>
      <c r="L308" s="201"/>
      <c r="M308" s="200"/>
      <c r="N308" s="202">
        <f>ROUND($L$308*$K$308,2)</f>
        <v>0</v>
      </c>
      <c r="O308" s="200"/>
      <c r="P308" s="200"/>
      <c r="Q308" s="200"/>
      <c r="R308" s="115"/>
      <c r="S308" s="41"/>
      <c r="T308" s="118"/>
      <c r="U308" s="119" t="s">
        <v>34</v>
      </c>
      <c r="V308" s="22"/>
      <c r="W308" s="22"/>
      <c r="X308" s="120">
        <v>0</v>
      </c>
      <c r="Y308" s="120">
        <f>$X$308*$K$308</f>
        <v>0</v>
      </c>
      <c r="Z308" s="120">
        <v>0</v>
      </c>
      <c r="AA308" s="121">
        <f>$Z$308*$K$308</f>
        <v>0</v>
      </c>
      <c r="AR308" s="76" t="s">
        <v>112</v>
      </c>
      <c r="AT308" s="76" t="s">
        <v>107</v>
      </c>
      <c r="AU308" s="76" t="s">
        <v>71</v>
      </c>
      <c r="AY308" s="6" t="s">
        <v>106</v>
      </c>
      <c r="BE308" s="122">
        <f>IF($U$308="základní",$N$308,0)</f>
        <v>0</v>
      </c>
      <c r="BF308" s="122">
        <f>IF($U$308="snížená",$N$308,0)</f>
        <v>0</v>
      </c>
      <c r="BG308" s="122">
        <f>IF($U$308="zákl. přenesená",$N$308,0)</f>
        <v>0</v>
      </c>
      <c r="BH308" s="122">
        <f>IF($U$308="sníž. přenesená",$N$308,0)</f>
        <v>0</v>
      </c>
      <c r="BI308" s="122">
        <f>IF($U$308="nulová",$N$308,0)</f>
        <v>0</v>
      </c>
      <c r="BJ308" s="76" t="s">
        <v>17</v>
      </c>
      <c r="BK308" s="122">
        <f>ROUND($L$308*$K$308,2)</f>
        <v>0</v>
      </c>
      <c r="BL308" s="76" t="s">
        <v>112</v>
      </c>
      <c r="BM308" s="76" t="s">
        <v>357</v>
      </c>
    </row>
    <row r="309" spans="2:47" s="6" customFormat="1" ht="16.5" customHeight="1">
      <c r="B309" s="21"/>
      <c r="C309" s="22"/>
      <c r="D309" s="22"/>
      <c r="E309" s="22"/>
      <c r="F309" s="203" t="s">
        <v>359</v>
      </c>
      <c r="G309" s="170"/>
      <c r="H309" s="170"/>
      <c r="I309" s="170"/>
      <c r="J309" s="170"/>
      <c r="K309" s="170"/>
      <c r="L309" s="170"/>
      <c r="M309" s="170"/>
      <c r="N309" s="170"/>
      <c r="O309" s="170"/>
      <c r="P309" s="170"/>
      <c r="Q309" s="170"/>
      <c r="R309" s="170"/>
      <c r="S309" s="41"/>
      <c r="T309" s="50"/>
      <c r="U309" s="22"/>
      <c r="V309" s="22"/>
      <c r="W309" s="22"/>
      <c r="X309" s="22"/>
      <c r="Y309" s="22"/>
      <c r="Z309" s="22"/>
      <c r="AA309" s="51"/>
      <c r="AT309" s="6" t="s">
        <v>114</v>
      </c>
      <c r="AU309" s="6" t="s">
        <v>71</v>
      </c>
    </row>
    <row r="310" spans="2:51" s="6" customFormat="1" ht="15.75" customHeight="1">
      <c r="B310" s="123"/>
      <c r="C310" s="124"/>
      <c r="D310" s="124"/>
      <c r="E310" s="124"/>
      <c r="F310" s="205" t="s">
        <v>360</v>
      </c>
      <c r="G310" s="206"/>
      <c r="H310" s="206"/>
      <c r="I310" s="206"/>
      <c r="J310" s="124"/>
      <c r="K310" s="125">
        <v>23</v>
      </c>
      <c r="L310" s="124"/>
      <c r="M310" s="124"/>
      <c r="N310" s="124"/>
      <c r="O310" s="124"/>
      <c r="P310" s="124"/>
      <c r="Q310" s="124"/>
      <c r="R310" s="124"/>
      <c r="S310" s="126"/>
      <c r="T310" s="127"/>
      <c r="U310" s="124"/>
      <c r="V310" s="124"/>
      <c r="W310" s="124"/>
      <c r="X310" s="124"/>
      <c r="Y310" s="124"/>
      <c r="Z310" s="124"/>
      <c r="AA310" s="128"/>
      <c r="AT310" s="129" t="s">
        <v>118</v>
      </c>
      <c r="AU310" s="129" t="s">
        <v>71</v>
      </c>
      <c r="AV310" s="129" t="s">
        <v>71</v>
      </c>
      <c r="AW310" s="129" t="s">
        <v>81</v>
      </c>
      <c r="AX310" s="129" t="s">
        <v>64</v>
      </c>
      <c r="AY310" s="129" t="s">
        <v>106</v>
      </c>
    </row>
    <row r="311" spans="2:51" s="6" customFormat="1" ht="15.75" customHeight="1">
      <c r="B311" s="130"/>
      <c r="C311" s="131"/>
      <c r="D311" s="131"/>
      <c r="E311" s="131"/>
      <c r="F311" s="207" t="s">
        <v>119</v>
      </c>
      <c r="G311" s="208"/>
      <c r="H311" s="208"/>
      <c r="I311" s="208"/>
      <c r="J311" s="131"/>
      <c r="K311" s="132">
        <v>23</v>
      </c>
      <c r="L311" s="131"/>
      <c r="M311" s="131"/>
      <c r="N311" s="131"/>
      <c r="O311" s="131"/>
      <c r="P311" s="131"/>
      <c r="Q311" s="131"/>
      <c r="R311" s="131"/>
      <c r="S311" s="133"/>
      <c r="T311" s="134"/>
      <c r="U311" s="131"/>
      <c r="V311" s="131"/>
      <c r="W311" s="131"/>
      <c r="X311" s="131"/>
      <c r="Y311" s="131"/>
      <c r="Z311" s="131"/>
      <c r="AA311" s="135"/>
      <c r="AT311" s="136" t="s">
        <v>118</v>
      </c>
      <c r="AU311" s="136" t="s">
        <v>71</v>
      </c>
      <c r="AV311" s="136" t="s">
        <v>112</v>
      </c>
      <c r="AW311" s="136" t="s">
        <v>81</v>
      </c>
      <c r="AX311" s="136" t="s">
        <v>17</v>
      </c>
      <c r="AY311" s="136" t="s">
        <v>106</v>
      </c>
    </row>
    <row r="312" spans="2:65" s="6" customFormat="1" ht="15.75" customHeight="1">
      <c r="B312" s="21"/>
      <c r="C312" s="113" t="s">
        <v>361</v>
      </c>
      <c r="D312" s="113" t="s">
        <v>107</v>
      </c>
      <c r="E312" s="114" t="s">
        <v>362</v>
      </c>
      <c r="F312" s="199" t="s">
        <v>363</v>
      </c>
      <c r="G312" s="200"/>
      <c r="H312" s="200"/>
      <c r="I312" s="200"/>
      <c r="J312" s="116" t="s">
        <v>356</v>
      </c>
      <c r="K312" s="117">
        <v>2</v>
      </c>
      <c r="L312" s="201"/>
      <c r="M312" s="200"/>
      <c r="N312" s="202">
        <f>ROUND($L$312*$K$312,2)</f>
        <v>0</v>
      </c>
      <c r="O312" s="200"/>
      <c r="P312" s="200"/>
      <c r="Q312" s="200"/>
      <c r="R312" s="115"/>
      <c r="S312" s="41"/>
      <c r="T312" s="118"/>
      <c r="U312" s="119" t="s">
        <v>34</v>
      </c>
      <c r="V312" s="22"/>
      <c r="W312" s="22"/>
      <c r="X312" s="120">
        <v>0</v>
      </c>
      <c r="Y312" s="120">
        <f>$X$312*$K$312</f>
        <v>0</v>
      </c>
      <c r="Z312" s="120">
        <v>0</v>
      </c>
      <c r="AA312" s="121">
        <f>$Z$312*$K$312</f>
        <v>0</v>
      </c>
      <c r="AR312" s="76" t="s">
        <v>112</v>
      </c>
      <c r="AT312" s="76" t="s">
        <v>107</v>
      </c>
      <c r="AU312" s="76" t="s">
        <v>71</v>
      </c>
      <c r="AY312" s="6" t="s">
        <v>106</v>
      </c>
      <c r="BE312" s="122">
        <f>IF($U$312="základní",$N$312,0)</f>
        <v>0</v>
      </c>
      <c r="BF312" s="122">
        <f>IF($U$312="snížená",$N$312,0)</f>
        <v>0</v>
      </c>
      <c r="BG312" s="122">
        <f>IF($U$312="zákl. přenesená",$N$312,0)</f>
        <v>0</v>
      </c>
      <c r="BH312" s="122">
        <f>IF($U$312="sníž. přenesená",$N$312,0)</f>
        <v>0</v>
      </c>
      <c r="BI312" s="122">
        <f>IF($U$312="nulová",$N$312,0)</f>
        <v>0</v>
      </c>
      <c r="BJ312" s="76" t="s">
        <v>17</v>
      </c>
      <c r="BK312" s="122">
        <f>ROUND($L$312*$K$312,2)</f>
        <v>0</v>
      </c>
      <c r="BL312" s="76" t="s">
        <v>112</v>
      </c>
      <c r="BM312" s="76" t="s">
        <v>361</v>
      </c>
    </row>
    <row r="313" spans="2:47" s="6" customFormat="1" ht="16.5" customHeight="1">
      <c r="B313" s="21"/>
      <c r="C313" s="22"/>
      <c r="D313" s="22"/>
      <c r="E313" s="22"/>
      <c r="F313" s="203" t="s">
        <v>363</v>
      </c>
      <c r="G313" s="170"/>
      <c r="H313" s="170"/>
      <c r="I313" s="170"/>
      <c r="J313" s="170"/>
      <c r="K313" s="170"/>
      <c r="L313" s="170"/>
      <c r="M313" s="170"/>
      <c r="N313" s="170"/>
      <c r="O313" s="170"/>
      <c r="P313" s="170"/>
      <c r="Q313" s="170"/>
      <c r="R313" s="170"/>
      <c r="S313" s="41"/>
      <c r="T313" s="50"/>
      <c r="U313" s="22"/>
      <c r="V313" s="22"/>
      <c r="W313" s="22"/>
      <c r="X313" s="22"/>
      <c r="Y313" s="22"/>
      <c r="Z313" s="22"/>
      <c r="AA313" s="51"/>
      <c r="AT313" s="6" t="s">
        <v>114</v>
      </c>
      <c r="AU313" s="6" t="s">
        <v>71</v>
      </c>
    </row>
    <row r="314" spans="2:65" s="6" customFormat="1" ht="27" customHeight="1">
      <c r="B314" s="21"/>
      <c r="C314" s="113" t="s">
        <v>364</v>
      </c>
      <c r="D314" s="113" t="s">
        <v>107</v>
      </c>
      <c r="E314" s="114" t="s">
        <v>365</v>
      </c>
      <c r="F314" s="199" t="s">
        <v>366</v>
      </c>
      <c r="G314" s="200"/>
      <c r="H314" s="200"/>
      <c r="I314" s="200"/>
      <c r="J314" s="116" t="s">
        <v>367</v>
      </c>
      <c r="K314" s="117">
        <v>5</v>
      </c>
      <c r="L314" s="201"/>
      <c r="M314" s="200"/>
      <c r="N314" s="202">
        <f>ROUND($L$314*$K$314,2)</f>
        <v>0</v>
      </c>
      <c r="O314" s="200"/>
      <c r="P314" s="200"/>
      <c r="Q314" s="200"/>
      <c r="R314" s="115" t="s">
        <v>111</v>
      </c>
      <c r="S314" s="41"/>
      <c r="T314" s="118"/>
      <c r="U314" s="119" t="s">
        <v>34</v>
      </c>
      <c r="V314" s="22"/>
      <c r="W314" s="22"/>
      <c r="X314" s="120">
        <v>0</v>
      </c>
      <c r="Y314" s="120">
        <f>$X$314*$K$314</f>
        <v>0</v>
      </c>
      <c r="Z314" s="120">
        <v>0</v>
      </c>
      <c r="AA314" s="121">
        <f>$Z$314*$K$314</f>
        <v>0</v>
      </c>
      <c r="AR314" s="76" t="s">
        <v>112</v>
      </c>
      <c r="AT314" s="76" t="s">
        <v>107</v>
      </c>
      <c r="AU314" s="76" t="s">
        <v>71</v>
      </c>
      <c r="AY314" s="6" t="s">
        <v>106</v>
      </c>
      <c r="BE314" s="122">
        <f>IF($U$314="základní",$N$314,0)</f>
        <v>0</v>
      </c>
      <c r="BF314" s="122">
        <f>IF($U$314="snížená",$N$314,0)</f>
        <v>0</v>
      </c>
      <c r="BG314" s="122">
        <f>IF($U$314="zákl. přenesená",$N$314,0)</f>
        <v>0</v>
      </c>
      <c r="BH314" s="122">
        <f>IF($U$314="sníž. přenesená",$N$314,0)</f>
        <v>0</v>
      </c>
      <c r="BI314" s="122">
        <f>IF($U$314="nulová",$N$314,0)</f>
        <v>0</v>
      </c>
      <c r="BJ314" s="76" t="s">
        <v>17</v>
      </c>
      <c r="BK314" s="122">
        <f>ROUND($L$314*$K$314,2)</f>
        <v>0</v>
      </c>
      <c r="BL314" s="76" t="s">
        <v>112</v>
      </c>
      <c r="BM314" s="76" t="s">
        <v>364</v>
      </c>
    </row>
    <row r="315" spans="2:47" s="6" customFormat="1" ht="16.5" customHeight="1">
      <c r="B315" s="21"/>
      <c r="C315" s="22"/>
      <c r="D315" s="22"/>
      <c r="E315" s="22"/>
      <c r="F315" s="203" t="s">
        <v>368</v>
      </c>
      <c r="G315" s="170"/>
      <c r="H315" s="170"/>
      <c r="I315" s="170"/>
      <c r="J315" s="170"/>
      <c r="K315" s="170"/>
      <c r="L315" s="170"/>
      <c r="M315" s="170"/>
      <c r="N315" s="170"/>
      <c r="O315" s="170"/>
      <c r="P315" s="170"/>
      <c r="Q315" s="170"/>
      <c r="R315" s="170"/>
      <c r="S315" s="41"/>
      <c r="T315" s="50"/>
      <c r="U315" s="22"/>
      <c r="V315" s="22"/>
      <c r="W315" s="22"/>
      <c r="X315" s="22"/>
      <c r="Y315" s="22"/>
      <c r="Z315" s="22"/>
      <c r="AA315" s="51"/>
      <c r="AT315" s="6" t="s">
        <v>114</v>
      </c>
      <c r="AU315" s="6" t="s">
        <v>71</v>
      </c>
    </row>
    <row r="316" spans="2:47" s="6" customFormat="1" ht="132.75" customHeight="1">
      <c r="B316" s="21"/>
      <c r="C316" s="22"/>
      <c r="D316" s="22"/>
      <c r="E316" s="22"/>
      <c r="F316" s="204" t="s">
        <v>369</v>
      </c>
      <c r="G316" s="170"/>
      <c r="H316" s="170"/>
      <c r="I316" s="170"/>
      <c r="J316" s="170"/>
      <c r="K316" s="170"/>
      <c r="L316" s="170"/>
      <c r="M316" s="170"/>
      <c r="N316" s="170"/>
      <c r="O316" s="170"/>
      <c r="P316" s="170"/>
      <c r="Q316" s="170"/>
      <c r="R316" s="170"/>
      <c r="S316" s="41"/>
      <c r="T316" s="50"/>
      <c r="U316" s="22"/>
      <c r="V316" s="22"/>
      <c r="W316" s="22"/>
      <c r="X316" s="22"/>
      <c r="Y316" s="22"/>
      <c r="Z316" s="22"/>
      <c r="AA316" s="51"/>
      <c r="AT316" s="6" t="s">
        <v>116</v>
      </c>
      <c r="AU316" s="6" t="s">
        <v>71</v>
      </c>
    </row>
    <row r="317" spans="2:63" s="102" customFormat="1" ht="30.75" customHeight="1">
      <c r="B317" s="103"/>
      <c r="C317" s="104"/>
      <c r="D317" s="112" t="s">
        <v>87</v>
      </c>
      <c r="E317" s="104"/>
      <c r="F317" s="104"/>
      <c r="G317" s="104"/>
      <c r="H317" s="104"/>
      <c r="I317" s="104"/>
      <c r="J317" s="104"/>
      <c r="K317" s="104"/>
      <c r="L317" s="104"/>
      <c r="M317" s="104"/>
      <c r="N317" s="218">
        <f>$BK$317</f>
        <v>0</v>
      </c>
      <c r="O317" s="217"/>
      <c r="P317" s="217"/>
      <c r="Q317" s="217"/>
      <c r="R317" s="104"/>
      <c r="S317" s="106"/>
      <c r="T317" s="107"/>
      <c r="U317" s="104"/>
      <c r="V317" s="104"/>
      <c r="W317" s="108">
        <f>SUM($W$318:$W$367)</f>
        <v>0</v>
      </c>
      <c r="X317" s="104"/>
      <c r="Y317" s="108">
        <f>SUM($Y$318:$Y$367)</f>
        <v>0</v>
      </c>
      <c r="Z317" s="104"/>
      <c r="AA317" s="109">
        <f>SUM($AA$318:$AA$367)</f>
        <v>0</v>
      </c>
      <c r="AR317" s="110" t="s">
        <v>17</v>
      </c>
      <c r="AT317" s="110" t="s">
        <v>63</v>
      </c>
      <c r="AU317" s="110" t="s">
        <v>17</v>
      </c>
      <c r="AY317" s="110" t="s">
        <v>106</v>
      </c>
      <c r="BK317" s="111">
        <f>SUM($BK$318:$BK$367)</f>
        <v>0</v>
      </c>
    </row>
    <row r="318" spans="2:65" s="6" customFormat="1" ht="27" customHeight="1">
      <c r="B318" s="21"/>
      <c r="C318" s="113" t="s">
        <v>370</v>
      </c>
      <c r="D318" s="113" t="s">
        <v>107</v>
      </c>
      <c r="E318" s="114" t="s">
        <v>371</v>
      </c>
      <c r="F318" s="199" t="s">
        <v>372</v>
      </c>
      <c r="G318" s="200"/>
      <c r="H318" s="200"/>
      <c r="I318" s="200"/>
      <c r="J318" s="116" t="s">
        <v>356</v>
      </c>
      <c r="K318" s="117">
        <v>4</v>
      </c>
      <c r="L318" s="201"/>
      <c r="M318" s="200"/>
      <c r="N318" s="202">
        <f>ROUND($L$318*$K$318,2)</f>
        <v>0</v>
      </c>
      <c r="O318" s="200"/>
      <c r="P318" s="200"/>
      <c r="Q318" s="200"/>
      <c r="R318" s="115"/>
      <c r="S318" s="41"/>
      <c r="T318" s="118"/>
      <c r="U318" s="119" t="s">
        <v>34</v>
      </c>
      <c r="V318" s="22"/>
      <c r="W318" s="22"/>
      <c r="X318" s="120">
        <v>0</v>
      </c>
      <c r="Y318" s="120">
        <f>$X$318*$K$318</f>
        <v>0</v>
      </c>
      <c r="Z318" s="120">
        <v>0</v>
      </c>
      <c r="AA318" s="121">
        <f>$Z$318*$K$318</f>
        <v>0</v>
      </c>
      <c r="AR318" s="76" t="s">
        <v>112</v>
      </c>
      <c r="AT318" s="76" t="s">
        <v>107</v>
      </c>
      <c r="AU318" s="76" t="s">
        <v>71</v>
      </c>
      <c r="AY318" s="6" t="s">
        <v>106</v>
      </c>
      <c r="BE318" s="122">
        <f>IF($U$318="základní",$N$318,0)</f>
        <v>0</v>
      </c>
      <c r="BF318" s="122">
        <f>IF($U$318="snížená",$N$318,0)</f>
        <v>0</v>
      </c>
      <c r="BG318" s="122">
        <f>IF($U$318="zákl. přenesená",$N$318,0)</f>
        <v>0</v>
      </c>
      <c r="BH318" s="122">
        <f>IF($U$318="sníž. přenesená",$N$318,0)</f>
        <v>0</v>
      </c>
      <c r="BI318" s="122">
        <f>IF($U$318="nulová",$N$318,0)</f>
        <v>0</v>
      </c>
      <c r="BJ318" s="76" t="s">
        <v>17</v>
      </c>
      <c r="BK318" s="122">
        <f>ROUND($L$318*$K$318,2)</f>
        <v>0</v>
      </c>
      <c r="BL318" s="76" t="s">
        <v>112</v>
      </c>
      <c r="BM318" s="76" t="s">
        <v>370</v>
      </c>
    </row>
    <row r="319" spans="2:47" s="6" customFormat="1" ht="16.5" customHeight="1">
      <c r="B319" s="21"/>
      <c r="C319" s="22"/>
      <c r="D319" s="22"/>
      <c r="E319" s="22"/>
      <c r="F319" s="203" t="s">
        <v>372</v>
      </c>
      <c r="G319" s="170"/>
      <c r="H319" s="170"/>
      <c r="I319" s="170"/>
      <c r="J319" s="170"/>
      <c r="K319" s="170"/>
      <c r="L319" s="170"/>
      <c r="M319" s="170"/>
      <c r="N319" s="170"/>
      <c r="O319" s="170"/>
      <c r="P319" s="170"/>
      <c r="Q319" s="170"/>
      <c r="R319" s="170"/>
      <c r="S319" s="41"/>
      <c r="T319" s="50"/>
      <c r="U319" s="22"/>
      <c r="V319" s="22"/>
      <c r="W319" s="22"/>
      <c r="X319" s="22"/>
      <c r="Y319" s="22"/>
      <c r="Z319" s="22"/>
      <c r="AA319" s="51"/>
      <c r="AT319" s="6" t="s">
        <v>114</v>
      </c>
      <c r="AU319" s="6" t="s">
        <v>71</v>
      </c>
    </row>
    <row r="320" spans="2:65" s="6" customFormat="1" ht="15.75" customHeight="1">
      <c r="B320" s="21"/>
      <c r="C320" s="113" t="s">
        <v>373</v>
      </c>
      <c r="D320" s="113" t="s">
        <v>107</v>
      </c>
      <c r="E320" s="114" t="s">
        <v>374</v>
      </c>
      <c r="F320" s="199" t="s">
        <v>375</v>
      </c>
      <c r="G320" s="200"/>
      <c r="H320" s="200"/>
      <c r="I320" s="200"/>
      <c r="J320" s="116" t="s">
        <v>356</v>
      </c>
      <c r="K320" s="117">
        <v>1</v>
      </c>
      <c r="L320" s="201"/>
      <c r="M320" s="200"/>
      <c r="N320" s="202">
        <f>ROUND($L$320*$K$320,2)</f>
        <v>0</v>
      </c>
      <c r="O320" s="200"/>
      <c r="P320" s="200"/>
      <c r="Q320" s="200"/>
      <c r="R320" s="115"/>
      <c r="S320" s="41"/>
      <c r="T320" s="118"/>
      <c r="U320" s="119" t="s">
        <v>34</v>
      </c>
      <c r="V320" s="22"/>
      <c r="W320" s="22"/>
      <c r="X320" s="120">
        <v>0</v>
      </c>
      <c r="Y320" s="120">
        <f>$X$320*$K$320</f>
        <v>0</v>
      </c>
      <c r="Z320" s="120">
        <v>0</v>
      </c>
      <c r="AA320" s="121">
        <f>$Z$320*$K$320</f>
        <v>0</v>
      </c>
      <c r="AR320" s="76" t="s">
        <v>112</v>
      </c>
      <c r="AT320" s="76" t="s">
        <v>107</v>
      </c>
      <c r="AU320" s="76" t="s">
        <v>71</v>
      </c>
      <c r="AY320" s="6" t="s">
        <v>106</v>
      </c>
      <c r="BE320" s="122">
        <f>IF($U$320="základní",$N$320,0)</f>
        <v>0</v>
      </c>
      <c r="BF320" s="122">
        <f>IF($U$320="snížená",$N$320,0)</f>
        <v>0</v>
      </c>
      <c r="BG320" s="122">
        <f>IF($U$320="zákl. přenesená",$N$320,0)</f>
        <v>0</v>
      </c>
      <c r="BH320" s="122">
        <f>IF($U$320="sníž. přenesená",$N$320,0)</f>
        <v>0</v>
      </c>
      <c r="BI320" s="122">
        <f>IF($U$320="nulová",$N$320,0)</f>
        <v>0</v>
      </c>
      <c r="BJ320" s="76" t="s">
        <v>17</v>
      </c>
      <c r="BK320" s="122">
        <f>ROUND($L$320*$K$320,2)</f>
        <v>0</v>
      </c>
      <c r="BL320" s="76" t="s">
        <v>112</v>
      </c>
      <c r="BM320" s="76" t="s">
        <v>373</v>
      </c>
    </row>
    <row r="321" spans="2:47" s="6" customFormat="1" ht="16.5" customHeight="1">
      <c r="B321" s="21"/>
      <c r="C321" s="22"/>
      <c r="D321" s="22"/>
      <c r="E321" s="22"/>
      <c r="F321" s="203" t="s">
        <v>375</v>
      </c>
      <c r="G321" s="170"/>
      <c r="H321" s="170"/>
      <c r="I321" s="170"/>
      <c r="J321" s="170"/>
      <c r="K321" s="170"/>
      <c r="L321" s="170"/>
      <c r="M321" s="170"/>
      <c r="N321" s="170"/>
      <c r="O321" s="170"/>
      <c r="P321" s="170"/>
      <c r="Q321" s="170"/>
      <c r="R321" s="170"/>
      <c r="S321" s="41"/>
      <c r="T321" s="50"/>
      <c r="U321" s="22"/>
      <c r="V321" s="22"/>
      <c r="W321" s="22"/>
      <c r="X321" s="22"/>
      <c r="Y321" s="22"/>
      <c r="Z321" s="22"/>
      <c r="AA321" s="51"/>
      <c r="AT321" s="6" t="s">
        <v>114</v>
      </c>
      <c r="AU321" s="6" t="s">
        <v>71</v>
      </c>
    </row>
    <row r="322" spans="2:65" s="6" customFormat="1" ht="39" customHeight="1">
      <c r="B322" s="21"/>
      <c r="C322" s="113" t="s">
        <v>376</v>
      </c>
      <c r="D322" s="113" t="s">
        <v>107</v>
      </c>
      <c r="E322" s="114" t="s">
        <v>377</v>
      </c>
      <c r="F322" s="199" t="s">
        <v>378</v>
      </c>
      <c r="G322" s="200"/>
      <c r="H322" s="200"/>
      <c r="I322" s="200"/>
      <c r="J322" s="116" t="s">
        <v>216</v>
      </c>
      <c r="K322" s="117">
        <v>103</v>
      </c>
      <c r="L322" s="201"/>
      <c r="M322" s="200"/>
      <c r="N322" s="202">
        <f>ROUND($L$322*$K$322,2)</f>
        <v>0</v>
      </c>
      <c r="O322" s="200"/>
      <c r="P322" s="200"/>
      <c r="Q322" s="200"/>
      <c r="R322" s="115" t="s">
        <v>111</v>
      </c>
      <c r="S322" s="41"/>
      <c r="T322" s="118"/>
      <c r="U322" s="119" t="s">
        <v>34</v>
      </c>
      <c r="V322" s="22"/>
      <c r="W322" s="22"/>
      <c r="X322" s="120">
        <v>0</v>
      </c>
      <c r="Y322" s="120">
        <f>$X$322*$K$322</f>
        <v>0</v>
      </c>
      <c r="Z322" s="120">
        <v>0</v>
      </c>
      <c r="AA322" s="121">
        <f>$Z$322*$K$322</f>
        <v>0</v>
      </c>
      <c r="AR322" s="76" t="s">
        <v>112</v>
      </c>
      <c r="AT322" s="76" t="s">
        <v>107</v>
      </c>
      <c r="AU322" s="76" t="s">
        <v>71</v>
      </c>
      <c r="AY322" s="6" t="s">
        <v>106</v>
      </c>
      <c r="BE322" s="122">
        <f>IF($U$322="základní",$N$322,0)</f>
        <v>0</v>
      </c>
      <c r="BF322" s="122">
        <f>IF($U$322="snížená",$N$322,0)</f>
        <v>0</v>
      </c>
      <c r="BG322" s="122">
        <f>IF($U$322="zákl. přenesená",$N$322,0)</f>
        <v>0</v>
      </c>
      <c r="BH322" s="122">
        <f>IF($U$322="sníž. přenesená",$N$322,0)</f>
        <v>0</v>
      </c>
      <c r="BI322" s="122">
        <f>IF($U$322="nulová",$N$322,0)</f>
        <v>0</v>
      </c>
      <c r="BJ322" s="76" t="s">
        <v>17</v>
      </c>
      <c r="BK322" s="122">
        <f>ROUND($L$322*$K$322,2)</f>
        <v>0</v>
      </c>
      <c r="BL322" s="76" t="s">
        <v>112</v>
      </c>
      <c r="BM322" s="76" t="s">
        <v>376</v>
      </c>
    </row>
    <row r="323" spans="2:47" s="6" customFormat="1" ht="27" customHeight="1">
      <c r="B323" s="21"/>
      <c r="C323" s="22"/>
      <c r="D323" s="22"/>
      <c r="E323" s="22"/>
      <c r="F323" s="203" t="s">
        <v>379</v>
      </c>
      <c r="G323" s="170"/>
      <c r="H323" s="170"/>
      <c r="I323" s="170"/>
      <c r="J323" s="170"/>
      <c r="K323" s="170"/>
      <c r="L323" s="170"/>
      <c r="M323" s="170"/>
      <c r="N323" s="170"/>
      <c r="O323" s="170"/>
      <c r="P323" s="170"/>
      <c r="Q323" s="170"/>
      <c r="R323" s="170"/>
      <c r="S323" s="41"/>
      <c r="T323" s="50"/>
      <c r="U323" s="22"/>
      <c r="V323" s="22"/>
      <c r="W323" s="22"/>
      <c r="X323" s="22"/>
      <c r="Y323" s="22"/>
      <c r="Z323" s="22"/>
      <c r="AA323" s="51"/>
      <c r="AT323" s="6" t="s">
        <v>114</v>
      </c>
      <c r="AU323" s="6" t="s">
        <v>71</v>
      </c>
    </row>
    <row r="324" spans="2:47" s="6" customFormat="1" ht="109.5" customHeight="1">
      <c r="B324" s="21"/>
      <c r="C324" s="22"/>
      <c r="D324" s="22"/>
      <c r="E324" s="22"/>
      <c r="F324" s="204" t="s">
        <v>380</v>
      </c>
      <c r="G324" s="170"/>
      <c r="H324" s="170"/>
      <c r="I324" s="170"/>
      <c r="J324" s="170"/>
      <c r="K324" s="170"/>
      <c r="L324" s="170"/>
      <c r="M324" s="170"/>
      <c r="N324" s="170"/>
      <c r="O324" s="170"/>
      <c r="P324" s="170"/>
      <c r="Q324" s="170"/>
      <c r="R324" s="170"/>
      <c r="S324" s="41"/>
      <c r="T324" s="50"/>
      <c r="U324" s="22"/>
      <c r="V324" s="22"/>
      <c r="W324" s="22"/>
      <c r="X324" s="22"/>
      <c r="Y324" s="22"/>
      <c r="Z324" s="22"/>
      <c r="AA324" s="51"/>
      <c r="AT324" s="6" t="s">
        <v>116</v>
      </c>
      <c r="AU324" s="6" t="s">
        <v>71</v>
      </c>
    </row>
    <row r="325" spans="2:51" s="6" customFormat="1" ht="15.75" customHeight="1">
      <c r="B325" s="137"/>
      <c r="C325" s="138"/>
      <c r="D325" s="138"/>
      <c r="E325" s="138"/>
      <c r="F325" s="209" t="s">
        <v>381</v>
      </c>
      <c r="G325" s="210"/>
      <c r="H325" s="210"/>
      <c r="I325" s="210"/>
      <c r="J325" s="138"/>
      <c r="K325" s="138"/>
      <c r="L325" s="138"/>
      <c r="M325" s="138"/>
      <c r="N325" s="138"/>
      <c r="O325" s="138"/>
      <c r="P325" s="138"/>
      <c r="Q325" s="138"/>
      <c r="R325" s="138"/>
      <c r="S325" s="139"/>
      <c r="T325" s="140"/>
      <c r="U325" s="138"/>
      <c r="V325" s="138"/>
      <c r="W325" s="138"/>
      <c r="X325" s="138"/>
      <c r="Y325" s="138"/>
      <c r="Z325" s="138"/>
      <c r="AA325" s="141"/>
      <c r="AT325" s="142" t="s">
        <v>118</v>
      </c>
      <c r="AU325" s="142" t="s">
        <v>71</v>
      </c>
      <c r="AV325" s="142" t="s">
        <v>17</v>
      </c>
      <c r="AW325" s="142" t="s">
        <v>81</v>
      </c>
      <c r="AX325" s="142" t="s">
        <v>64</v>
      </c>
      <c r="AY325" s="142" t="s">
        <v>106</v>
      </c>
    </row>
    <row r="326" spans="2:51" s="6" customFormat="1" ht="15.75" customHeight="1">
      <c r="B326" s="123"/>
      <c r="C326" s="124"/>
      <c r="D326" s="124"/>
      <c r="E326" s="124"/>
      <c r="F326" s="205" t="s">
        <v>382</v>
      </c>
      <c r="G326" s="206"/>
      <c r="H326" s="206"/>
      <c r="I326" s="206"/>
      <c r="J326" s="124"/>
      <c r="K326" s="125">
        <v>103</v>
      </c>
      <c r="L326" s="124"/>
      <c r="M326" s="124"/>
      <c r="N326" s="124"/>
      <c r="O326" s="124"/>
      <c r="P326" s="124"/>
      <c r="Q326" s="124"/>
      <c r="R326" s="124"/>
      <c r="S326" s="126"/>
      <c r="T326" s="127"/>
      <c r="U326" s="124"/>
      <c r="V326" s="124"/>
      <c r="W326" s="124"/>
      <c r="X326" s="124"/>
      <c r="Y326" s="124"/>
      <c r="Z326" s="124"/>
      <c r="AA326" s="128"/>
      <c r="AT326" s="129" t="s">
        <v>118</v>
      </c>
      <c r="AU326" s="129" t="s">
        <v>71</v>
      </c>
      <c r="AV326" s="129" t="s">
        <v>71</v>
      </c>
      <c r="AW326" s="129" t="s">
        <v>81</v>
      </c>
      <c r="AX326" s="129" t="s">
        <v>64</v>
      </c>
      <c r="AY326" s="129" t="s">
        <v>106</v>
      </c>
    </row>
    <row r="327" spans="2:51" s="6" customFormat="1" ht="15.75" customHeight="1">
      <c r="B327" s="130"/>
      <c r="C327" s="131"/>
      <c r="D327" s="131"/>
      <c r="E327" s="131"/>
      <c r="F327" s="207" t="s">
        <v>119</v>
      </c>
      <c r="G327" s="208"/>
      <c r="H327" s="208"/>
      <c r="I327" s="208"/>
      <c r="J327" s="131"/>
      <c r="K327" s="132">
        <v>103</v>
      </c>
      <c r="L327" s="131"/>
      <c r="M327" s="131"/>
      <c r="N327" s="131"/>
      <c r="O327" s="131"/>
      <c r="P327" s="131"/>
      <c r="Q327" s="131"/>
      <c r="R327" s="131"/>
      <c r="S327" s="133"/>
      <c r="T327" s="134"/>
      <c r="U327" s="131"/>
      <c r="V327" s="131"/>
      <c r="W327" s="131"/>
      <c r="X327" s="131"/>
      <c r="Y327" s="131"/>
      <c r="Z327" s="131"/>
      <c r="AA327" s="135"/>
      <c r="AT327" s="136" t="s">
        <v>118</v>
      </c>
      <c r="AU327" s="136" t="s">
        <v>71</v>
      </c>
      <c r="AV327" s="136" t="s">
        <v>112</v>
      </c>
      <c r="AW327" s="136" t="s">
        <v>81</v>
      </c>
      <c r="AX327" s="136" t="s">
        <v>17</v>
      </c>
      <c r="AY327" s="136" t="s">
        <v>106</v>
      </c>
    </row>
    <row r="328" spans="2:65" s="6" customFormat="1" ht="39" customHeight="1">
      <c r="B328" s="21"/>
      <c r="C328" s="113" t="s">
        <v>383</v>
      </c>
      <c r="D328" s="113" t="s">
        <v>107</v>
      </c>
      <c r="E328" s="114" t="s">
        <v>384</v>
      </c>
      <c r="F328" s="199" t="s">
        <v>385</v>
      </c>
      <c r="G328" s="200"/>
      <c r="H328" s="200"/>
      <c r="I328" s="200"/>
      <c r="J328" s="116" t="s">
        <v>216</v>
      </c>
      <c r="K328" s="117">
        <v>36</v>
      </c>
      <c r="L328" s="201"/>
      <c r="M328" s="200"/>
      <c r="N328" s="202">
        <f>ROUND($L$328*$K$328,2)</f>
        <v>0</v>
      </c>
      <c r="O328" s="200"/>
      <c r="P328" s="200"/>
      <c r="Q328" s="200"/>
      <c r="R328" s="115" t="s">
        <v>111</v>
      </c>
      <c r="S328" s="41"/>
      <c r="T328" s="118"/>
      <c r="U328" s="119" t="s">
        <v>34</v>
      </c>
      <c r="V328" s="22"/>
      <c r="W328" s="22"/>
      <c r="X328" s="120">
        <v>0</v>
      </c>
      <c r="Y328" s="120">
        <f>$X$328*$K$328</f>
        <v>0</v>
      </c>
      <c r="Z328" s="120">
        <v>0</v>
      </c>
      <c r="AA328" s="121">
        <f>$Z$328*$K$328</f>
        <v>0</v>
      </c>
      <c r="AR328" s="76" t="s">
        <v>112</v>
      </c>
      <c r="AT328" s="76" t="s">
        <v>107</v>
      </c>
      <c r="AU328" s="76" t="s">
        <v>71</v>
      </c>
      <c r="AY328" s="6" t="s">
        <v>106</v>
      </c>
      <c r="BE328" s="122">
        <f>IF($U$328="základní",$N$328,0)</f>
        <v>0</v>
      </c>
      <c r="BF328" s="122">
        <f>IF($U$328="snížená",$N$328,0)</f>
        <v>0</v>
      </c>
      <c r="BG328" s="122">
        <f>IF($U$328="zákl. přenesená",$N$328,0)</f>
        <v>0</v>
      </c>
      <c r="BH328" s="122">
        <f>IF($U$328="sníž. přenesená",$N$328,0)</f>
        <v>0</v>
      </c>
      <c r="BI328" s="122">
        <f>IF($U$328="nulová",$N$328,0)</f>
        <v>0</v>
      </c>
      <c r="BJ328" s="76" t="s">
        <v>17</v>
      </c>
      <c r="BK328" s="122">
        <f>ROUND($L$328*$K$328,2)</f>
        <v>0</v>
      </c>
      <c r="BL328" s="76" t="s">
        <v>112</v>
      </c>
      <c r="BM328" s="76" t="s">
        <v>383</v>
      </c>
    </row>
    <row r="329" spans="2:47" s="6" customFormat="1" ht="27" customHeight="1">
      <c r="B329" s="21"/>
      <c r="C329" s="22"/>
      <c r="D329" s="22"/>
      <c r="E329" s="22"/>
      <c r="F329" s="203" t="s">
        <v>386</v>
      </c>
      <c r="G329" s="170"/>
      <c r="H329" s="170"/>
      <c r="I329" s="170"/>
      <c r="J329" s="170"/>
      <c r="K329" s="170"/>
      <c r="L329" s="170"/>
      <c r="M329" s="170"/>
      <c r="N329" s="170"/>
      <c r="O329" s="170"/>
      <c r="P329" s="170"/>
      <c r="Q329" s="170"/>
      <c r="R329" s="170"/>
      <c r="S329" s="41"/>
      <c r="T329" s="50"/>
      <c r="U329" s="22"/>
      <c r="V329" s="22"/>
      <c r="W329" s="22"/>
      <c r="X329" s="22"/>
      <c r="Y329" s="22"/>
      <c r="Z329" s="22"/>
      <c r="AA329" s="51"/>
      <c r="AT329" s="6" t="s">
        <v>114</v>
      </c>
      <c r="AU329" s="6" t="s">
        <v>71</v>
      </c>
    </row>
    <row r="330" spans="2:47" s="6" customFormat="1" ht="109.5" customHeight="1">
      <c r="B330" s="21"/>
      <c r="C330" s="22"/>
      <c r="D330" s="22"/>
      <c r="E330" s="22"/>
      <c r="F330" s="204" t="s">
        <v>380</v>
      </c>
      <c r="G330" s="170"/>
      <c r="H330" s="170"/>
      <c r="I330" s="170"/>
      <c r="J330" s="170"/>
      <c r="K330" s="170"/>
      <c r="L330" s="170"/>
      <c r="M330" s="170"/>
      <c r="N330" s="170"/>
      <c r="O330" s="170"/>
      <c r="P330" s="170"/>
      <c r="Q330" s="170"/>
      <c r="R330" s="170"/>
      <c r="S330" s="41"/>
      <c r="T330" s="50"/>
      <c r="U330" s="22"/>
      <c r="V330" s="22"/>
      <c r="W330" s="22"/>
      <c r="X330" s="22"/>
      <c r="Y330" s="22"/>
      <c r="Z330" s="22"/>
      <c r="AA330" s="51"/>
      <c r="AT330" s="6" t="s">
        <v>116</v>
      </c>
      <c r="AU330" s="6" t="s">
        <v>71</v>
      </c>
    </row>
    <row r="331" spans="2:51" s="6" customFormat="1" ht="15.75" customHeight="1">
      <c r="B331" s="137"/>
      <c r="C331" s="138"/>
      <c r="D331" s="138"/>
      <c r="E331" s="138"/>
      <c r="F331" s="209" t="s">
        <v>381</v>
      </c>
      <c r="G331" s="210"/>
      <c r="H331" s="210"/>
      <c r="I331" s="210"/>
      <c r="J331" s="138"/>
      <c r="K331" s="138"/>
      <c r="L331" s="138"/>
      <c r="M331" s="138"/>
      <c r="N331" s="138"/>
      <c r="O331" s="138"/>
      <c r="P331" s="138"/>
      <c r="Q331" s="138"/>
      <c r="R331" s="138"/>
      <c r="S331" s="139"/>
      <c r="T331" s="140"/>
      <c r="U331" s="138"/>
      <c r="V331" s="138"/>
      <c r="W331" s="138"/>
      <c r="X331" s="138"/>
      <c r="Y331" s="138"/>
      <c r="Z331" s="138"/>
      <c r="AA331" s="141"/>
      <c r="AT331" s="142" t="s">
        <v>118</v>
      </c>
      <c r="AU331" s="142" t="s">
        <v>71</v>
      </c>
      <c r="AV331" s="142" t="s">
        <v>17</v>
      </c>
      <c r="AW331" s="142" t="s">
        <v>81</v>
      </c>
      <c r="AX331" s="142" t="s">
        <v>64</v>
      </c>
      <c r="AY331" s="142" t="s">
        <v>106</v>
      </c>
    </row>
    <row r="332" spans="2:51" s="6" customFormat="1" ht="15.75" customHeight="1">
      <c r="B332" s="123"/>
      <c r="C332" s="124"/>
      <c r="D332" s="124"/>
      <c r="E332" s="124"/>
      <c r="F332" s="205" t="s">
        <v>387</v>
      </c>
      <c r="G332" s="206"/>
      <c r="H332" s="206"/>
      <c r="I332" s="206"/>
      <c r="J332" s="124"/>
      <c r="K332" s="125">
        <v>36</v>
      </c>
      <c r="L332" s="124"/>
      <c r="M332" s="124"/>
      <c r="N332" s="124"/>
      <c r="O332" s="124"/>
      <c r="P332" s="124"/>
      <c r="Q332" s="124"/>
      <c r="R332" s="124"/>
      <c r="S332" s="126"/>
      <c r="T332" s="127"/>
      <c r="U332" s="124"/>
      <c r="V332" s="124"/>
      <c r="W332" s="124"/>
      <c r="X332" s="124"/>
      <c r="Y332" s="124"/>
      <c r="Z332" s="124"/>
      <c r="AA332" s="128"/>
      <c r="AT332" s="129" t="s">
        <v>118</v>
      </c>
      <c r="AU332" s="129" t="s">
        <v>71</v>
      </c>
      <c r="AV332" s="129" t="s">
        <v>71</v>
      </c>
      <c r="AW332" s="129" t="s">
        <v>81</v>
      </c>
      <c r="AX332" s="129" t="s">
        <v>64</v>
      </c>
      <c r="AY332" s="129" t="s">
        <v>106</v>
      </c>
    </row>
    <row r="333" spans="2:51" s="6" customFormat="1" ht="15.75" customHeight="1">
      <c r="B333" s="130"/>
      <c r="C333" s="131"/>
      <c r="D333" s="131"/>
      <c r="E333" s="131"/>
      <c r="F333" s="207" t="s">
        <v>119</v>
      </c>
      <c r="G333" s="208"/>
      <c r="H333" s="208"/>
      <c r="I333" s="208"/>
      <c r="J333" s="131"/>
      <c r="K333" s="132">
        <v>36</v>
      </c>
      <c r="L333" s="131"/>
      <c r="M333" s="131"/>
      <c r="N333" s="131"/>
      <c r="O333" s="131"/>
      <c r="P333" s="131"/>
      <c r="Q333" s="131"/>
      <c r="R333" s="131"/>
      <c r="S333" s="133"/>
      <c r="T333" s="134"/>
      <c r="U333" s="131"/>
      <c r="V333" s="131"/>
      <c r="W333" s="131"/>
      <c r="X333" s="131"/>
      <c r="Y333" s="131"/>
      <c r="Z333" s="131"/>
      <c r="AA333" s="135"/>
      <c r="AT333" s="136" t="s">
        <v>118</v>
      </c>
      <c r="AU333" s="136" t="s">
        <v>71</v>
      </c>
      <c r="AV333" s="136" t="s">
        <v>112</v>
      </c>
      <c r="AW333" s="136" t="s">
        <v>81</v>
      </c>
      <c r="AX333" s="136" t="s">
        <v>17</v>
      </c>
      <c r="AY333" s="136" t="s">
        <v>106</v>
      </c>
    </row>
    <row r="334" spans="2:65" s="6" customFormat="1" ht="15.75" customHeight="1">
      <c r="B334" s="21"/>
      <c r="C334" s="143" t="s">
        <v>388</v>
      </c>
      <c r="D334" s="143" t="s">
        <v>173</v>
      </c>
      <c r="E334" s="144" t="s">
        <v>389</v>
      </c>
      <c r="F334" s="211" t="s">
        <v>390</v>
      </c>
      <c r="G334" s="212"/>
      <c r="H334" s="212"/>
      <c r="I334" s="212"/>
      <c r="J334" s="145" t="s">
        <v>367</v>
      </c>
      <c r="K334" s="146">
        <v>280.78</v>
      </c>
      <c r="L334" s="213"/>
      <c r="M334" s="212"/>
      <c r="N334" s="214">
        <f>ROUND($L$334*$K$334,2)</f>
        <v>0</v>
      </c>
      <c r="O334" s="200"/>
      <c r="P334" s="200"/>
      <c r="Q334" s="200"/>
      <c r="R334" s="115" t="s">
        <v>111</v>
      </c>
      <c r="S334" s="41"/>
      <c r="T334" s="118"/>
      <c r="U334" s="119" t="s">
        <v>34</v>
      </c>
      <c r="V334" s="22"/>
      <c r="W334" s="22"/>
      <c r="X334" s="120">
        <v>0</v>
      </c>
      <c r="Y334" s="120">
        <f>$X$334*$K$334</f>
        <v>0</v>
      </c>
      <c r="Z334" s="120">
        <v>0</v>
      </c>
      <c r="AA334" s="121">
        <f>$Z$334*$K$334</f>
        <v>0</v>
      </c>
      <c r="AR334" s="76" t="s">
        <v>153</v>
      </c>
      <c r="AT334" s="76" t="s">
        <v>173</v>
      </c>
      <c r="AU334" s="76" t="s">
        <v>71</v>
      </c>
      <c r="AY334" s="6" t="s">
        <v>106</v>
      </c>
      <c r="BE334" s="122">
        <f>IF($U$334="základní",$N$334,0)</f>
        <v>0</v>
      </c>
      <c r="BF334" s="122">
        <f>IF($U$334="snížená",$N$334,0)</f>
        <v>0</v>
      </c>
      <c r="BG334" s="122">
        <f>IF($U$334="zákl. přenesená",$N$334,0)</f>
        <v>0</v>
      </c>
      <c r="BH334" s="122">
        <f>IF($U$334="sníž. přenesená",$N$334,0)</f>
        <v>0</v>
      </c>
      <c r="BI334" s="122">
        <f>IF($U$334="nulová",$N$334,0)</f>
        <v>0</v>
      </c>
      <c r="BJ334" s="76" t="s">
        <v>17</v>
      </c>
      <c r="BK334" s="122">
        <f>ROUND($L$334*$K$334,2)</f>
        <v>0</v>
      </c>
      <c r="BL334" s="76" t="s">
        <v>112</v>
      </c>
      <c r="BM334" s="76" t="s">
        <v>388</v>
      </c>
    </row>
    <row r="335" spans="2:47" s="6" customFormat="1" ht="16.5" customHeight="1">
      <c r="B335" s="21"/>
      <c r="C335" s="22"/>
      <c r="D335" s="22"/>
      <c r="E335" s="22"/>
      <c r="F335" s="203" t="s">
        <v>391</v>
      </c>
      <c r="G335" s="170"/>
      <c r="H335" s="170"/>
      <c r="I335" s="170"/>
      <c r="J335" s="170"/>
      <c r="K335" s="170"/>
      <c r="L335" s="170"/>
      <c r="M335" s="170"/>
      <c r="N335" s="170"/>
      <c r="O335" s="170"/>
      <c r="P335" s="170"/>
      <c r="Q335" s="170"/>
      <c r="R335" s="170"/>
      <c r="S335" s="41"/>
      <c r="T335" s="50"/>
      <c r="U335" s="22"/>
      <c r="V335" s="22"/>
      <c r="W335" s="22"/>
      <c r="X335" s="22"/>
      <c r="Y335" s="22"/>
      <c r="Z335" s="22"/>
      <c r="AA335" s="51"/>
      <c r="AT335" s="6" t="s">
        <v>114</v>
      </c>
      <c r="AU335" s="6" t="s">
        <v>71</v>
      </c>
    </row>
    <row r="336" spans="2:51" s="6" customFormat="1" ht="15.75" customHeight="1">
      <c r="B336" s="123"/>
      <c r="C336" s="124"/>
      <c r="D336" s="124"/>
      <c r="E336" s="124"/>
      <c r="F336" s="205" t="s">
        <v>392</v>
      </c>
      <c r="G336" s="206"/>
      <c r="H336" s="206"/>
      <c r="I336" s="206"/>
      <c r="J336" s="124"/>
      <c r="K336" s="125">
        <v>280.78</v>
      </c>
      <c r="L336" s="124"/>
      <c r="M336" s="124"/>
      <c r="N336" s="124"/>
      <c r="O336" s="124"/>
      <c r="P336" s="124"/>
      <c r="Q336" s="124"/>
      <c r="R336" s="124"/>
      <c r="S336" s="126"/>
      <c r="T336" s="127"/>
      <c r="U336" s="124"/>
      <c r="V336" s="124"/>
      <c r="W336" s="124"/>
      <c r="X336" s="124"/>
      <c r="Y336" s="124"/>
      <c r="Z336" s="124"/>
      <c r="AA336" s="128"/>
      <c r="AT336" s="129" t="s">
        <v>118</v>
      </c>
      <c r="AU336" s="129" t="s">
        <v>71</v>
      </c>
      <c r="AV336" s="129" t="s">
        <v>71</v>
      </c>
      <c r="AW336" s="129" t="s">
        <v>81</v>
      </c>
      <c r="AX336" s="129" t="s">
        <v>64</v>
      </c>
      <c r="AY336" s="129" t="s">
        <v>106</v>
      </c>
    </row>
    <row r="337" spans="2:51" s="6" customFormat="1" ht="15.75" customHeight="1">
      <c r="B337" s="137"/>
      <c r="C337" s="138"/>
      <c r="D337" s="138"/>
      <c r="E337" s="138"/>
      <c r="F337" s="209" t="s">
        <v>332</v>
      </c>
      <c r="G337" s="210"/>
      <c r="H337" s="210"/>
      <c r="I337" s="210"/>
      <c r="J337" s="138"/>
      <c r="K337" s="138"/>
      <c r="L337" s="138"/>
      <c r="M337" s="138"/>
      <c r="N337" s="138"/>
      <c r="O337" s="138"/>
      <c r="P337" s="138"/>
      <c r="Q337" s="138"/>
      <c r="R337" s="138"/>
      <c r="S337" s="139"/>
      <c r="T337" s="140"/>
      <c r="U337" s="138"/>
      <c r="V337" s="138"/>
      <c r="W337" s="138"/>
      <c r="X337" s="138"/>
      <c r="Y337" s="138"/>
      <c r="Z337" s="138"/>
      <c r="AA337" s="141"/>
      <c r="AT337" s="142" t="s">
        <v>118</v>
      </c>
      <c r="AU337" s="142" t="s">
        <v>71</v>
      </c>
      <c r="AV337" s="142" t="s">
        <v>17</v>
      </c>
      <c r="AW337" s="142" t="s">
        <v>81</v>
      </c>
      <c r="AX337" s="142" t="s">
        <v>64</v>
      </c>
      <c r="AY337" s="142" t="s">
        <v>106</v>
      </c>
    </row>
    <row r="338" spans="2:51" s="6" customFormat="1" ht="15.75" customHeight="1">
      <c r="B338" s="130"/>
      <c r="C338" s="131"/>
      <c r="D338" s="131"/>
      <c r="E338" s="131"/>
      <c r="F338" s="207" t="s">
        <v>119</v>
      </c>
      <c r="G338" s="208"/>
      <c r="H338" s="208"/>
      <c r="I338" s="208"/>
      <c r="J338" s="131"/>
      <c r="K338" s="132">
        <v>280.78</v>
      </c>
      <c r="L338" s="131"/>
      <c r="M338" s="131"/>
      <c r="N338" s="131"/>
      <c r="O338" s="131"/>
      <c r="P338" s="131"/>
      <c r="Q338" s="131"/>
      <c r="R338" s="131"/>
      <c r="S338" s="133"/>
      <c r="T338" s="134"/>
      <c r="U338" s="131"/>
      <c r="V338" s="131"/>
      <c r="W338" s="131"/>
      <c r="X338" s="131"/>
      <c r="Y338" s="131"/>
      <c r="Z338" s="131"/>
      <c r="AA338" s="135"/>
      <c r="AT338" s="136" t="s">
        <v>118</v>
      </c>
      <c r="AU338" s="136" t="s">
        <v>71</v>
      </c>
      <c r="AV338" s="136" t="s">
        <v>112</v>
      </c>
      <c r="AW338" s="136" t="s">
        <v>81</v>
      </c>
      <c r="AX338" s="136" t="s">
        <v>17</v>
      </c>
      <c r="AY338" s="136" t="s">
        <v>106</v>
      </c>
    </row>
    <row r="339" spans="2:65" s="6" customFormat="1" ht="27" customHeight="1">
      <c r="B339" s="21"/>
      <c r="C339" s="113" t="s">
        <v>393</v>
      </c>
      <c r="D339" s="113" t="s">
        <v>107</v>
      </c>
      <c r="E339" s="114" t="s">
        <v>394</v>
      </c>
      <c r="F339" s="199" t="s">
        <v>395</v>
      </c>
      <c r="G339" s="200"/>
      <c r="H339" s="200"/>
      <c r="I339" s="200"/>
      <c r="J339" s="116" t="s">
        <v>216</v>
      </c>
      <c r="K339" s="117">
        <v>3</v>
      </c>
      <c r="L339" s="201"/>
      <c r="M339" s="200"/>
      <c r="N339" s="202">
        <f>ROUND($L$339*$K$339,2)</f>
        <v>0</v>
      </c>
      <c r="O339" s="200"/>
      <c r="P339" s="200"/>
      <c r="Q339" s="200"/>
      <c r="R339" s="115" t="s">
        <v>111</v>
      </c>
      <c r="S339" s="41"/>
      <c r="T339" s="118"/>
      <c r="U339" s="119" t="s">
        <v>34</v>
      </c>
      <c r="V339" s="22"/>
      <c r="W339" s="22"/>
      <c r="X339" s="120">
        <v>0</v>
      </c>
      <c r="Y339" s="120">
        <f>$X$339*$K$339</f>
        <v>0</v>
      </c>
      <c r="Z339" s="120">
        <v>0</v>
      </c>
      <c r="AA339" s="121">
        <f>$Z$339*$K$339</f>
        <v>0</v>
      </c>
      <c r="AR339" s="76" t="s">
        <v>112</v>
      </c>
      <c r="AT339" s="76" t="s">
        <v>107</v>
      </c>
      <c r="AU339" s="76" t="s">
        <v>71</v>
      </c>
      <c r="AY339" s="6" t="s">
        <v>106</v>
      </c>
      <c r="BE339" s="122">
        <f>IF($U$339="základní",$N$339,0)</f>
        <v>0</v>
      </c>
      <c r="BF339" s="122">
        <f>IF($U$339="snížená",$N$339,0)</f>
        <v>0</v>
      </c>
      <c r="BG339" s="122">
        <f>IF($U$339="zákl. přenesená",$N$339,0)</f>
        <v>0</v>
      </c>
      <c r="BH339" s="122">
        <f>IF($U$339="sníž. přenesená",$N$339,0)</f>
        <v>0</v>
      </c>
      <c r="BI339" s="122">
        <f>IF($U$339="nulová",$N$339,0)</f>
        <v>0</v>
      </c>
      <c r="BJ339" s="76" t="s">
        <v>17</v>
      </c>
      <c r="BK339" s="122">
        <f>ROUND($L$339*$K$339,2)</f>
        <v>0</v>
      </c>
      <c r="BL339" s="76" t="s">
        <v>112</v>
      </c>
      <c r="BM339" s="76" t="s">
        <v>393</v>
      </c>
    </row>
    <row r="340" spans="2:47" s="6" customFormat="1" ht="27" customHeight="1">
      <c r="B340" s="21"/>
      <c r="C340" s="22"/>
      <c r="D340" s="22"/>
      <c r="E340" s="22"/>
      <c r="F340" s="203" t="s">
        <v>396</v>
      </c>
      <c r="G340" s="170"/>
      <c r="H340" s="170"/>
      <c r="I340" s="170"/>
      <c r="J340" s="170"/>
      <c r="K340" s="170"/>
      <c r="L340" s="170"/>
      <c r="M340" s="170"/>
      <c r="N340" s="170"/>
      <c r="O340" s="170"/>
      <c r="P340" s="170"/>
      <c r="Q340" s="170"/>
      <c r="R340" s="170"/>
      <c r="S340" s="41"/>
      <c r="T340" s="50"/>
      <c r="U340" s="22"/>
      <c r="V340" s="22"/>
      <c r="W340" s="22"/>
      <c r="X340" s="22"/>
      <c r="Y340" s="22"/>
      <c r="Z340" s="22"/>
      <c r="AA340" s="51"/>
      <c r="AT340" s="6" t="s">
        <v>114</v>
      </c>
      <c r="AU340" s="6" t="s">
        <v>71</v>
      </c>
    </row>
    <row r="341" spans="2:47" s="6" customFormat="1" ht="109.5" customHeight="1">
      <c r="B341" s="21"/>
      <c r="C341" s="22"/>
      <c r="D341" s="22"/>
      <c r="E341" s="22"/>
      <c r="F341" s="204" t="s">
        <v>397</v>
      </c>
      <c r="G341" s="170"/>
      <c r="H341" s="170"/>
      <c r="I341" s="170"/>
      <c r="J341" s="170"/>
      <c r="K341" s="170"/>
      <c r="L341" s="170"/>
      <c r="M341" s="170"/>
      <c r="N341" s="170"/>
      <c r="O341" s="170"/>
      <c r="P341" s="170"/>
      <c r="Q341" s="170"/>
      <c r="R341" s="170"/>
      <c r="S341" s="41"/>
      <c r="T341" s="50"/>
      <c r="U341" s="22"/>
      <c r="V341" s="22"/>
      <c r="W341" s="22"/>
      <c r="X341" s="22"/>
      <c r="Y341" s="22"/>
      <c r="Z341" s="22"/>
      <c r="AA341" s="51"/>
      <c r="AT341" s="6" t="s">
        <v>116</v>
      </c>
      <c r="AU341" s="6" t="s">
        <v>71</v>
      </c>
    </row>
    <row r="342" spans="2:65" s="6" customFormat="1" ht="39" customHeight="1">
      <c r="B342" s="21"/>
      <c r="C342" s="113" t="s">
        <v>398</v>
      </c>
      <c r="D342" s="113" t="s">
        <v>107</v>
      </c>
      <c r="E342" s="114" t="s">
        <v>399</v>
      </c>
      <c r="F342" s="199" t="s">
        <v>400</v>
      </c>
      <c r="G342" s="200"/>
      <c r="H342" s="200"/>
      <c r="I342" s="200"/>
      <c r="J342" s="116" t="s">
        <v>216</v>
      </c>
      <c r="K342" s="117">
        <v>377</v>
      </c>
      <c r="L342" s="201"/>
      <c r="M342" s="200"/>
      <c r="N342" s="202">
        <f>ROUND($L$342*$K$342,2)</f>
        <v>0</v>
      </c>
      <c r="O342" s="200"/>
      <c r="P342" s="200"/>
      <c r="Q342" s="200"/>
      <c r="R342" s="115" t="s">
        <v>111</v>
      </c>
      <c r="S342" s="41"/>
      <c r="T342" s="118"/>
      <c r="U342" s="119" t="s">
        <v>34</v>
      </c>
      <c r="V342" s="22"/>
      <c r="W342" s="22"/>
      <c r="X342" s="120">
        <v>0</v>
      </c>
      <c r="Y342" s="120">
        <f>$X$342*$K$342</f>
        <v>0</v>
      </c>
      <c r="Z342" s="120">
        <v>0</v>
      </c>
      <c r="AA342" s="121">
        <f>$Z$342*$K$342</f>
        <v>0</v>
      </c>
      <c r="AR342" s="76" t="s">
        <v>112</v>
      </c>
      <c r="AT342" s="76" t="s">
        <v>107</v>
      </c>
      <c r="AU342" s="76" t="s">
        <v>71</v>
      </c>
      <c r="AY342" s="6" t="s">
        <v>106</v>
      </c>
      <c r="BE342" s="122">
        <f>IF($U$342="základní",$N$342,0)</f>
        <v>0</v>
      </c>
      <c r="BF342" s="122">
        <f>IF($U$342="snížená",$N$342,0)</f>
        <v>0</v>
      </c>
      <c r="BG342" s="122">
        <f>IF($U$342="zákl. přenesená",$N$342,0)</f>
        <v>0</v>
      </c>
      <c r="BH342" s="122">
        <f>IF($U$342="sníž. přenesená",$N$342,0)</f>
        <v>0</v>
      </c>
      <c r="BI342" s="122">
        <f>IF($U$342="nulová",$N$342,0)</f>
        <v>0</v>
      </c>
      <c r="BJ342" s="76" t="s">
        <v>17</v>
      </c>
      <c r="BK342" s="122">
        <f>ROUND($L$342*$K$342,2)</f>
        <v>0</v>
      </c>
      <c r="BL342" s="76" t="s">
        <v>112</v>
      </c>
      <c r="BM342" s="76" t="s">
        <v>398</v>
      </c>
    </row>
    <row r="343" spans="2:47" s="6" customFormat="1" ht="27" customHeight="1">
      <c r="B343" s="21"/>
      <c r="C343" s="22"/>
      <c r="D343" s="22"/>
      <c r="E343" s="22"/>
      <c r="F343" s="203" t="s">
        <v>401</v>
      </c>
      <c r="G343" s="170"/>
      <c r="H343" s="170"/>
      <c r="I343" s="170"/>
      <c r="J343" s="170"/>
      <c r="K343" s="170"/>
      <c r="L343" s="170"/>
      <c r="M343" s="170"/>
      <c r="N343" s="170"/>
      <c r="O343" s="170"/>
      <c r="P343" s="170"/>
      <c r="Q343" s="170"/>
      <c r="R343" s="170"/>
      <c r="S343" s="41"/>
      <c r="T343" s="50"/>
      <c r="U343" s="22"/>
      <c r="V343" s="22"/>
      <c r="W343" s="22"/>
      <c r="X343" s="22"/>
      <c r="Y343" s="22"/>
      <c r="Z343" s="22"/>
      <c r="AA343" s="51"/>
      <c r="AT343" s="6" t="s">
        <v>114</v>
      </c>
      <c r="AU343" s="6" t="s">
        <v>71</v>
      </c>
    </row>
    <row r="344" spans="2:47" s="6" customFormat="1" ht="109.5" customHeight="1">
      <c r="B344" s="21"/>
      <c r="C344" s="22"/>
      <c r="D344" s="22"/>
      <c r="E344" s="22"/>
      <c r="F344" s="204" t="s">
        <v>397</v>
      </c>
      <c r="G344" s="170"/>
      <c r="H344" s="170"/>
      <c r="I344" s="170"/>
      <c r="J344" s="170"/>
      <c r="K344" s="170"/>
      <c r="L344" s="170"/>
      <c r="M344" s="170"/>
      <c r="N344" s="170"/>
      <c r="O344" s="170"/>
      <c r="P344" s="170"/>
      <c r="Q344" s="170"/>
      <c r="R344" s="170"/>
      <c r="S344" s="41"/>
      <c r="T344" s="50"/>
      <c r="U344" s="22"/>
      <c r="V344" s="22"/>
      <c r="W344" s="22"/>
      <c r="X344" s="22"/>
      <c r="Y344" s="22"/>
      <c r="Z344" s="22"/>
      <c r="AA344" s="51"/>
      <c r="AT344" s="6" t="s">
        <v>116</v>
      </c>
      <c r="AU344" s="6" t="s">
        <v>71</v>
      </c>
    </row>
    <row r="345" spans="2:51" s="6" customFormat="1" ht="15.75" customHeight="1">
      <c r="B345" s="123"/>
      <c r="C345" s="124"/>
      <c r="D345" s="124"/>
      <c r="E345" s="124"/>
      <c r="F345" s="205" t="s">
        <v>402</v>
      </c>
      <c r="G345" s="206"/>
      <c r="H345" s="206"/>
      <c r="I345" s="206"/>
      <c r="J345" s="124"/>
      <c r="K345" s="125">
        <v>156</v>
      </c>
      <c r="L345" s="124"/>
      <c r="M345" s="124"/>
      <c r="N345" s="124"/>
      <c r="O345" s="124"/>
      <c r="P345" s="124"/>
      <c r="Q345" s="124"/>
      <c r="R345" s="124"/>
      <c r="S345" s="126"/>
      <c r="T345" s="127"/>
      <c r="U345" s="124"/>
      <c r="V345" s="124"/>
      <c r="W345" s="124"/>
      <c r="X345" s="124"/>
      <c r="Y345" s="124"/>
      <c r="Z345" s="124"/>
      <c r="AA345" s="128"/>
      <c r="AT345" s="129" t="s">
        <v>118</v>
      </c>
      <c r="AU345" s="129" t="s">
        <v>71</v>
      </c>
      <c r="AV345" s="129" t="s">
        <v>71</v>
      </c>
      <c r="AW345" s="129" t="s">
        <v>81</v>
      </c>
      <c r="AX345" s="129" t="s">
        <v>64</v>
      </c>
      <c r="AY345" s="129" t="s">
        <v>106</v>
      </c>
    </row>
    <row r="346" spans="2:51" s="6" customFormat="1" ht="15.75" customHeight="1">
      <c r="B346" s="123"/>
      <c r="C346" s="124"/>
      <c r="D346" s="124"/>
      <c r="E346" s="124"/>
      <c r="F346" s="205" t="s">
        <v>403</v>
      </c>
      <c r="G346" s="206"/>
      <c r="H346" s="206"/>
      <c r="I346" s="206"/>
      <c r="J346" s="124"/>
      <c r="K346" s="125">
        <v>221</v>
      </c>
      <c r="L346" s="124"/>
      <c r="M346" s="124"/>
      <c r="N346" s="124"/>
      <c r="O346" s="124"/>
      <c r="P346" s="124"/>
      <c r="Q346" s="124"/>
      <c r="R346" s="124"/>
      <c r="S346" s="126"/>
      <c r="T346" s="127"/>
      <c r="U346" s="124"/>
      <c r="V346" s="124"/>
      <c r="W346" s="124"/>
      <c r="X346" s="124"/>
      <c r="Y346" s="124"/>
      <c r="Z346" s="124"/>
      <c r="AA346" s="128"/>
      <c r="AT346" s="129" t="s">
        <v>118</v>
      </c>
      <c r="AU346" s="129" t="s">
        <v>71</v>
      </c>
      <c r="AV346" s="129" t="s">
        <v>71</v>
      </c>
      <c r="AW346" s="129" t="s">
        <v>81</v>
      </c>
      <c r="AX346" s="129" t="s">
        <v>64</v>
      </c>
      <c r="AY346" s="129" t="s">
        <v>106</v>
      </c>
    </row>
    <row r="347" spans="2:51" s="6" customFormat="1" ht="15.75" customHeight="1">
      <c r="B347" s="130"/>
      <c r="C347" s="131"/>
      <c r="D347" s="131"/>
      <c r="E347" s="131"/>
      <c r="F347" s="207" t="s">
        <v>119</v>
      </c>
      <c r="G347" s="208"/>
      <c r="H347" s="208"/>
      <c r="I347" s="208"/>
      <c r="J347" s="131"/>
      <c r="K347" s="132">
        <v>377</v>
      </c>
      <c r="L347" s="131"/>
      <c r="M347" s="131"/>
      <c r="N347" s="131"/>
      <c r="O347" s="131"/>
      <c r="P347" s="131"/>
      <c r="Q347" s="131"/>
      <c r="R347" s="131"/>
      <c r="S347" s="133"/>
      <c r="T347" s="134"/>
      <c r="U347" s="131"/>
      <c r="V347" s="131"/>
      <c r="W347" s="131"/>
      <c r="X347" s="131"/>
      <c r="Y347" s="131"/>
      <c r="Z347" s="131"/>
      <c r="AA347" s="135"/>
      <c r="AT347" s="136" t="s">
        <v>118</v>
      </c>
      <c r="AU347" s="136" t="s">
        <v>71</v>
      </c>
      <c r="AV347" s="136" t="s">
        <v>112</v>
      </c>
      <c r="AW347" s="136" t="s">
        <v>81</v>
      </c>
      <c r="AX347" s="136" t="s">
        <v>17</v>
      </c>
      <c r="AY347" s="136" t="s">
        <v>106</v>
      </c>
    </row>
    <row r="348" spans="2:65" s="6" customFormat="1" ht="15.75" customHeight="1">
      <c r="B348" s="21"/>
      <c r="C348" s="143" t="s">
        <v>404</v>
      </c>
      <c r="D348" s="143" t="s">
        <v>173</v>
      </c>
      <c r="E348" s="144" t="s">
        <v>405</v>
      </c>
      <c r="F348" s="211" t="s">
        <v>406</v>
      </c>
      <c r="G348" s="212"/>
      <c r="H348" s="212"/>
      <c r="I348" s="212"/>
      <c r="J348" s="145" t="s">
        <v>367</v>
      </c>
      <c r="K348" s="146">
        <v>383.8</v>
      </c>
      <c r="L348" s="213"/>
      <c r="M348" s="212"/>
      <c r="N348" s="214">
        <f>ROUND($L$348*$K$348,2)</f>
        <v>0</v>
      </c>
      <c r="O348" s="200"/>
      <c r="P348" s="200"/>
      <c r="Q348" s="200"/>
      <c r="R348" s="115" t="s">
        <v>111</v>
      </c>
      <c r="S348" s="41"/>
      <c r="T348" s="118"/>
      <c r="U348" s="119" t="s">
        <v>34</v>
      </c>
      <c r="V348" s="22"/>
      <c r="W348" s="22"/>
      <c r="X348" s="120">
        <v>0</v>
      </c>
      <c r="Y348" s="120">
        <f>$X$348*$K$348</f>
        <v>0</v>
      </c>
      <c r="Z348" s="120">
        <v>0</v>
      </c>
      <c r="AA348" s="121">
        <f>$Z$348*$K$348</f>
        <v>0</v>
      </c>
      <c r="AR348" s="76" t="s">
        <v>153</v>
      </c>
      <c r="AT348" s="76" t="s">
        <v>173</v>
      </c>
      <c r="AU348" s="76" t="s">
        <v>71</v>
      </c>
      <c r="AY348" s="6" t="s">
        <v>106</v>
      </c>
      <c r="BE348" s="122">
        <f>IF($U$348="základní",$N$348,0)</f>
        <v>0</v>
      </c>
      <c r="BF348" s="122">
        <f>IF($U$348="snížená",$N$348,0)</f>
        <v>0</v>
      </c>
      <c r="BG348" s="122">
        <f>IF($U$348="zákl. přenesená",$N$348,0)</f>
        <v>0</v>
      </c>
      <c r="BH348" s="122">
        <f>IF($U$348="sníž. přenesená",$N$348,0)</f>
        <v>0</v>
      </c>
      <c r="BI348" s="122">
        <f>IF($U$348="nulová",$N$348,0)</f>
        <v>0</v>
      </c>
      <c r="BJ348" s="76" t="s">
        <v>17</v>
      </c>
      <c r="BK348" s="122">
        <f>ROUND($L$348*$K$348,2)</f>
        <v>0</v>
      </c>
      <c r="BL348" s="76" t="s">
        <v>112</v>
      </c>
      <c r="BM348" s="76" t="s">
        <v>404</v>
      </c>
    </row>
    <row r="349" spans="2:47" s="6" customFormat="1" ht="16.5" customHeight="1">
      <c r="B349" s="21"/>
      <c r="C349" s="22"/>
      <c r="D349" s="22"/>
      <c r="E349" s="22"/>
      <c r="F349" s="203" t="s">
        <v>407</v>
      </c>
      <c r="G349" s="170"/>
      <c r="H349" s="170"/>
      <c r="I349" s="170"/>
      <c r="J349" s="170"/>
      <c r="K349" s="170"/>
      <c r="L349" s="170"/>
      <c r="M349" s="170"/>
      <c r="N349" s="170"/>
      <c r="O349" s="170"/>
      <c r="P349" s="170"/>
      <c r="Q349" s="170"/>
      <c r="R349" s="170"/>
      <c r="S349" s="41"/>
      <c r="T349" s="50"/>
      <c r="U349" s="22"/>
      <c r="V349" s="22"/>
      <c r="W349" s="22"/>
      <c r="X349" s="22"/>
      <c r="Y349" s="22"/>
      <c r="Z349" s="22"/>
      <c r="AA349" s="51"/>
      <c r="AT349" s="6" t="s">
        <v>114</v>
      </c>
      <c r="AU349" s="6" t="s">
        <v>71</v>
      </c>
    </row>
    <row r="350" spans="2:51" s="6" customFormat="1" ht="15.75" customHeight="1">
      <c r="B350" s="123"/>
      <c r="C350" s="124"/>
      <c r="D350" s="124"/>
      <c r="E350" s="124"/>
      <c r="F350" s="205" t="s">
        <v>408</v>
      </c>
      <c r="G350" s="206"/>
      <c r="H350" s="206"/>
      <c r="I350" s="206"/>
      <c r="J350" s="124"/>
      <c r="K350" s="125">
        <v>383.8</v>
      </c>
      <c r="L350" s="124"/>
      <c r="M350" s="124"/>
      <c r="N350" s="124"/>
      <c r="O350" s="124"/>
      <c r="P350" s="124"/>
      <c r="Q350" s="124"/>
      <c r="R350" s="124"/>
      <c r="S350" s="126"/>
      <c r="T350" s="127"/>
      <c r="U350" s="124"/>
      <c r="V350" s="124"/>
      <c r="W350" s="124"/>
      <c r="X350" s="124"/>
      <c r="Y350" s="124"/>
      <c r="Z350" s="124"/>
      <c r="AA350" s="128"/>
      <c r="AT350" s="129" t="s">
        <v>118</v>
      </c>
      <c r="AU350" s="129" t="s">
        <v>71</v>
      </c>
      <c r="AV350" s="129" t="s">
        <v>71</v>
      </c>
      <c r="AW350" s="129" t="s">
        <v>81</v>
      </c>
      <c r="AX350" s="129" t="s">
        <v>64</v>
      </c>
      <c r="AY350" s="129" t="s">
        <v>106</v>
      </c>
    </row>
    <row r="351" spans="2:51" s="6" customFormat="1" ht="15.75" customHeight="1">
      <c r="B351" s="137"/>
      <c r="C351" s="138"/>
      <c r="D351" s="138"/>
      <c r="E351" s="138"/>
      <c r="F351" s="209" t="s">
        <v>332</v>
      </c>
      <c r="G351" s="210"/>
      <c r="H351" s="210"/>
      <c r="I351" s="210"/>
      <c r="J351" s="138"/>
      <c r="K351" s="138"/>
      <c r="L351" s="138"/>
      <c r="M351" s="138"/>
      <c r="N351" s="138"/>
      <c r="O351" s="138"/>
      <c r="P351" s="138"/>
      <c r="Q351" s="138"/>
      <c r="R351" s="138"/>
      <c r="S351" s="139"/>
      <c r="T351" s="140"/>
      <c r="U351" s="138"/>
      <c r="V351" s="138"/>
      <c r="W351" s="138"/>
      <c r="X351" s="138"/>
      <c r="Y351" s="138"/>
      <c r="Z351" s="138"/>
      <c r="AA351" s="141"/>
      <c r="AT351" s="142" t="s">
        <v>118</v>
      </c>
      <c r="AU351" s="142" t="s">
        <v>71</v>
      </c>
      <c r="AV351" s="142" t="s">
        <v>17</v>
      </c>
      <c r="AW351" s="142" t="s">
        <v>81</v>
      </c>
      <c r="AX351" s="142" t="s">
        <v>64</v>
      </c>
      <c r="AY351" s="142" t="s">
        <v>106</v>
      </c>
    </row>
    <row r="352" spans="2:51" s="6" customFormat="1" ht="15.75" customHeight="1">
      <c r="B352" s="130"/>
      <c r="C352" s="131"/>
      <c r="D352" s="131"/>
      <c r="E352" s="131"/>
      <c r="F352" s="207" t="s">
        <v>119</v>
      </c>
      <c r="G352" s="208"/>
      <c r="H352" s="208"/>
      <c r="I352" s="208"/>
      <c r="J352" s="131"/>
      <c r="K352" s="132">
        <v>383.8</v>
      </c>
      <c r="L352" s="131"/>
      <c r="M352" s="131"/>
      <c r="N352" s="131"/>
      <c r="O352" s="131"/>
      <c r="P352" s="131"/>
      <c r="Q352" s="131"/>
      <c r="R352" s="131"/>
      <c r="S352" s="133"/>
      <c r="T352" s="134"/>
      <c r="U352" s="131"/>
      <c r="V352" s="131"/>
      <c r="W352" s="131"/>
      <c r="X352" s="131"/>
      <c r="Y352" s="131"/>
      <c r="Z352" s="131"/>
      <c r="AA352" s="135"/>
      <c r="AT352" s="136" t="s">
        <v>118</v>
      </c>
      <c r="AU352" s="136" t="s">
        <v>71</v>
      </c>
      <c r="AV352" s="136" t="s">
        <v>112</v>
      </c>
      <c r="AW352" s="136" t="s">
        <v>81</v>
      </c>
      <c r="AX352" s="136" t="s">
        <v>17</v>
      </c>
      <c r="AY352" s="136" t="s">
        <v>106</v>
      </c>
    </row>
    <row r="353" spans="2:65" s="6" customFormat="1" ht="15.75" customHeight="1">
      <c r="B353" s="21"/>
      <c r="C353" s="113" t="s">
        <v>409</v>
      </c>
      <c r="D353" s="113" t="s">
        <v>107</v>
      </c>
      <c r="E353" s="114" t="s">
        <v>410</v>
      </c>
      <c r="F353" s="199" t="s">
        <v>411</v>
      </c>
      <c r="G353" s="200"/>
      <c r="H353" s="200"/>
      <c r="I353" s="200"/>
      <c r="J353" s="116" t="s">
        <v>216</v>
      </c>
      <c r="K353" s="117">
        <v>82</v>
      </c>
      <c r="L353" s="201"/>
      <c r="M353" s="200"/>
      <c r="N353" s="202">
        <f>ROUND($L$353*$K$353,2)</f>
        <v>0</v>
      </c>
      <c r="O353" s="200"/>
      <c r="P353" s="200"/>
      <c r="Q353" s="200"/>
      <c r="R353" s="115" t="s">
        <v>111</v>
      </c>
      <c r="S353" s="41"/>
      <c r="T353" s="118"/>
      <c r="U353" s="119" t="s">
        <v>34</v>
      </c>
      <c r="V353" s="22"/>
      <c r="W353" s="22"/>
      <c r="X353" s="120">
        <v>0</v>
      </c>
      <c r="Y353" s="120">
        <f>$X$353*$K$353</f>
        <v>0</v>
      </c>
      <c r="Z353" s="120">
        <v>0</v>
      </c>
      <c r="AA353" s="121">
        <f>$Z$353*$K$353</f>
        <v>0</v>
      </c>
      <c r="AR353" s="76" t="s">
        <v>112</v>
      </c>
      <c r="AT353" s="76" t="s">
        <v>107</v>
      </c>
      <c r="AU353" s="76" t="s">
        <v>71</v>
      </c>
      <c r="AY353" s="6" t="s">
        <v>106</v>
      </c>
      <c r="BE353" s="122">
        <f>IF($U$353="základní",$N$353,0)</f>
        <v>0</v>
      </c>
      <c r="BF353" s="122">
        <f>IF($U$353="snížená",$N$353,0)</f>
        <v>0</v>
      </c>
      <c r="BG353" s="122">
        <f>IF($U$353="zákl. přenesená",$N$353,0)</f>
        <v>0</v>
      </c>
      <c r="BH353" s="122">
        <f>IF($U$353="sníž. přenesená",$N$353,0)</f>
        <v>0</v>
      </c>
      <c r="BI353" s="122">
        <f>IF($U$353="nulová",$N$353,0)</f>
        <v>0</v>
      </c>
      <c r="BJ353" s="76" t="s">
        <v>17</v>
      </c>
      <c r="BK353" s="122">
        <f>ROUND($L$353*$K$353,2)</f>
        <v>0</v>
      </c>
      <c r="BL353" s="76" t="s">
        <v>112</v>
      </c>
      <c r="BM353" s="76" t="s">
        <v>409</v>
      </c>
    </row>
    <row r="354" spans="2:47" s="6" customFormat="1" ht="16.5" customHeight="1">
      <c r="B354" s="21"/>
      <c r="C354" s="22"/>
      <c r="D354" s="22"/>
      <c r="E354" s="22"/>
      <c r="F354" s="203" t="s">
        <v>412</v>
      </c>
      <c r="G354" s="170"/>
      <c r="H354" s="170"/>
      <c r="I354" s="170"/>
      <c r="J354" s="170"/>
      <c r="K354" s="170"/>
      <c r="L354" s="170"/>
      <c r="M354" s="170"/>
      <c r="N354" s="170"/>
      <c r="O354" s="170"/>
      <c r="P354" s="170"/>
      <c r="Q354" s="170"/>
      <c r="R354" s="170"/>
      <c r="S354" s="41"/>
      <c r="T354" s="50"/>
      <c r="U354" s="22"/>
      <c r="V354" s="22"/>
      <c r="W354" s="22"/>
      <c r="X354" s="22"/>
      <c r="Y354" s="22"/>
      <c r="Z354" s="22"/>
      <c r="AA354" s="51"/>
      <c r="AT354" s="6" t="s">
        <v>114</v>
      </c>
      <c r="AU354" s="6" t="s">
        <v>71</v>
      </c>
    </row>
    <row r="355" spans="2:47" s="6" customFormat="1" ht="38.25" customHeight="1">
      <c r="B355" s="21"/>
      <c r="C355" s="22"/>
      <c r="D355" s="22"/>
      <c r="E355" s="22"/>
      <c r="F355" s="204" t="s">
        <v>413</v>
      </c>
      <c r="G355" s="170"/>
      <c r="H355" s="170"/>
      <c r="I355" s="170"/>
      <c r="J355" s="170"/>
      <c r="K355" s="170"/>
      <c r="L355" s="170"/>
      <c r="M355" s="170"/>
      <c r="N355" s="170"/>
      <c r="O355" s="170"/>
      <c r="P355" s="170"/>
      <c r="Q355" s="170"/>
      <c r="R355" s="170"/>
      <c r="S355" s="41"/>
      <c r="T355" s="50"/>
      <c r="U355" s="22"/>
      <c r="V355" s="22"/>
      <c r="W355" s="22"/>
      <c r="X355" s="22"/>
      <c r="Y355" s="22"/>
      <c r="Z355" s="22"/>
      <c r="AA355" s="51"/>
      <c r="AT355" s="6" t="s">
        <v>116</v>
      </c>
      <c r="AU355" s="6" t="s">
        <v>71</v>
      </c>
    </row>
    <row r="356" spans="2:51" s="6" customFormat="1" ht="15.75" customHeight="1">
      <c r="B356" s="123"/>
      <c r="C356" s="124"/>
      <c r="D356" s="124"/>
      <c r="E356" s="124"/>
      <c r="F356" s="205" t="s">
        <v>414</v>
      </c>
      <c r="G356" s="206"/>
      <c r="H356" s="206"/>
      <c r="I356" s="206"/>
      <c r="J356" s="124"/>
      <c r="K356" s="125">
        <v>82</v>
      </c>
      <c r="L356" s="124"/>
      <c r="M356" s="124"/>
      <c r="N356" s="124"/>
      <c r="O356" s="124"/>
      <c r="P356" s="124"/>
      <c r="Q356" s="124"/>
      <c r="R356" s="124"/>
      <c r="S356" s="126"/>
      <c r="T356" s="127"/>
      <c r="U356" s="124"/>
      <c r="V356" s="124"/>
      <c r="W356" s="124"/>
      <c r="X356" s="124"/>
      <c r="Y356" s="124"/>
      <c r="Z356" s="124"/>
      <c r="AA356" s="128"/>
      <c r="AT356" s="129" t="s">
        <v>118</v>
      </c>
      <c r="AU356" s="129" t="s">
        <v>71</v>
      </c>
      <c r="AV356" s="129" t="s">
        <v>71</v>
      </c>
      <c r="AW356" s="129" t="s">
        <v>81</v>
      </c>
      <c r="AX356" s="129" t="s">
        <v>64</v>
      </c>
      <c r="AY356" s="129" t="s">
        <v>106</v>
      </c>
    </row>
    <row r="357" spans="2:51" s="6" customFormat="1" ht="15.75" customHeight="1">
      <c r="B357" s="130"/>
      <c r="C357" s="131"/>
      <c r="D357" s="131"/>
      <c r="E357" s="131"/>
      <c r="F357" s="207" t="s">
        <v>119</v>
      </c>
      <c r="G357" s="208"/>
      <c r="H357" s="208"/>
      <c r="I357" s="208"/>
      <c r="J357" s="131"/>
      <c r="K357" s="132">
        <v>82</v>
      </c>
      <c r="L357" s="131"/>
      <c r="M357" s="131"/>
      <c r="N357" s="131"/>
      <c r="O357" s="131"/>
      <c r="P357" s="131"/>
      <c r="Q357" s="131"/>
      <c r="R357" s="131"/>
      <c r="S357" s="133"/>
      <c r="T357" s="134"/>
      <c r="U357" s="131"/>
      <c r="V357" s="131"/>
      <c r="W357" s="131"/>
      <c r="X357" s="131"/>
      <c r="Y357" s="131"/>
      <c r="Z357" s="131"/>
      <c r="AA357" s="135"/>
      <c r="AT357" s="136" t="s">
        <v>118</v>
      </c>
      <c r="AU357" s="136" t="s">
        <v>71</v>
      </c>
      <c r="AV357" s="136" t="s">
        <v>112</v>
      </c>
      <c r="AW357" s="136" t="s">
        <v>81</v>
      </c>
      <c r="AX357" s="136" t="s">
        <v>17</v>
      </c>
      <c r="AY357" s="136" t="s">
        <v>106</v>
      </c>
    </row>
    <row r="358" spans="2:65" s="6" customFormat="1" ht="15.75" customHeight="1">
      <c r="B358" s="21"/>
      <c r="C358" s="113" t="s">
        <v>415</v>
      </c>
      <c r="D358" s="113" t="s">
        <v>107</v>
      </c>
      <c r="E358" s="114" t="s">
        <v>416</v>
      </c>
      <c r="F358" s="199" t="s">
        <v>417</v>
      </c>
      <c r="G358" s="200"/>
      <c r="H358" s="200"/>
      <c r="I358" s="200"/>
      <c r="J358" s="116" t="s">
        <v>216</v>
      </c>
      <c r="K358" s="117">
        <v>12</v>
      </c>
      <c r="L358" s="201"/>
      <c r="M358" s="200"/>
      <c r="N358" s="202">
        <f>ROUND($L$358*$K$358,2)</f>
        <v>0</v>
      </c>
      <c r="O358" s="200"/>
      <c r="P358" s="200"/>
      <c r="Q358" s="200"/>
      <c r="R358" s="115"/>
      <c r="S358" s="41"/>
      <c r="T358" s="118"/>
      <c r="U358" s="119" t="s">
        <v>34</v>
      </c>
      <c r="V358" s="22"/>
      <c r="W358" s="22"/>
      <c r="X358" s="120">
        <v>0</v>
      </c>
      <c r="Y358" s="120">
        <f>$X$358*$K$358</f>
        <v>0</v>
      </c>
      <c r="Z358" s="120">
        <v>0</v>
      </c>
      <c r="AA358" s="121">
        <f>$Z$358*$K$358</f>
        <v>0</v>
      </c>
      <c r="AR358" s="76" t="s">
        <v>112</v>
      </c>
      <c r="AT358" s="76" t="s">
        <v>107</v>
      </c>
      <c r="AU358" s="76" t="s">
        <v>71</v>
      </c>
      <c r="AY358" s="6" t="s">
        <v>106</v>
      </c>
      <c r="BE358" s="122">
        <f>IF($U$358="základní",$N$358,0)</f>
        <v>0</v>
      </c>
      <c r="BF358" s="122">
        <f>IF($U$358="snížená",$N$358,0)</f>
        <v>0</v>
      </c>
      <c r="BG358" s="122">
        <f>IF($U$358="zákl. přenesená",$N$358,0)</f>
        <v>0</v>
      </c>
      <c r="BH358" s="122">
        <f>IF($U$358="sníž. přenesená",$N$358,0)</f>
        <v>0</v>
      </c>
      <c r="BI358" s="122">
        <f>IF($U$358="nulová",$N$358,0)</f>
        <v>0</v>
      </c>
      <c r="BJ358" s="76" t="s">
        <v>17</v>
      </c>
      <c r="BK358" s="122">
        <f>ROUND($L$358*$K$358,2)</f>
        <v>0</v>
      </c>
      <c r="BL358" s="76" t="s">
        <v>112</v>
      </c>
      <c r="BM358" s="76" t="s">
        <v>415</v>
      </c>
    </row>
    <row r="359" spans="2:47" s="6" customFormat="1" ht="16.5" customHeight="1">
      <c r="B359" s="21"/>
      <c r="C359" s="22"/>
      <c r="D359" s="22"/>
      <c r="E359" s="22"/>
      <c r="F359" s="203" t="s">
        <v>417</v>
      </c>
      <c r="G359" s="170"/>
      <c r="H359" s="170"/>
      <c r="I359" s="170"/>
      <c r="J359" s="170"/>
      <c r="K359" s="170"/>
      <c r="L359" s="170"/>
      <c r="M359" s="170"/>
      <c r="N359" s="170"/>
      <c r="O359" s="170"/>
      <c r="P359" s="170"/>
      <c r="Q359" s="170"/>
      <c r="R359" s="170"/>
      <c r="S359" s="41"/>
      <c r="T359" s="50"/>
      <c r="U359" s="22"/>
      <c r="V359" s="22"/>
      <c r="W359" s="22"/>
      <c r="X359" s="22"/>
      <c r="Y359" s="22"/>
      <c r="Z359" s="22"/>
      <c r="AA359" s="51"/>
      <c r="AT359" s="6" t="s">
        <v>114</v>
      </c>
      <c r="AU359" s="6" t="s">
        <v>71</v>
      </c>
    </row>
    <row r="360" spans="2:65" s="6" customFormat="1" ht="15.75" customHeight="1">
      <c r="B360" s="21"/>
      <c r="C360" s="113" t="s">
        <v>418</v>
      </c>
      <c r="D360" s="113" t="s">
        <v>107</v>
      </c>
      <c r="E360" s="114" t="s">
        <v>419</v>
      </c>
      <c r="F360" s="199" t="s">
        <v>420</v>
      </c>
      <c r="G360" s="200"/>
      <c r="H360" s="200"/>
      <c r="I360" s="200"/>
      <c r="J360" s="116" t="s">
        <v>356</v>
      </c>
      <c r="K360" s="117">
        <v>5</v>
      </c>
      <c r="L360" s="201"/>
      <c r="M360" s="200"/>
      <c r="N360" s="202">
        <f>ROUND($L$360*$K$360,2)</f>
        <v>0</v>
      </c>
      <c r="O360" s="200"/>
      <c r="P360" s="200"/>
      <c r="Q360" s="200"/>
      <c r="R360" s="115"/>
      <c r="S360" s="41"/>
      <c r="T360" s="118"/>
      <c r="U360" s="119" t="s">
        <v>34</v>
      </c>
      <c r="V360" s="22"/>
      <c r="W360" s="22"/>
      <c r="X360" s="120">
        <v>0</v>
      </c>
      <c r="Y360" s="120">
        <f>$X$360*$K$360</f>
        <v>0</v>
      </c>
      <c r="Z360" s="120">
        <v>0</v>
      </c>
      <c r="AA360" s="121">
        <f>$Z$360*$K$360</f>
        <v>0</v>
      </c>
      <c r="AR360" s="76" t="s">
        <v>112</v>
      </c>
      <c r="AT360" s="76" t="s">
        <v>107</v>
      </c>
      <c r="AU360" s="76" t="s">
        <v>71</v>
      </c>
      <c r="AY360" s="6" t="s">
        <v>106</v>
      </c>
      <c r="BE360" s="122">
        <f>IF($U$360="základní",$N$360,0)</f>
        <v>0</v>
      </c>
      <c r="BF360" s="122">
        <f>IF($U$360="snížená",$N$360,0)</f>
        <v>0</v>
      </c>
      <c r="BG360" s="122">
        <f>IF($U$360="zákl. přenesená",$N$360,0)</f>
        <v>0</v>
      </c>
      <c r="BH360" s="122">
        <f>IF($U$360="sníž. přenesená",$N$360,0)</f>
        <v>0</v>
      </c>
      <c r="BI360" s="122">
        <f>IF($U$360="nulová",$N$360,0)</f>
        <v>0</v>
      </c>
      <c r="BJ360" s="76" t="s">
        <v>17</v>
      </c>
      <c r="BK360" s="122">
        <f>ROUND($L$360*$K$360,2)</f>
        <v>0</v>
      </c>
      <c r="BL360" s="76" t="s">
        <v>112</v>
      </c>
      <c r="BM360" s="76" t="s">
        <v>418</v>
      </c>
    </row>
    <row r="361" spans="2:47" s="6" customFormat="1" ht="16.5" customHeight="1">
      <c r="B361" s="21"/>
      <c r="C361" s="22"/>
      <c r="D361" s="22"/>
      <c r="E361" s="22"/>
      <c r="F361" s="203" t="s">
        <v>420</v>
      </c>
      <c r="G361" s="170"/>
      <c r="H361" s="170"/>
      <c r="I361" s="170"/>
      <c r="J361" s="170"/>
      <c r="K361" s="170"/>
      <c r="L361" s="170"/>
      <c r="M361" s="170"/>
      <c r="N361" s="170"/>
      <c r="O361" s="170"/>
      <c r="P361" s="170"/>
      <c r="Q361" s="170"/>
      <c r="R361" s="170"/>
      <c r="S361" s="41"/>
      <c r="T361" s="50"/>
      <c r="U361" s="22"/>
      <c r="V361" s="22"/>
      <c r="W361" s="22"/>
      <c r="X361" s="22"/>
      <c r="Y361" s="22"/>
      <c r="Z361" s="22"/>
      <c r="AA361" s="51"/>
      <c r="AT361" s="6" t="s">
        <v>114</v>
      </c>
      <c r="AU361" s="6" t="s">
        <v>71</v>
      </c>
    </row>
    <row r="362" spans="2:65" s="6" customFormat="1" ht="39" customHeight="1">
      <c r="B362" s="21"/>
      <c r="C362" s="113" t="s">
        <v>421</v>
      </c>
      <c r="D362" s="113" t="s">
        <v>107</v>
      </c>
      <c r="E362" s="114" t="s">
        <v>422</v>
      </c>
      <c r="F362" s="199" t="s">
        <v>423</v>
      </c>
      <c r="G362" s="200"/>
      <c r="H362" s="200"/>
      <c r="I362" s="200"/>
      <c r="J362" s="116" t="s">
        <v>216</v>
      </c>
      <c r="K362" s="117">
        <v>14</v>
      </c>
      <c r="L362" s="201"/>
      <c r="M362" s="200"/>
      <c r="N362" s="202">
        <f>ROUND($L$362*$K$362,2)</f>
        <v>0</v>
      </c>
      <c r="O362" s="200"/>
      <c r="P362" s="200"/>
      <c r="Q362" s="200"/>
      <c r="R362" s="115" t="s">
        <v>111</v>
      </c>
      <c r="S362" s="41"/>
      <c r="T362" s="118"/>
      <c r="U362" s="119" t="s">
        <v>34</v>
      </c>
      <c r="V362" s="22"/>
      <c r="W362" s="22"/>
      <c r="X362" s="120">
        <v>0</v>
      </c>
      <c r="Y362" s="120">
        <f>$X$362*$K$362</f>
        <v>0</v>
      </c>
      <c r="Z362" s="120">
        <v>0</v>
      </c>
      <c r="AA362" s="121">
        <f>$Z$362*$K$362</f>
        <v>0</v>
      </c>
      <c r="AR362" s="76" t="s">
        <v>112</v>
      </c>
      <c r="AT362" s="76" t="s">
        <v>107</v>
      </c>
      <c r="AU362" s="76" t="s">
        <v>71</v>
      </c>
      <c r="AY362" s="6" t="s">
        <v>106</v>
      </c>
      <c r="BE362" s="122">
        <f>IF($U$362="základní",$N$362,0)</f>
        <v>0</v>
      </c>
      <c r="BF362" s="122">
        <f>IF($U$362="snížená",$N$362,0)</f>
        <v>0</v>
      </c>
      <c r="BG362" s="122">
        <f>IF($U$362="zákl. přenesená",$N$362,0)</f>
        <v>0</v>
      </c>
      <c r="BH362" s="122">
        <f>IF($U$362="sníž. přenesená",$N$362,0)</f>
        <v>0</v>
      </c>
      <c r="BI362" s="122">
        <f>IF($U$362="nulová",$N$362,0)</f>
        <v>0</v>
      </c>
      <c r="BJ362" s="76" t="s">
        <v>17</v>
      </c>
      <c r="BK362" s="122">
        <f>ROUND($L$362*$K$362,2)</f>
        <v>0</v>
      </c>
      <c r="BL362" s="76" t="s">
        <v>112</v>
      </c>
      <c r="BM362" s="76" t="s">
        <v>421</v>
      </c>
    </row>
    <row r="363" spans="2:47" s="6" customFormat="1" ht="27" customHeight="1">
      <c r="B363" s="21"/>
      <c r="C363" s="22"/>
      <c r="D363" s="22"/>
      <c r="E363" s="22"/>
      <c r="F363" s="203" t="s">
        <v>424</v>
      </c>
      <c r="G363" s="170"/>
      <c r="H363" s="170"/>
      <c r="I363" s="170"/>
      <c r="J363" s="170"/>
      <c r="K363" s="170"/>
      <c r="L363" s="170"/>
      <c r="M363" s="170"/>
      <c r="N363" s="170"/>
      <c r="O363" s="170"/>
      <c r="P363" s="170"/>
      <c r="Q363" s="170"/>
      <c r="R363" s="170"/>
      <c r="S363" s="41"/>
      <c r="T363" s="50"/>
      <c r="U363" s="22"/>
      <c r="V363" s="22"/>
      <c r="W363" s="22"/>
      <c r="X363" s="22"/>
      <c r="Y363" s="22"/>
      <c r="Z363" s="22"/>
      <c r="AA363" s="51"/>
      <c r="AT363" s="6" t="s">
        <v>114</v>
      </c>
      <c r="AU363" s="6" t="s">
        <v>71</v>
      </c>
    </row>
    <row r="364" spans="2:47" s="6" customFormat="1" ht="97.5" customHeight="1">
      <c r="B364" s="21"/>
      <c r="C364" s="22"/>
      <c r="D364" s="22"/>
      <c r="E364" s="22"/>
      <c r="F364" s="204" t="s">
        <v>425</v>
      </c>
      <c r="G364" s="170"/>
      <c r="H364" s="170"/>
      <c r="I364" s="170"/>
      <c r="J364" s="170"/>
      <c r="K364" s="170"/>
      <c r="L364" s="170"/>
      <c r="M364" s="170"/>
      <c r="N364" s="170"/>
      <c r="O364" s="170"/>
      <c r="P364" s="170"/>
      <c r="Q364" s="170"/>
      <c r="R364" s="170"/>
      <c r="S364" s="41"/>
      <c r="T364" s="50"/>
      <c r="U364" s="22"/>
      <c r="V364" s="22"/>
      <c r="W364" s="22"/>
      <c r="X364" s="22"/>
      <c r="Y364" s="22"/>
      <c r="Z364" s="22"/>
      <c r="AA364" s="51"/>
      <c r="AT364" s="6" t="s">
        <v>116</v>
      </c>
      <c r="AU364" s="6" t="s">
        <v>71</v>
      </c>
    </row>
    <row r="365" spans="2:51" s="6" customFormat="1" ht="15.75" customHeight="1">
      <c r="B365" s="137"/>
      <c r="C365" s="138"/>
      <c r="D365" s="138"/>
      <c r="E365" s="138"/>
      <c r="F365" s="209" t="s">
        <v>426</v>
      </c>
      <c r="G365" s="210"/>
      <c r="H365" s="210"/>
      <c r="I365" s="210"/>
      <c r="J365" s="138"/>
      <c r="K365" s="138"/>
      <c r="L365" s="138"/>
      <c r="M365" s="138"/>
      <c r="N365" s="138"/>
      <c r="O365" s="138"/>
      <c r="P365" s="138"/>
      <c r="Q365" s="138"/>
      <c r="R365" s="138"/>
      <c r="S365" s="139"/>
      <c r="T365" s="140"/>
      <c r="U365" s="138"/>
      <c r="V365" s="138"/>
      <c r="W365" s="138"/>
      <c r="X365" s="138"/>
      <c r="Y365" s="138"/>
      <c r="Z365" s="138"/>
      <c r="AA365" s="141"/>
      <c r="AT365" s="142" t="s">
        <v>118</v>
      </c>
      <c r="AU365" s="142" t="s">
        <v>71</v>
      </c>
      <c r="AV365" s="142" t="s">
        <v>17</v>
      </c>
      <c r="AW365" s="142" t="s">
        <v>81</v>
      </c>
      <c r="AX365" s="142" t="s">
        <v>64</v>
      </c>
      <c r="AY365" s="142" t="s">
        <v>106</v>
      </c>
    </row>
    <row r="366" spans="2:51" s="6" customFormat="1" ht="15.75" customHeight="1">
      <c r="B366" s="123"/>
      <c r="C366" s="124"/>
      <c r="D366" s="124"/>
      <c r="E366" s="124"/>
      <c r="F366" s="205" t="s">
        <v>190</v>
      </c>
      <c r="G366" s="206"/>
      <c r="H366" s="206"/>
      <c r="I366" s="206"/>
      <c r="J366" s="124"/>
      <c r="K366" s="125">
        <v>14</v>
      </c>
      <c r="L366" s="124"/>
      <c r="M366" s="124"/>
      <c r="N366" s="124"/>
      <c r="O366" s="124"/>
      <c r="P366" s="124"/>
      <c r="Q366" s="124"/>
      <c r="R366" s="124"/>
      <c r="S366" s="126"/>
      <c r="T366" s="127"/>
      <c r="U366" s="124"/>
      <c r="V366" s="124"/>
      <c r="W366" s="124"/>
      <c r="X366" s="124"/>
      <c r="Y366" s="124"/>
      <c r="Z366" s="124"/>
      <c r="AA366" s="128"/>
      <c r="AT366" s="129" t="s">
        <v>118</v>
      </c>
      <c r="AU366" s="129" t="s">
        <v>71</v>
      </c>
      <c r="AV366" s="129" t="s">
        <v>71</v>
      </c>
      <c r="AW366" s="129" t="s">
        <v>81</v>
      </c>
      <c r="AX366" s="129" t="s">
        <v>64</v>
      </c>
      <c r="AY366" s="129" t="s">
        <v>106</v>
      </c>
    </row>
    <row r="367" spans="2:51" s="6" customFormat="1" ht="15.75" customHeight="1">
      <c r="B367" s="130"/>
      <c r="C367" s="131"/>
      <c r="D367" s="131"/>
      <c r="E367" s="131"/>
      <c r="F367" s="207" t="s">
        <v>119</v>
      </c>
      <c r="G367" s="208"/>
      <c r="H367" s="208"/>
      <c r="I367" s="208"/>
      <c r="J367" s="131"/>
      <c r="K367" s="132">
        <v>14</v>
      </c>
      <c r="L367" s="131"/>
      <c r="M367" s="131"/>
      <c r="N367" s="131"/>
      <c r="O367" s="131"/>
      <c r="P367" s="131"/>
      <c r="Q367" s="131"/>
      <c r="R367" s="131"/>
      <c r="S367" s="133"/>
      <c r="T367" s="134"/>
      <c r="U367" s="131"/>
      <c r="V367" s="131"/>
      <c r="W367" s="131"/>
      <c r="X367" s="131"/>
      <c r="Y367" s="131"/>
      <c r="Z367" s="131"/>
      <c r="AA367" s="135"/>
      <c r="AT367" s="136" t="s">
        <v>118</v>
      </c>
      <c r="AU367" s="136" t="s">
        <v>71</v>
      </c>
      <c r="AV367" s="136" t="s">
        <v>112</v>
      </c>
      <c r="AW367" s="136" t="s">
        <v>81</v>
      </c>
      <c r="AX367" s="136" t="s">
        <v>17</v>
      </c>
      <c r="AY367" s="136" t="s">
        <v>106</v>
      </c>
    </row>
    <row r="368" spans="2:63" s="102" customFormat="1" ht="30.75" customHeight="1">
      <c r="B368" s="103"/>
      <c r="C368" s="104"/>
      <c r="D368" s="112" t="s">
        <v>88</v>
      </c>
      <c r="E368" s="104"/>
      <c r="F368" s="104"/>
      <c r="G368" s="104"/>
      <c r="H368" s="104"/>
      <c r="I368" s="104"/>
      <c r="J368" s="104"/>
      <c r="K368" s="104"/>
      <c r="L368" s="104"/>
      <c r="M368" s="104"/>
      <c r="N368" s="218">
        <f>$BK$368</f>
        <v>0</v>
      </c>
      <c r="O368" s="217"/>
      <c r="P368" s="217"/>
      <c r="Q368" s="217"/>
      <c r="R368" s="104"/>
      <c r="S368" s="106"/>
      <c r="T368" s="107"/>
      <c r="U368" s="104"/>
      <c r="V368" s="104"/>
      <c r="W368" s="108">
        <f>SUM($W$369:$W$370)</f>
        <v>0</v>
      </c>
      <c r="X368" s="104"/>
      <c r="Y368" s="108">
        <f>SUM($Y$369:$Y$370)</f>
        <v>0</v>
      </c>
      <c r="Z368" s="104"/>
      <c r="AA368" s="109">
        <f>SUM($AA$369:$AA$370)</f>
        <v>0</v>
      </c>
      <c r="AR368" s="110" t="s">
        <v>17</v>
      </c>
      <c r="AT368" s="110" t="s">
        <v>63</v>
      </c>
      <c r="AU368" s="110" t="s">
        <v>17</v>
      </c>
      <c r="AY368" s="110" t="s">
        <v>106</v>
      </c>
      <c r="BK368" s="111">
        <f>SUM($BK$369:$BK$370)</f>
        <v>0</v>
      </c>
    </row>
    <row r="369" spans="2:65" s="6" customFormat="1" ht="27" customHeight="1">
      <c r="B369" s="21"/>
      <c r="C369" s="113" t="s">
        <v>427</v>
      </c>
      <c r="D369" s="113" t="s">
        <v>107</v>
      </c>
      <c r="E369" s="114" t="s">
        <v>428</v>
      </c>
      <c r="F369" s="199" t="s">
        <v>429</v>
      </c>
      <c r="G369" s="200"/>
      <c r="H369" s="200"/>
      <c r="I369" s="200"/>
      <c r="J369" s="116" t="s">
        <v>156</v>
      </c>
      <c r="K369" s="117">
        <v>1176.24</v>
      </c>
      <c r="L369" s="201"/>
      <c r="M369" s="200"/>
      <c r="N369" s="202">
        <f>ROUND($L$369*$K$369,2)</f>
        <v>0</v>
      </c>
      <c r="O369" s="200"/>
      <c r="P369" s="200"/>
      <c r="Q369" s="200"/>
      <c r="R369" s="115" t="s">
        <v>111</v>
      </c>
      <c r="S369" s="41"/>
      <c r="T369" s="118"/>
      <c r="U369" s="119" t="s">
        <v>34</v>
      </c>
      <c r="V369" s="22"/>
      <c r="W369" s="22"/>
      <c r="X369" s="120">
        <v>0</v>
      </c>
      <c r="Y369" s="120">
        <f>$X$369*$K$369</f>
        <v>0</v>
      </c>
      <c r="Z369" s="120">
        <v>0</v>
      </c>
      <c r="AA369" s="121">
        <f>$Z$369*$K$369</f>
        <v>0</v>
      </c>
      <c r="AR369" s="76" t="s">
        <v>112</v>
      </c>
      <c r="AT369" s="76" t="s">
        <v>107</v>
      </c>
      <c r="AU369" s="76" t="s">
        <v>71</v>
      </c>
      <c r="AY369" s="6" t="s">
        <v>106</v>
      </c>
      <c r="BE369" s="122">
        <f>IF($U$369="základní",$N$369,0)</f>
        <v>0</v>
      </c>
      <c r="BF369" s="122">
        <f>IF($U$369="snížená",$N$369,0)</f>
        <v>0</v>
      </c>
      <c r="BG369" s="122">
        <f>IF($U$369="zákl. přenesená",$N$369,0)</f>
        <v>0</v>
      </c>
      <c r="BH369" s="122">
        <f>IF($U$369="sníž. přenesená",$N$369,0)</f>
        <v>0</v>
      </c>
      <c r="BI369" s="122">
        <f>IF($U$369="nulová",$N$369,0)</f>
        <v>0</v>
      </c>
      <c r="BJ369" s="76" t="s">
        <v>17</v>
      </c>
      <c r="BK369" s="122">
        <f>ROUND($L$369*$K$369,2)</f>
        <v>0</v>
      </c>
      <c r="BL369" s="76" t="s">
        <v>112</v>
      </c>
      <c r="BM369" s="76" t="s">
        <v>427</v>
      </c>
    </row>
    <row r="370" spans="2:47" s="6" customFormat="1" ht="16.5" customHeight="1">
      <c r="B370" s="21"/>
      <c r="C370" s="22"/>
      <c r="D370" s="22"/>
      <c r="E370" s="22"/>
      <c r="F370" s="203" t="s">
        <v>430</v>
      </c>
      <c r="G370" s="170"/>
      <c r="H370" s="170"/>
      <c r="I370" s="170"/>
      <c r="J370" s="170"/>
      <c r="K370" s="170"/>
      <c r="L370" s="170"/>
      <c r="M370" s="170"/>
      <c r="N370" s="170"/>
      <c r="O370" s="170"/>
      <c r="P370" s="170"/>
      <c r="Q370" s="170"/>
      <c r="R370" s="170"/>
      <c r="S370" s="41"/>
      <c r="T370" s="50"/>
      <c r="U370" s="22"/>
      <c r="V370" s="22"/>
      <c r="W370" s="22"/>
      <c r="X370" s="22"/>
      <c r="Y370" s="22"/>
      <c r="Z370" s="22"/>
      <c r="AA370" s="51"/>
      <c r="AT370" s="6" t="s">
        <v>114</v>
      </c>
      <c r="AU370" s="6" t="s">
        <v>71</v>
      </c>
    </row>
    <row r="371" spans="2:63" s="102" customFormat="1" ht="37.5" customHeight="1">
      <c r="B371" s="103"/>
      <c r="C371" s="104"/>
      <c r="D371" s="105" t="s">
        <v>89</v>
      </c>
      <c r="E371" s="104"/>
      <c r="F371" s="104"/>
      <c r="G371" s="104"/>
      <c r="H371" s="104"/>
      <c r="I371" s="104"/>
      <c r="J371" s="104"/>
      <c r="K371" s="104"/>
      <c r="L371" s="104"/>
      <c r="M371" s="104"/>
      <c r="N371" s="216">
        <f>$BK$371</f>
        <v>0</v>
      </c>
      <c r="O371" s="217"/>
      <c r="P371" s="217"/>
      <c r="Q371" s="217"/>
      <c r="R371" s="104"/>
      <c r="S371" s="106"/>
      <c r="T371" s="107"/>
      <c r="U371" s="104"/>
      <c r="V371" s="104"/>
      <c r="W371" s="108">
        <f>$W$372</f>
        <v>0</v>
      </c>
      <c r="X371" s="104"/>
      <c r="Y371" s="108">
        <f>$Y$372</f>
        <v>0</v>
      </c>
      <c r="Z371" s="104"/>
      <c r="AA371" s="109">
        <f>$AA$372</f>
        <v>0</v>
      </c>
      <c r="AR371" s="110" t="s">
        <v>17</v>
      </c>
      <c r="AT371" s="110" t="s">
        <v>63</v>
      </c>
      <c r="AU371" s="110" t="s">
        <v>64</v>
      </c>
      <c r="AY371" s="110" t="s">
        <v>106</v>
      </c>
      <c r="BK371" s="111">
        <f>$BK$372</f>
        <v>0</v>
      </c>
    </row>
    <row r="372" spans="2:63" s="102" customFormat="1" ht="21" customHeight="1">
      <c r="B372" s="103"/>
      <c r="C372" s="104"/>
      <c r="D372" s="112" t="s">
        <v>90</v>
      </c>
      <c r="E372" s="104"/>
      <c r="F372" s="104"/>
      <c r="G372" s="104"/>
      <c r="H372" s="104"/>
      <c r="I372" s="104"/>
      <c r="J372" s="104"/>
      <c r="K372" s="104"/>
      <c r="L372" s="104"/>
      <c r="M372" s="104"/>
      <c r="N372" s="218">
        <f>$BK$372</f>
        <v>0</v>
      </c>
      <c r="O372" s="217"/>
      <c r="P372" s="217"/>
      <c r="Q372" s="217"/>
      <c r="R372" s="104"/>
      <c r="S372" s="106"/>
      <c r="T372" s="107"/>
      <c r="U372" s="104"/>
      <c r="V372" s="104"/>
      <c r="W372" s="108">
        <f>SUM($W$373:$W$380)</f>
        <v>0</v>
      </c>
      <c r="X372" s="104"/>
      <c r="Y372" s="108">
        <f>SUM($Y$373:$Y$380)</f>
        <v>0</v>
      </c>
      <c r="Z372" s="104"/>
      <c r="AA372" s="109">
        <f>SUM($AA$373:$AA$380)</f>
        <v>0</v>
      </c>
      <c r="AR372" s="110" t="s">
        <v>17</v>
      </c>
      <c r="AT372" s="110" t="s">
        <v>63</v>
      </c>
      <c r="AU372" s="110" t="s">
        <v>17</v>
      </c>
      <c r="AY372" s="110" t="s">
        <v>106</v>
      </c>
      <c r="BK372" s="111">
        <f>SUM($BK$373:$BK$380)</f>
        <v>0</v>
      </c>
    </row>
    <row r="373" spans="2:65" s="6" customFormat="1" ht="15.75" customHeight="1">
      <c r="B373" s="21"/>
      <c r="C373" s="113" t="s">
        <v>431</v>
      </c>
      <c r="D373" s="113" t="s">
        <v>107</v>
      </c>
      <c r="E373" s="114" t="s">
        <v>432</v>
      </c>
      <c r="F373" s="199" t="s">
        <v>433</v>
      </c>
      <c r="G373" s="200"/>
      <c r="H373" s="200"/>
      <c r="I373" s="200"/>
      <c r="J373" s="116" t="s">
        <v>434</v>
      </c>
      <c r="K373" s="117">
        <v>1</v>
      </c>
      <c r="L373" s="201"/>
      <c r="M373" s="200"/>
      <c r="N373" s="202">
        <f>ROUND($L$373*$K$373,2)</f>
        <v>0</v>
      </c>
      <c r="O373" s="200"/>
      <c r="P373" s="200"/>
      <c r="Q373" s="200"/>
      <c r="R373" s="115"/>
      <c r="S373" s="41"/>
      <c r="T373" s="118"/>
      <c r="U373" s="119" t="s">
        <v>34</v>
      </c>
      <c r="V373" s="22"/>
      <c r="W373" s="22"/>
      <c r="X373" s="120">
        <v>0</v>
      </c>
      <c r="Y373" s="120">
        <f>$X$373*$K$373</f>
        <v>0</v>
      </c>
      <c r="Z373" s="120">
        <v>0</v>
      </c>
      <c r="AA373" s="121">
        <f>$Z$373*$K$373</f>
        <v>0</v>
      </c>
      <c r="AR373" s="76" t="s">
        <v>112</v>
      </c>
      <c r="AT373" s="76" t="s">
        <v>107</v>
      </c>
      <c r="AU373" s="76" t="s">
        <v>71</v>
      </c>
      <c r="AY373" s="6" t="s">
        <v>106</v>
      </c>
      <c r="BE373" s="122">
        <f>IF($U$373="základní",$N$373,0)</f>
        <v>0</v>
      </c>
      <c r="BF373" s="122">
        <f>IF($U$373="snížená",$N$373,0)</f>
        <v>0</v>
      </c>
      <c r="BG373" s="122">
        <f>IF($U$373="zákl. přenesená",$N$373,0)</f>
        <v>0</v>
      </c>
      <c r="BH373" s="122">
        <f>IF($U$373="sníž. přenesená",$N$373,0)</f>
        <v>0</v>
      </c>
      <c r="BI373" s="122">
        <f>IF($U$373="nulová",$N$373,0)</f>
        <v>0</v>
      </c>
      <c r="BJ373" s="76" t="s">
        <v>17</v>
      </c>
      <c r="BK373" s="122">
        <f>ROUND($L$373*$K$373,2)</f>
        <v>0</v>
      </c>
      <c r="BL373" s="76" t="s">
        <v>112</v>
      </c>
      <c r="BM373" s="76" t="s">
        <v>431</v>
      </c>
    </row>
    <row r="374" spans="2:47" s="6" customFormat="1" ht="16.5" customHeight="1">
      <c r="B374" s="21"/>
      <c r="C374" s="22"/>
      <c r="D374" s="22"/>
      <c r="E374" s="22"/>
      <c r="F374" s="203" t="s">
        <v>433</v>
      </c>
      <c r="G374" s="170"/>
      <c r="H374" s="170"/>
      <c r="I374" s="170"/>
      <c r="J374" s="170"/>
      <c r="K374" s="170"/>
      <c r="L374" s="170"/>
      <c r="M374" s="170"/>
      <c r="N374" s="170"/>
      <c r="O374" s="170"/>
      <c r="P374" s="170"/>
      <c r="Q374" s="170"/>
      <c r="R374" s="170"/>
      <c r="S374" s="41"/>
      <c r="T374" s="50"/>
      <c r="U374" s="22"/>
      <c r="V374" s="22"/>
      <c r="W374" s="22"/>
      <c r="X374" s="22"/>
      <c r="Y374" s="22"/>
      <c r="Z374" s="22"/>
      <c r="AA374" s="51"/>
      <c r="AT374" s="6" t="s">
        <v>114</v>
      </c>
      <c r="AU374" s="6" t="s">
        <v>71</v>
      </c>
    </row>
    <row r="375" spans="2:65" s="6" customFormat="1" ht="27" customHeight="1">
      <c r="B375" s="21"/>
      <c r="C375" s="113" t="s">
        <v>435</v>
      </c>
      <c r="D375" s="113" t="s">
        <v>107</v>
      </c>
      <c r="E375" s="114" t="s">
        <v>436</v>
      </c>
      <c r="F375" s="199" t="s">
        <v>437</v>
      </c>
      <c r="G375" s="200"/>
      <c r="H375" s="200"/>
      <c r="I375" s="200"/>
      <c r="J375" s="116" t="s">
        <v>434</v>
      </c>
      <c r="K375" s="117">
        <v>1</v>
      </c>
      <c r="L375" s="201"/>
      <c r="M375" s="200"/>
      <c r="N375" s="202">
        <f>ROUND($L$375*$K$375,2)</f>
        <v>0</v>
      </c>
      <c r="O375" s="200"/>
      <c r="P375" s="200"/>
      <c r="Q375" s="200"/>
      <c r="R375" s="115"/>
      <c r="S375" s="41"/>
      <c r="T375" s="118"/>
      <c r="U375" s="119" t="s">
        <v>34</v>
      </c>
      <c r="V375" s="22"/>
      <c r="W375" s="22"/>
      <c r="X375" s="120">
        <v>0</v>
      </c>
      <c r="Y375" s="120">
        <f>$X$375*$K$375</f>
        <v>0</v>
      </c>
      <c r="Z375" s="120">
        <v>0</v>
      </c>
      <c r="AA375" s="121">
        <f>$Z$375*$K$375</f>
        <v>0</v>
      </c>
      <c r="AR375" s="76" t="s">
        <v>112</v>
      </c>
      <c r="AT375" s="76" t="s">
        <v>107</v>
      </c>
      <c r="AU375" s="76" t="s">
        <v>71</v>
      </c>
      <c r="AY375" s="6" t="s">
        <v>106</v>
      </c>
      <c r="BE375" s="122">
        <f>IF($U$375="základní",$N$375,0)</f>
        <v>0</v>
      </c>
      <c r="BF375" s="122">
        <f>IF($U$375="snížená",$N$375,0)</f>
        <v>0</v>
      </c>
      <c r="BG375" s="122">
        <f>IF($U$375="zákl. přenesená",$N$375,0)</f>
        <v>0</v>
      </c>
      <c r="BH375" s="122">
        <f>IF($U$375="sníž. přenesená",$N$375,0)</f>
        <v>0</v>
      </c>
      <c r="BI375" s="122">
        <f>IF($U$375="nulová",$N$375,0)</f>
        <v>0</v>
      </c>
      <c r="BJ375" s="76" t="s">
        <v>17</v>
      </c>
      <c r="BK375" s="122">
        <f>ROUND($L$375*$K$375,2)</f>
        <v>0</v>
      </c>
      <c r="BL375" s="76" t="s">
        <v>112</v>
      </c>
      <c r="BM375" s="76" t="s">
        <v>435</v>
      </c>
    </row>
    <row r="376" spans="2:47" s="6" customFormat="1" ht="16.5" customHeight="1">
      <c r="B376" s="21"/>
      <c r="C376" s="22"/>
      <c r="D376" s="22"/>
      <c r="E376" s="22"/>
      <c r="F376" s="203" t="s">
        <v>437</v>
      </c>
      <c r="G376" s="170"/>
      <c r="H376" s="170"/>
      <c r="I376" s="170"/>
      <c r="J376" s="170"/>
      <c r="K376" s="170"/>
      <c r="L376" s="170"/>
      <c r="M376" s="170"/>
      <c r="N376" s="170"/>
      <c r="O376" s="170"/>
      <c r="P376" s="170"/>
      <c r="Q376" s="170"/>
      <c r="R376" s="170"/>
      <c r="S376" s="41"/>
      <c r="T376" s="50"/>
      <c r="U376" s="22"/>
      <c r="V376" s="22"/>
      <c r="W376" s="22"/>
      <c r="X376" s="22"/>
      <c r="Y376" s="22"/>
      <c r="Z376" s="22"/>
      <c r="AA376" s="51"/>
      <c r="AT376" s="6" t="s">
        <v>114</v>
      </c>
      <c r="AU376" s="6" t="s">
        <v>71</v>
      </c>
    </row>
    <row r="377" spans="2:65" s="6" customFormat="1" ht="27" customHeight="1">
      <c r="B377" s="21"/>
      <c r="C377" s="113" t="s">
        <v>438</v>
      </c>
      <c r="D377" s="113" t="s">
        <v>107</v>
      </c>
      <c r="E377" s="114" t="s">
        <v>439</v>
      </c>
      <c r="F377" s="199" t="s">
        <v>440</v>
      </c>
      <c r="G377" s="200"/>
      <c r="H377" s="200"/>
      <c r="I377" s="200"/>
      <c r="J377" s="116" t="s">
        <v>434</v>
      </c>
      <c r="K377" s="117">
        <v>1</v>
      </c>
      <c r="L377" s="201"/>
      <c r="M377" s="200"/>
      <c r="N377" s="202">
        <f>ROUND($L$377*$K$377,2)</f>
        <v>0</v>
      </c>
      <c r="O377" s="200"/>
      <c r="P377" s="200"/>
      <c r="Q377" s="200"/>
      <c r="R377" s="115"/>
      <c r="S377" s="41"/>
      <c r="T377" s="118"/>
      <c r="U377" s="119" t="s">
        <v>34</v>
      </c>
      <c r="V377" s="22"/>
      <c r="W377" s="22"/>
      <c r="X377" s="120">
        <v>0</v>
      </c>
      <c r="Y377" s="120">
        <f>$X$377*$K$377</f>
        <v>0</v>
      </c>
      <c r="Z377" s="120">
        <v>0</v>
      </c>
      <c r="AA377" s="121">
        <f>$Z$377*$K$377</f>
        <v>0</v>
      </c>
      <c r="AR377" s="76" t="s">
        <v>112</v>
      </c>
      <c r="AT377" s="76" t="s">
        <v>107</v>
      </c>
      <c r="AU377" s="76" t="s">
        <v>71</v>
      </c>
      <c r="AY377" s="6" t="s">
        <v>106</v>
      </c>
      <c r="BE377" s="122">
        <f>IF($U$377="základní",$N$377,0)</f>
        <v>0</v>
      </c>
      <c r="BF377" s="122">
        <f>IF($U$377="snížená",$N$377,0)</f>
        <v>0</v>
      </c>
      <c r="BG377" s="122">
        <f>IF($U$377="zákl. přenesená",$N$377,0)</f>
        <v>0</v>
      </c>
      <c r="BH377" s="122">
        <f>IF($U$377="sníž. přenesená",$N$377,0)</f>
        <v>0</v>
      </c>
      <c r="BI377" s="122">
        <f>IF($U$377="nulová",$N$377,0)</f>
        <v>0</v>
      </c>
      <c r="BJ377" s="76" t="s">
        <v>17</v>
      </c>
      <c r="BK377" s="122">
        <f>ROUND($L$377*$K$377,2)</f>
        <v>0</v>
      </c>
      <c r="BL377" s="76" t="s">
        <v>112</v>
      </c>
      <c r="BM377" s="76" t="s">
        <v>438</v>
      </c>
    </row>
    <row r="378" spans="2:47" s="6" customFormat="1" ht="16.5" customHeight="1">
      <c r="B378" s="21"/>
      <c r="C378" s="22"/>
      <c r="D378" s="22"/>
      <c r="E378" s="22"/>
      <c r="F378" s="203" t="s">
        <v>440</v>
      </c>
      <c r="G378" s="170"/>
      <c r="H378" s="170"/>
      <c r="I378" s="170"/>
      <c r="J378" s="170"/>
      <c r="K378" s="170"/>
      <c r="L378" s="170"/>
      <c r="M378" s="170"/>
      <c r="N378" s="170"/>
      <c r="O378" s="170"/>
      <c r="P378" s="170"/>
      <c r="Q378" s="170"/>
      <c r="R378" s="170"/>
      <c r="S378" s="41"/>
      <c r="T378" s="50"/>
      <c r="U378" s="22"/>
      <c r="V378" s="22"/>
      <c r="W378" s="22"/>
      <c r="X378" s="22"/>
      <c r="Y378" s="22"/>
      <c r="Z378" s="22"/>
      <c r="AA378" s="51"/>
      <c r="AT378" s="6" t="s">
        <v>114</v>
      </c>
      <c r="AU378" s="6" t="s">
        <v>71</v>
      </c>
    </row>
    <row r="379" spans="2:65" s="6" customFormat="1" ht="15.75" customHeight="1">
      <c r="B379" s="21"/>
      <c r="C379" s="113" t="s">
        <v>441</v>
      </c>
      <c r="D379" s="113" t="s">
        <v>107</v>
      </c>
      <c r="E379" s="114" t="s">
        <v>442</v>
      </c>
      <c r="F379" s="199" t="s">
        <v>443</v>
      </c>
      <c r="G379" s="200"/>
      <c r="H379" s="200"/>
      <c r="I379" s="200"/>
      <c r="J379" s="116" t="s">
        <v>434</v>
      </c>
      <c r="K379" s="117">
        <v>1</v>
      </c>
      <c r="L379" s="201"/>
      <c r="M379" s="200"/>
      <c r="N379" s="202">
        <f>ROUND($L$379*$K$379,2)</f>
        <v>0</v>
      </c>
      <c r="O379" s="200"/>
      <c r="P379" s="200"/>
      <c r="Q379" s="200"/>
      <c r="R379" s="115"/>
      <c r="S379" s="41"/>
      <c r="T379" s="118"/>
      <c r="U379" s="119" t="s">
        <v>34</v>
      </c>
      <c r="V379" s="22"/>
      <c r="W379" s="22"/>
      <c r="X379" s="120">
        <v>0</v>
      </c>
      <c r="Y379" s="120">
        <f>$X$379*$K$379</f>
        <v>0</v>
      </c>
      <c r="Z379" s="120">
        <v>0</v>
      </c>
      <c r="AA379" s="121">
        <f>$Z$379*$K$379</f>
        <v>0</v>
      </c>
      <c r="AR379" s="76" t="s">
        <v>112</v>
      </c>
      <c r="AT379" s="76" t="s">
        <v>107</v>
      </c>
      <c r="AU379" s="76" t="s">
        <v>71</v>
      </c>
      <c r="AY379" s="6" t="s">
        <v>106</v>
      </c>
      <c r="BE379" s="122">
        <f>IF($U$379="základní",$N$379,0)</f>
        <v>0</v>
      </c>
      <c r="BF379" s="122">
        <f>IF($U$379="snížená",$N$379,0)</f>
        <v>0</v>
      </c>
      <c r="BG379" s="122">
        <f>IF($U$379="zákl. přenesená",$N$379,0)</f>
        <v>0</v>
      </c>
      <c r="BH379" s="122">
        <f>IF($U$379="sníž. přenesená",$N$379,0)</f>
        <v>0</v>
      </c>
      <c r="BI379" s="122">
        <f>IF($U$379="nulová",$N$379,0)</f>
        <v>0</v>
      </c>
      <c r="BJ379" s="76" t="s">
        <v>17</v>
      </c>
      <c r="BK379" s="122">
        <f>ROUND($L$379*$K$379,2)</f>
        <v>0</v>
      </c>
      <c r="BL379" s="76" t="s">
        <v>112</v>
      </c>
      <c r="BM379" s="76" t="s">
        <v>441</v>
      </c>
    </row>
    <row r="380" spans="2:47" s="6" customFormat="1" ht="16.5" customHeight="1">
      <c r="B380" s="21"/>
      <c r="C380" s="22"/>
      <c r="D380" s="22"/>
      <c r="E380" s="22"/>
      <c r="F380" s="203" t="s">
        <v>443</v>
      </c>
      <c r="G380" s="170"/>
      <c r="H380" s="170"/>
      <c r="I380" s="170"/>
      <c r="J380" s="170"/>
      <c r="K380" s="170"/>
      <c r="L380" s="170"/>
      <c r="M380" s="170"/>
      <c r="N380" s="170"/>
      <c r="O380" s="170"/>
      <c r="P380" s="170"/>
      <c r="Q380" s="170"/>
      <c r="R380" s="170"/>
      <c r="S380" s="41"/>
      <c r="T380" s="147"/>
      <c r="U380" s="148"/>
      <c r="V380" s="148"/>
      <c r="W380" s="148"/>
      <c r="X380" s="148"/>
      <c r="Y380" s="148"/>
      <c r="Z380" s="148"/>
      <c r="AA380" s="149"/>
      <c r="AT380" s="6" t="s">
        <v>114</v>
      </c>
      <c r="AU380" s="6" t="s">
        <v>71</v>
      </c>
    </row>
    <row r="381" spans="2:19" s="6" customFormat="1" ht="7.5" customHeight="1">
      <c r="B381" s="36"/>
      <c r="C381" s="37"/>
      <c r="D381" s="37"/>
      <c r="E381" s="37"/>
      <c r="F381" s="37"/>
      <c r="G381" s="37"/>
      <c r="H381" s="37"/>
      <c r="I381" s="37"/>
      <c r="J381" s="37"/>
      <c r="K381" s="37"/>
      <c r="L381" s="37"/>
      <c r="M381" s="37"/>
      <c r="N381" s="37"/>
      <c r="O381" s="37"/>
      <c r="P381" s="37"/>
      <c r="Q381" s="37"/>
      <c r="R381" s="37"/>
      <c r="S381" s="41"/>
    </row>
    <row r="382" s="2" customFormat="1" ht="14.25" customHeight="1"/>
  </sheetData>
  <sheetProtection password="CC35" sheet="1" objects="1" scenarios="1" formatColumns="0" formatRows="0" sort="0" autoFilter="0"/>
  <mergeCells count="484">
    <mergeCell ref="H1:K1"/>
    <mergeCell ref="S2:AC2"/>
    <mergeCell ref="F380:R380"/>
    <mergeCell ref="N78:Q78"/>
    <mergeCell ref="N79:Q79"/>
    <mergeCell ref="N80:Q80"/>
    <mergeCell ref="N145:Q145"/>
    <mergeCell ref="N202:Q202"/>
    <mergeCell ref="N305:Q305"/>
    <mergeCell ref="N317:Q317"/>
    <mergeCell ref="N368:Q368"/>
    <mergeCell ref="N371:Q371"/>
    <mergeCell ref="F376:R376"/>
    <mergeCell ref="F377:I377"/>
    <mergeCell ref="L377:M377"/>
    <mergeCell ref="N377:Q377"/>
    <mergeCell ref="F378:R378"/>
    <mergeCell ref="F379:I379"/>
    <mergeCell ref="L379:M379"/>
    <mergeCell ref="N379:Q379"/>
    <mergeCell ref="F370:R370"/>
    <mergeCell ref="F373:I373"/>
    <mergeCell ref="L373:M373"/>
    <mergeCell ref="N373:Q373"/>
    <mergeCell ref="F374:R374"/>
    <mergeCell ref="F375:I375"/>
    <mergeCell ref="L375:M375"/>
    <mergeCell ref="N375:Q375"/>
    <mergeCell ref="N372:Q372"/>
    <mergeCell ref="F363:R363"/>
    <mergeCell ref="F364:R364"/>
    <mergeCell ref="F365:I365"/>
    <mergeCell ref="F366:I366"/>
    <mergeCell ref="F367:I367"/>
    <mergeCell ref="F369:I369"/>
    <mergeCell ref="L369:M369"/>
    <mergeCell ref="N369:Q369"/>
    <mergeCell ref="F359:R359"/>
    <mergeCell ref="F360:I360"/>
    <mergeCell ref="L360:M360"/>
    <mergeCell ref="N360:Q360"/>
    <mergeCell ref="F361:R361"/>
    <mergeCell ref="F362:I362"/>
    <mergeCell ref="L362:M362"/>
    <mergeCell ref="N362:Q362"/>
    <mergeCell ref="F354:R354"/>
    <mergeCell ref="F355:R355"/>
    <mergeCell ref="F356:I356"/>
    <mergeCell ref="F357:I357"/>
    <mergeCell ref="F358:I358"/>
    <mergeCell ref="L358:M358"/>
    <mergeCell ref="N358:Q358"/>
    <mergeCell ref="F349:R349"/>
    <mergeCell ref="F350:I350"/>
    <mergeCell ref="F351:I351"/>
    <mergeCell ref="F352:I352"/>
    <mergeCell ref="F353:I353"/>
    <mergeCell ref="L353:M353"/>
    <mergeCell ref="N353:Q353"/>
    <mergeCell ref="F344:R344"/>
    <mergeCell ref="F345:I345"/>
    <mergeCell ref="F346:I346"/>
    <mergeCell ref="F347:I347"/>
    <mergeCell ref="F348:I348"/>
    <mergeCell ref="L348:M348"/>
    <mergeCell ref="N348:Q348"/>
    <mergeCell ref="F340:R340"/>
    <mergeCell ref="F341:R341"/>
    <mergeCell ref="F342:I342"/>
    <mergeCell ref="L342:M342"/>
    <mergeCell ref="N342:Q342"/>
    <mergeCell ref="F343:R343"/>
    <mergeCell ref="F335:R335"/>
    <mergeCell ref="F336:I336"/>
    <mergeCell ref="F337:I337"/>
    <mergeCell ref="F338:I338"/>
    <mergeCell ref="F339:I339"/>
    <mergeCell ref="L339:M339"/>
    <mergeCell ref="N339:Q339"/>
    <mergeCell ref="F329:R329"/>
    <mergeCell ref="F330:R330"/>
    <mergeCell ref="F331:I331"/>
    <mergeCell ref="F332:I332"/>
    <mergeCell ref="F333:I333"/>
    <mergeCell ref="F334:I334"/>
    <mergeCell ref="L334:M334"/>
    <mergeCell ref="N334:Q334"/>
    <mergeCell ref="F325:I325"/>
    <mergeCell ref="F326:I326"/>
    <mergeCell ref="F327:I327"/>
    <mergeCell ref="F328:I328"/>
    <mergeCell ref="L328:M328"/>
    <mergeCell ref="N328:Q328"/>
    <mergeCell ref="F321:R321"/>
    <mergeCell ref="F322:I322"/>
    <mergeCell ref="L322:M322"/>
    <mergeCell ref="N322:Q322"/>
    <mergeCell ref="F323:R323"/>
    <mergeCell ref="F324:R324"/>
    <mergeCell ref="F318:I318"/>
    <mergeCell ref="L318:M318"/>
    <mergeCell ref="N318:Q318"/>
    <mergeCell ref="F319:R319"/>
    <mergeCell ref="F320:I320"/>
    <mergeCell ref="L320:M320"/>
    <mergeCell ref="N320:Q320"/>
    <mergeCell ref="F313:R313"/>
    <mergeCell ref="F314:I314"/>
    <mergeCell ref="L314:M314"/>
    <mergeCell ref="N314:Q314"/>
    <mergeCell ref="F315:R315"/>
    <mergeCell ref="F316:R316"/>
    <mergeCell ref="F309:R309"/>
    <mergeCell ref="F310:I310"/>
    <mergeCell ref="F311:I311"/>
    <mergeCell ref="F312:I312"/>
    <mergeCell ref="L312:M312"/>
    <mergeCell ref="N312:Q312"/>
    <mergeCell ref="F306:I306"/>
    <mergeCell ref="L306:M306"/>
    <mergeCell ref="N306:Q306"/>
    <mergeCell ref="F307:R307"/>
    <mergeCell ref="F308:I308"/>
    <mergeCell ref="L308:M308"/>
    <mergeCell ref="N308:Q308"/>
    <mergeCell ref="F301:R301"/>
    <mergeCell ref="F302:R302"/>
    <mergeCell ref="F303:I303"/>
    <mergeCell ref="L303:M303"/>
    <mergeCell ref="N303:Q303"/>
    <mergeCell ref="F304:R304"/>
    <mergeCell ref="F297:R297"/>
    <mergeCell ref="F298:I298"/>
    <mergeCell ref="F299:I299"/>
    <mergeCell ref="F300:I300"/>
    <mergeCell ref="L300:M300"/>
    <mergeCell ref="N300:Q300"/>
    <mergeCell ref="F293:R293"/>
    <mergeCell ref="F294:R294"/>
    <mergeCell ref="F295:I295"/>
    <mergeCell ref="L295:M295"/>
    <mergeCell ref="N295:Q295"/>
    <mergeCell ref="F296:R296"/>
    <mergeCell ref="F289:I289"/>
    <mergeCell ref="F290:I290"/>
    <mergeCell ref="F291:I291"/>
    <mergeCell ref="F292:I292"/>
    <mergeCell ref="L292:M292"/>
    <mergeCell ref="N292:Q292"/>
    <mergeCell ref="F285:R285"/>
    <mergeCell ref="F286:I286"/>
    <mergeCell ref="L286:M286"/>
    <mergeCell ref="N286:Q286"/>
    <mergeCell ref="F287:R287"/>
    <mergeCell ref="F288:I288"/>
    <mergeCell ref="F281:I281"/>
    <mergeCell ref="F282:I282"/>
    <mergeCell ref="L282:M282"/>
    <mergeCell ref="N282:Q282"/>
    <mergeCell ref="F283:R283"/>
    <mergeCell ref="F284:I284"/>
    <mergeCell ref="L284:M284"/>
    <mergeCell ref="N284:Q284"/>
    <mergeCell ref="F275:R275"/>
    <mergeCell ref="F276:R276"/>
    <mergeCell ref="F277:I277"/>
    <mergeCell ref="F278:I278"/>
    <mergeCell ref="F279:I279"/>
    <mergeCell ref="F280:I280"/>
    <mergeCell ref="F271:R271"/>
    <mergeCell ref="F272:I272"/>
    <mergeCell ref="F273:I273"/>
    <mergeCell ref="F274:I274"/>
    <mergeCell ref="L274:M274"/>
    <mergeCell ref="N274:Q274"/>
    <mergeCell ref="F267:I267"/>
    <mergeCell ref="F268:I268"/>
    <mergeCell ref="F269:I269"/>
    <mergeCell ref="F270:I270"/>
    <mergeCell ref="L270:M270"/>
    <mergeCell ref="N270:Q270"/>
    <mergeCell ref="F263:R263"/>
    <mergeCell ref="F264:R264"/>
    <mergeCell ref="F265:I265"/>
    <mergeCell ref="L265:M265"/>
    <mergeCell ref="N265:Q265"/>
    <mergeCell ref="F266:R266"/>
    <mergeCell ref="F258:R258"/>
    <mergeCell ref="F259:I259"/>
    <mergeCell ref="F260:I260"/>
    <mergeCell ref="F261:I261"/>
    <mergeCell ref="F262:I262"/>
    <mergeCell ref="L262:M262"/>
    <mergeCell ref="N262:Q262"/>
    <mergeCell ref="F253:R253"/>
    <mergeCell ref="F254:I254"/>
    <mergeCell ref="F255:I255"/>
    <mergeCell ref="F256:I256"/>
    <mergeCell ref="F257:I257"/>
    <mergeCell ref="L257:M257"/>
    <mergeCell ref="N257:Q257"/>
    <mergeCell ref="F249:I249"/>
    <mergeCell ref="F250:I250"/>
    <mergeCell ref="F251:I251"/>
    <mergeCell ref="L251:M251"/>
    <mergeCell ref="N251:Q251"/>
    <mergeCell ref="F252:R252"/>
    <mergeCell ref="F245:I245"/>
    <mergeCell ref="L245:M245"/>
    <mergeCell ref="N245:Q245"/>
    <mergeCell ref="F246:R246"/>
    <mergeCell ref="F247:R247"/>
    <mergeCell ref="F248:I248"/>
    <mergeCell ref="F239:I239"/>
    <mergeCell ref="F240:I240"/>
    <mergeCell ref="F241:I241"/>
    <mergeCell ref="F242:I242"/>
    <mergeCell ref="F243:I243"/>
    <mergeCell ref="F244:I244"/>
    <mergeCell ref="F235:I235"/>
    <mergeCell ref="L235:M235"/>
    <mergeCell ref="N235:Q235"/>
    <mergeCell ref="F236:R236"/>
    <mergeCell ref="F237:R237"/>
    <mergeCell ref="F238:I238"/>
    <mergeCell ref="N229:Q229"/>
    <mergeCell ref="F230:R230"/>
    <mergeCell ref="F231:R231"/>
    <mergeCell ref="F232:I232"/>
    <mergeCell ref="F233:I233"/>
    <mergeCell ref="F234:I234"/>
    <mergeCell ref="F225:I225"/>
    <mergeCell ref="F226:I226"/>
    <mergeCell ref="F227:I227"/>
    <mergeCell ref="F228:I228"/>
    <mergeCell ref="F229:I229"/>
    <mergeCell ref="L229:M229"/>
    <mergeCell ref="F219:R219"/>
    <mergeCell ref="F220:I220"/>
    <mergeCell ref="F221:I221"/>
    <mergeCell ref="F222:I222"/>
    <mergeCell ref="F223:I223"/>
    <mergeCell ref="F224:I224"/>
    <mergeCell ref="F214:R214"/>
    <mergeCell ref="F215:I215"/>
    <mergeCell ref="F216:I216"/>
    <mergeCell ref="F217:I217"/>
    <mergeCell ref="F218:I218"/>
    <mergeCell ref="L218:M218"/>
    <mergeCell ref="N218:Q218"/>
    <mergeCell ref="F209:R209"/>
    <mergeCell ref="F210:I210"/>
    <mergeCell ref="F211:I211"/>
    <mergeCell ref="F212:I212"/>
    <mergeCell ref="F213:I213"/>
    <mergeCell ref="L213:M213"/>
    <mergeCell ref="N213:Q213"/>
    <mergeCell ref="F204:R204"/>
    <mergeCell ref="F205:I205"/>
    <mergeCell ref="F206:I206"/>
    <mergeCell ref="F207:I207"/>
    <mergeCell ref="F208:I208"/>
    <mergeCell ref="L208:M208"/>
    <mergeCell ref="N208:Q208"/>
    <mergeCell ref="F198:R198"/>
    <mergeCell ref="F199:R199"/>
    <mergeCell ref="F200:I200"/>
    <mergeCell ref="F201:I201"/>
    <mergeCell ref="F203:I203"/>
    <mergeCell ref="L203:M203"/>
    <mergeCell ref="N203:Q203"/>
    <mergeCell ref="F193:R193"/>
    <mergeCell ref="F194:R194"/>
    <mergeCell ref="F195:I195"/>
    <mergeCell ref="F196:I196"/>
    <mergeCell ref="F197:I197"/>
    <mergeCell ref="L197:M197"/>
    <mergeCell ref="N197:Q197"/>
    <mergeCell ref="F188:R188"/>
    <mergeCell ref="F189:R189"/>
    <mergeCell ref="F190:I190"/>
    <mergeCell ref="F191:I191"/>
    <mergeCell ref="F192:I192"/>
    <mergeCell ref="L192:M192"/>
    <mergeCell ref="N192:Q192"/>
    <mergeCell ref="F184:I184"/>
    <mergeCell ref="F185:I185"/>
    <mergeCell ref="F186:I186"/>
    <mergeCell ref="F187:I187"/>
    <mergeCell ref="L187:M187"/>
    <mergeCell ref="N187:Q187"/>
    <mergeCell ref="F180:R180"/>
    <mergeCell ref="F181:I181"/>
    <mergeCell ref="L181:M181"/>
    <mergeCell ref="N181:Q181"/>
    <mergeCell ref="F182:R182"/>
    <mergeCell ref="F183:R183"/>
    <mergeCell ref="F176:R176"/>
    <mergeCell ref="F177:R177"/>
    <mergeCell ref="F178:I178"/>
    <mergeCell ref="L178:M178"/>
    <mergeCell ref="N178:Q178"/>
    <mergeCell ref="F179:R179"/>
    <mergeCell ref="F171:R171"/>
    <mergeCell ref="F172:R172"/>
    <mergeCell ref="F173:I173"/>
    <mergeCell ref="F174:I174"/>
    <mergeCell ref="F175:I175"/>
    <mergeCell ref="L175:M175"/>
    <mergeCell ref="N175:Q175"/>
    <mergeCell ref="F165:R165"/>
    <mergeCell ref="F166:R166"/>
    <mergeCell ref="F167:I167"/>
    <mergeCell ref="F168:I168"/>
    <mergeCell ref="F169:I169"/>
    <mergeCell ref="F170:I170"/>
    <mergeCell ref="L170:M170"/>
    <mergeCell ref="N170:Q170"/>
    <mergeCell ref="F159:R159"/>
    <mergeCell ref="F160:R160"/>
    <mergeCell ref="F161:I161"/>
    <mergeCell ref="F162:I162"/>
    <mergeCell ref="F163:I163"/>
    <mergeCell ref="F164:I164"/>
    <mergeCell ref="L164:M164"/>
    <mergeCell ref="N164:Q164"/>
    <mergeCell ref="F153:R153"/>
    <mergeCell ref="F154:R154"/>
    <mergeCell ref="F155:I155"/>
    <mergeCell ref="F156:I156"/>
    <mergeCell ref="F157:I157"/>
    <mergeCell ref="F158:I158"/>
    <mergeCell ref="L158:M158"/>
    <mergeCell ref="N158:Q158"/>
    <mergeCell ref="F147:R147"/>
    <mergeCell ref="F148:R148"/>
    <mergeCell ref="F149:I149"/>
    <mergeCell ref="F150:I150"/>
    <mergeCell ref="F151:I151"/>
    <mergeCell ref="F152:I152"/>
    <mergeCell ref="L152:M152"/>
    <mergeCell ref="N152:Q152"/>
    <mergeCell ref="F141:R141"/>
    <mergeCell ref="F142:R142"/>
    <mergeCell ref="F143:I143"/>
    <mergeCell ref="F144:I144"/>
    <mergeCell ref="F146:I146"/>
    <mergeCell ref="L146:M146"/>
    <mergeCell ref="N146:Q146"/>
    <mergeCell ref="F135:R135"/>
    <mergeCell ref="F136:R136"/>
    <mergeCell ref="F137:I137"/>
    <mergeCell ref="F138:I138"/>
    <mergeCell ref="F139:I139"/>
    <mergeCell ref="F140:I140"/>
    <mergeCell ref="L140:M140"/>
    <mergeCell ref="N140:Q140"/>
    <mergeCell ref="F131:R131"/>
    <mergeCell ref="F132:I132"/>
    <mergeCell ref="L132:M132"/>
    <mergeCell ref="N132:Q132"/>
    <mergeCell ref="F133:R133"/>
    <mergeCell ref="F134:I134"/>
    <mergeCell ref="L134:M134"/>
    <mergeCell ref="N134:Q134"/>
    <mergeCell ref="F127:I127"/>
    <mergeCell ref="F128:I128"/>
    <mergeCell ref="F129:I129"/>
    <mergeCell ref="F130:I130"/>
    <mergeCell ref="L130:M130"/>
    <mergeCell ref="N130:Q130"/>
    <mergeCell ref="F121:R121"/>
    <mergeCell ref="F122:R122"/>
    <mergeCell ref="F123:I123"/>
    <mergeCell ref="F124:I124"/>
    <mergeCell ref="F125:I125"/>
    <mergeCell ref="F126:I126"/>
    <mergeCell ref="F117:R117"/>
    <mergeCell ref="F118:I118"/>
    <mergeCell ref="F119:I119"/>
    <mergeCell ref="F120:I120"/>
    <mergeCell ref="L120:M120"/>
    <mergeCell ref="N120:Q120"/>
    <mergeCell ref="F113:R113"/>
    <mergeCell ref="F114:R114"/>
    <mergeCell ref="F115:I115"/>
    <mergeCell ref="L115:M115"/>
    <mergeCell ref="N115:Q115"/>
    <mergeCell ref="F116:R116"/>
    <mergeCell ref="F109:I109"/>
    <mergeCell ref="L109:M109"/>
    <mergeCell ref="N109:Q109"/>
    <mergeCell ref="F110:R110"/>
    <mergeCell ref="F111:R111"/>
    <mergeCell ref="F112:I112"/>
    <mergeCell ref="L112:M112"/>
    <mergeCell ref="N112:Q112"/>
    <mergeCell ref="F103:R103"/>
    <mergeCell ref="F104:R104"/>
    <mergeCell ref="F105:I105"/>
    <mergeCell ref="F106:I106"/>
    <mergeCell ref="F107:I107"/>
    <mergeCell ref="F108:I108"/>
    <mergeCell ref="F97:R97"/>
    <mergeCell ref="F98:R98"/>
    <mergeCell ref="F99:I99"/>
    <mergeCell ref="F100:I100"/>
    <mergeCell ref="F101:I101"/>
    <mergeCell ref="F102:I102"/>
    <mergeCell ref="L102:M102"/>
    <mergeCell ref="N102:Q102"/>
    <mergeCell ref="F93:R93"/>
    <mergeCell ref="F94:I94"/>
    <mergeCell ref="F95:I95"/>
    <mergeCell ref="F96:I96"/>
    <mergeCell ref="L96:M96"/>
    <mergeCell ref="N96:Q96"/>
    <mergeCell ref="F89:I89"/>
    <mergeCell ref="F90:I90"/>
    <mergeCell ref="F91:I91"/>
    <mergeCell ref="L91:M91"/>
    <mergeCell ref="N91:Q91"/>
    <mergeCell ref="F92:R92"/>
    <mergeCell ref="F85:I85"/>
    <mergeCell ref="F86:I86"/>
    <mergeCell ref="L86:M86"/>
    <mergeCell ref="N86:Q86"/>
    <mergeCell ref="F87:R87"/>
    <mergeCell ref="F88:R88"/>
    <mergeCell ref="F81:I81"/>
    <mergeCell ref="L81:M81"/>
    <mergeCell ref="N81:Q81"/>
    <mergeCell ref="F82:R82"/>
    <mergeCell ref="F83:R83"/>
    <mergeCell ref="F84:I84"/>
    <mergeCell ref="F70:Q70"/>
    <mergeCell ref="M72:P72"/>
    <mergeCell ref="M74:Q74"/>
    <mergeCell ref="F77:I77"/>
    <mergeCell ref="L77:M77"/>
    <mergeCell ref="N77:Q77"/>
    <mergeCell ref="N57:Q57"/>
    <mergeCell ref="N58:Q58"/>
    <mergeCell ref="N59:Q59"/>
    <mergeCell ref="N60:Q60"/>
    <mergeCell ref="C67:R67"/>
    <mergeCell ref="F69:Q69"/>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7"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198"/>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27"/>
      <c r="C2" s="228"/>
      <c r="D2" s="228"/>
      <c r="E2" s="228"/>
      <c r="F2" s="228"/>
      <c r="G2" s="228"/>
      <c r="H2" s="228"/>
      <c r="I2" s="228"/>
      <c r="J2" s="228"/>
      <c r="K2" s="229"/>
    </row>
    <row r="3" spans="2:11" s="233" customFormat="1" ht="45" customHeight="1">
      <c r="B3" s="230"/>
      <c r="C3" s="231" t="s">
        <v>451</v>
      </c>
      <c r="D3" s="231"/>
      <c r="E3" s="231"/>
      <c r="F3" s="231"/>
      <c r="G3" s="231"/>
      <c r="H3" s="231"/>
      <c r="I3" s="231"/>
      <c r="J3" s="231"/>
      <c r="K3" s="232"/>
    </row>
    <row r="4" spans="2:11" ht="25.5" customHeight="1">
      <c r="B4" s="234"/>
      <c r="C4" s="235" t="s">
        <v>452</v>
      </c>
      <c r="D4" s="235"/>
      <c r="E4" s="235"/>
      <c r="F4" s="235"/>
      <c r="G4" s="235"/>
      <c r="H4" s="235"/>
      <c r="I4" s="235"/>
      <c r="J4" s="235"/>
      <c r="K4" s="236"/>
    </row>
    <row r="5" spans="2:11" ht="5.25" customHeight="1">
      <c r="B5" s="234"/>
      <c r="C5" s="237"/>
      <c r="D5" s="237"/>
      <c r="E5" s="237"/>
      <c r="F5" s="237"/>
      <c r="G5" s="237"/>
      <c r="H5" s="237"/>
      <c r="I5" s="237"/>
      <c r="J5" s="237"/>
      <c r="K5" s="236"/>
    </row>
    <row r="6" spans="2:11" ht="15" customHeight="1">
      <c r="B6" s="234"/>
      <c r="C6" s="238" t="s">
        <v>453</v>
      </c>
      <c r="D6" s="238"/>
      <c r="E6" s="238"/>
      <c r="F6" s="238"/>
      <c r="G6" s="238"/>
      <c r="H6" s="238"/>
      <c r="I6" s="238"/>
      <c r="J6" s="238"/>
      <c r="K6" s="236"/>
    </row>
    <row r="7" spans="2:11" ht="15" customHeight="1">
      <c r="B7" s="239"/>
      <c r="C7" s="238" t="s">
        <v>454</v>
      </c>
      <c r="D7" s="238"/>
      <c r="E7" s="238"/>
      <c r="F7" s="238"/>
      <c r="G7" s="238"/>
      <c r="H7" s="238"/>
      <c r="I7" s="238"/>
      <c r="J7" s="238"/>
      <c r="K7" s="236"/>
    </row>
    <row r="8" spans="2:11" ht="12.75" customHeight="1">
      <c r="B8" s="239"/>
      <c r="C8" s="240"/>
      <c r="D8" s="240"/>
      <c r="E8" s="240"/>
      <c r="F8" s="240"/>
      <c r="G8" s="240"/>
      <c r="H8" s="240"/>
      <c r="I8" s="240"/>
      <c r="J8" s="240"/>
      <c r="K8" s="236"/>
    </row>
    <row r="9" spans="2:11" ht="15" customHeight="1">
      <c r="B9" s="239"/>
      <c r="C9" s="238" t="s">
        <v>455</v>
      </c>
      <c r="D9" s="238"/>
      <c r="E9" s="238"/>
      <c r="F9" s="238"/>
      <c r="G9" s="238"/>
      <c r="H9" s="238"/>
      <c r="I9" s="238"/>
      <c r="J9" s="238"/>
      <c r="K9" s="236"/>
    </row>
    <row r="10" spans="2:11" ht="15" customHeight="1">
      <c r="B10" s="239"/>
      <c r="C10" s="240"/>
      <c r="D10" s="238" t="s">
        <v>456</v>
      </c>
      <c r="E10" s="238"/>
      <c r="F10" s="238"/>
      <c r="G10" s="238"/>
      <c r="H10" s="238"/>
      <c r="I10" s="238"/>
      <c r="J10" s="238"/>
      <c r="K10" s="236"/>
    </row>
    <row r="11" spans="2:11" ht="15" customHeight="1">
      <c r="B11" s="239"/>
      <c r="C11" s="241"/>
      <c r="D11" s="238" t="s">
        <v>457</v>
      </c>
      <c r="E11" s="238"/>
      <c r="F11" s="238"/>
      <c r="G11" s="238"/>
      <c r="H11" s="238"/>
      <c r="I11" s="238"/>
      <c r="J11" s="238"/>
      <c r="K11" s="236"/>
    </row>
    <row r="12" spans="2:11" ht="12.75" customHeight="1">
      <c r="B12" s="239"/>
      <c r="C12" s="241"/>
      <c r="D12" s="241"/>
      <c r="E12" s="241"/>
      <c r="F12" s="241"/>
      <c r="G12" s="241"/>
      <c r="H12" s="241"/>
      <c r="I12" s="241"/>
      <c r="J12" s="241"/>
      <c r="K12" s="236"/>
    </row>
    <row r="13" spans="2:11" ht="15" customHeight="1">
      <c r="B13" s="239"/>
      <c r="C13" s="241"/>
      <c r="D13" s="238" t="s">
        <v>458</v>
      </c>
      <c r="E13" s="238"/>
      <c r="F13" s="238"/>
      <c r="G13" s="238"/>
      <c r="H13" s="238"/>
      <c r="I13" s="238"/>
      <c r="J13" s="238"/>
      <c r="K13" s="236"/>
    </row>
    <row r="14" spans="2:11" ht="15" customHeight="1">
      <c r="B14" s="239"/>
      <c r="C14" s="241"/>
      <c r="D14" s="238" t="s">
        <v>459</v>
      </c>
      <c r="E14" s="238"/>
      <c r="F14" s="238"/>
      <c r="G14" s="238"/>
      <c r="H14" s="238"/>
      <c r="I14" s="238"/>
      <c r="J14" s="238"/>
      <c r="K14" s="236"/>
    </row>
    <row r="15" spans="2:11" ht="15" customHeight="1">
      <c r="B15" s="239"/>
      <c r="C15" s="241"/>
      <c r="D15" s="238" t="s">
        <v>460</v>
      </c>
      <c r="E15" s="238"/>
      <c r="F15" s="238"/>
      <c r="G15" s="238"/>
      <c r="H15" s="238"/>
      <c r="I15" s="238"/>
      <c r="J15" s="238"/>
      <c r="K15" s="236"/>
    </row>
    <row r="16" spans="2:11" ht="15" customHeight="1">
      <c r="B16" s="239"/>
      <c r="C16" s="241"/>
      <c r="D16" s="241"/>
      <c r="E16" s="242" t="s">
        <v>69</v>
      </c>
      <c r="F16" s="238" t="s">
        <v>461</v>
      </c>
      <c r="G16" s="238"/>
      <c r="H16" s="238"/>
      <c r="I16" s="238"/>
      <c r="J16" s="238"/>
      <c r="K16" s="236"/>
    </row>
    <row r="17" spans="2:11" ht="15" customHeight="1">
      <c r="B17" s="239"/>
      <c r="C17" s="241"/>
      <c r="D17" s="241"/>
      <c r="E17" s="242" t="s">
        <v>462</v>
      </c>
      <c r="F17" s="238" t="s">
        <v>463</v>
      </c>
      <c r="G17" s="238"/>
      <c r="H17" s="238"/>
      <c r="I17" s="238"/>
      <c r="J17" s="238"/>
      <c r="K17" s="236"/>
    </row>
    <row r="18" spans="2:11" ht="15" customHeight="1">
      <c r="B18" s="239"/>
      <c r="C18" s="241"/>
      <c r="D18" s="241"/>
      <c r="E18" s="242" t="s">
        <v>464</v>
      </c>
      <c r="F18" s="238" t="s">
        <v>465</v>
      </c>
      <c r="G18" s="238"/>
      <c r="H18" s="238"/>
      <c r="I18" s="238"/>
      <c r="J18" s="238"/>
      <c r="K18" s="236"/>
    </row>
    <row r="19" spans="2:11" ht="15" customHeight="1">
      <c r="B19" s="239"/>
      <c r="C19" s="241"/>
      <c r="D19" s="241"/>
      <c r="E19" s="242" t="s">
        <v>466</v>
      </c>
      <c r="F19" s="238" t="s">
        <v>467</v>
      </c>
      <c r="G19" s="238"/>
      <c r="H19" s="238"/>
      <c r="I19" s="238"/>
      <c r="J19" s="238"/>
      <c r="K19" s="236"/>
    </row>
    <row r="20" spans="2:11" ht="15" customHeight="1">
      <c r="B20" s="239"/>
      <c r="C20" s="241"/>
      <c r="D20" s="241"/>
      <c r="E20" s="242" t="s">
        <v>468</v>
      </c>
      <c r="F20" s="238" t="s">
        <v>469</v>
      </c>
      <c r="G20" s="238"/>
      <c r="H20" s="238"/>
      <c r="I20" s="238"/>
      <c r="J20" s="238"/>
      <c r="K20" s="236"/>
    </row>
    <row r="21" spans="2:11" ht="15" customHeight="1">
      <c r="B21" s="239"/>
      <c r="C21" s="241"/>
      <c r="D21" s="241"/>
      <c r="E21" s="242" t="s">
        <v>470</v>
      </c>
      <c r="F21" s="238" t="s">
        <v>471</v>
      </c>
      <c r="G21" s="238"/>
      <c r="H21" s="238"/>
      <c r="I21" s="238"/>
      <c r="J21" s="238"/>
      <c r="K21" s="236"/>
    </row>
    <row r="22" spans="2:11" ht="12.75" customHeight="1">
      <c r="B22" s="239"/>
      <c r="C22" s="241"/>
      <c r="D22" s="241"/>
      <c r="E22" s="241"/>
      <c r="F22" s="241"/>
      <c r="G22" s="241"/>
      <c r="H22" s="241"/>
      <c r="I22" s="241"/>
      <c r="J22" s="241"/>
      <c r="K22" s="236"/>
    </row>
    <row r="23" spans="2:11" ht="15" customHeight="1">
      <c r="B23" s="239"/>
      <c r="C23" s="238" t="s">
        <v>472</v>
      </c>
      <c r="D23" s="238"/>
      <c r="E23" s="238"/>
      <c r="F23" s="238"/>
      <c r="G23" s="238"/>
      <c r="H23" s="238"/>
      <c r="I23" s="238"/>
      <c r="J23" s="238"/>
      <c r="K23" s="236"/>
    </row>
    <row r="24" spans="2:11" ht="15" customHeight="1">
      <c r="B24" s="239"/>
      <c r="C24" s="238" t="s">
        <v>473</v>
      </c>
      <c r="D24" s="238"/>
      <c r="E24" s="238"/>
      <c r="F24" s="238"/>
      <c r="G24" s="238"/>
      <c r="H24" s="238"/>
      <c r="I24" s="238"/>
      <c r="J24" s="238"/>
      <c r="K24" s="236"/>
    </row>
    <row r="25" spans="2:11" ht="15" customHeight="1">
      <c r="B25" s="239"/>
      <c r="C25" s="240"/>
      <c r="D25" s="238" t="s">
        <v>474</v>
      </c>
      <c r="E25" s="238"/>
      <c r="F25" s="238"/>
      <c r="G25" s="238"/>
      <c r="H25" s="238"/>
      <c r="I25" s="238"/>
      <c r="J25" s="238"/>
      <c r="K25" s="236"/>
    </row>
    <row r="26" spans="2:11" ht="15" customHeight="1">
      <c r="B26" s="239"/>
      <c r="C26" s="241"/>
      <c r="D26" s="238" t="s">
        <v>475</v>
      </c>
      <c r="E26" s="238"/>
      <c r="F26" s="238"/>
      <c r="G26" s="238"/>
      <c r="H26" s="238"/>
      <c r="I26" s="238"/>
      <c r="J26" s="238"/>
      <c r="K26" s="236"/>
    </row>
    <row r="27" spans="2:11" ht="12.75" customHeight="1">
      <c r="B27" s="239"/>
      <c r="C27" s="241"/>
      <c r="D27" s="241"/>
      <c r="E27" s="241"/>
      <c r="F27" s="241"/>
      <c r="G27" s="241"/>
      <c r="H27" s="241"/>
      <c r="I27" s="241"/>
      <c r="J27" s="241"/>
      <c r="K27" s="236"/>
    </row>
    <row r="28" spans="2:11" ht="15" customHeight="1">
      <c r="B28" s="239"/>
      <c r="C28" s="241"/>
      <c r="D28" s="238" t="s">
        <v>476</v>
      </c>
      <c r="E28" s="238"/>
      <c r="F28" s="238"/>
      <c r="G28" s="238"/>
      <c r="H28" s="238"/>
      <c r="I28" s="238"/>
      <c r="J28" s="238"/>
      <c r="K28" s="236"/>
    </row>
    <row r="29" spans="2:11" ht="15" customHeight="1">
      <c r="B29" s="239"/>
      <c r="C29" s="241"/>
      <c r="D29" s="238" t="s">
        <v>477</v>
      </c>
      <c r="E29" s="238"/>
      <c r="F29" s="238"/>
      <c r="G29" s="238"/>
      <c r="H29" s="238"/>
      <c r="I29" s="238"/>
      <c r="J29" s="238"/>
      <c r="K29" s="236"/>
    </row>
    <row r="30" spans="2:11" ht="12.75" customHeight="1">
      <c r="B30" s="239"/>
      <c r="C30" s="241"/>
      <c r="D30" s="241"/>
      <c r="E30" s="241"/>
      <c r="F30" s="241"/>
      <c r="G30" s="241"/>
      <c r="H30" s="241"/>
      <c r="I30" s="241"/>
      <c r="J30" s="241"/>
      <c r="K30" s="236"/>
    </row>
    <row r="31" spans="2:11" ht="15" customHeight="1">
      <c r="B31" s="239"/>
      <c r="C31" s="241"/>
      <c r="D31" s="238" t="s">
        <v>478</v>
      </c>
      <c r="E31" s="238"/>
      <c r="F31" s="238"/>
      <c r="G31" s="238"/>
      <c r="H31" s="238"/>
      <c r="I31" s="238"/>
      <c r="J31" s="238"/>
      <c r="K31" s="236"/>
    </row>
    <row r="32" spans="2:11" ht="15" customHeight="1">
      <c r="B32" s="239"/>
      <c r="C32" s="241"/>
      <c r="D32" s="238" t="s">
        <v>479</v>
      </c>
      <c r="E32" s="238"/>
      <c r="F32" s="238"/>
      <c r="G32" s="238"/>
      <c r="H32" s="238"/>
      <c r="I32" s="238"/>
      <c r="J32" s="238"/>
      <c r="K32" s="236"/>
    </row>
    <row r="33" spans="2:11" ht="15" customHeight="1">
      <c r="B33" s="239"/>
      <c r="C33" s="241"/>
      <c r="D33" s="238" t="s">
        <v>480</v>
      </c>
      <c r="E33" s="238"/>
      <c r="F33" s="238"/>
      <c r="G33" s="238"/>
      <c r="H33" s="238"/>
      <c r="I33" s="238"/>
      <c r="J33" s="238"/>
      <c r="K33" s="236"/>
    </row>
    <row r="34" spans="2:11" ht="15" customHeight="1">
      <c r="B34" s="239"/>
      <c r="C34" s="241"/>
      <c r="D34" s="240"/>
      <c r="E34" s="243" t="s">
        <v>92</v>
      </c>
      <c r="F34" s="240"/>
      <c r="G34" s="238" t="s">
        <v>481</v>
      </c>
      <c r="H34" s="238"/>
      <c r="I34" s="238"/>
      <c r="J34" s="238"/>
      <c r="K34" s="236"/>
    </row>
    <row r="35" spans="2:11" ht="15" customHeight="1">
      <c r="B35" s="239"/>
      <c r="C35" s="241"/>
      <c r="D35" s="240"/>
      <c r="E35" s="243" t="s">
        <v>482</v>
      </c>
      <c r="F35" s="240"/>
      <c r="G35" s="238" t="s">
        <v>483</v>
      </c>
      <c r="H35" s="238"/>
      <c r="I35" s="238"/>
      <c r="J35" s="238"/>
      <c r="K35" s="236"/>
    </row>
    <row r="36" spans="2:11" ht="15" customHeight="1">
      <c r="B36" s="239"/>
      <c r="C36" s="241"/>
      <c r="D36" s="240"/>
      <c r="E36" s="243" t="s">
        <v>45</v>
      </c>
      <c r="F36" s="240"/>
      <c r="G36" s="238" t="s">
        <v>484</v>
      </c>
      <c r="H36" s="238"/>
      <c r="I36" s="238"/>
      <c r="J36" s="238"/>
      <c r="K36" s="236"/>
    </row>
    <row r="37" spans="2:11" ht="15" customHeight="1">
      <c r="B37" s="239"/>
      <c r="C37" s="241"/>
      <c r="D37" s="240"/>
      <c r="E37" s="243" t="s">
        <v>93</v>
      </c>
      <c r="F37" s="240"/>
      <c r="G37" s="238" t="s">
        <v>485</v>
      </c>
      <c r="H37" s="238"/>
      <c r="I37" s="238"/>
      <c r="J37" s="238"/>
      <c r="K37" s="236"/>
    </row>
    <row r="38" spans="2:11" ht="15" customHeight="1">
      <c r="B38" s="239"/>
      <c r="C38" s="241"/>
      <c r="D38" s="240"/>
      <c r="E38" s="243" t="s">
        <v>94</v>
      </c>
      <c r="F38" s="240"/>
      <c r="G38" s="238" t="s">
        <v>486</v>
      </c>
      <c r="H38" s="238"/>
      <c r="I38" s="238"/>
      <c r="J38" s="238"/>
      <c r="K38" s="236"/>
    </row>
    <row r="39" spans="2:11" ht="15" customHeight="1">
      <c r="B39" s="239"/>
      <c r="C39" s="241"/>
      <c r="D39" s="240"/>
      <c r="E39" s="243" t="s">
        <v>95</v>
      </c>
      <c r="F39" s="240"/>
      <c r="G39" s="238" t="s">
        <v>487</v>
      </c>
      <c r="H39" s="238"/>
      <c r="I39" s="238"/>
      <c r="J39" s="238"/>
      <c r="K39" s="236"/>
    </row>
    <row r="40" spans="2:11" ht="15" customHeight="1">
      <c r="B40" s="239"/>
      <c r="C40" s="241"/>
      <c r="D40" s="240"/>
      <c r="E40" s="243" t="s">
        <v>488</v>
      </c>
      <c r="F40" s="240"/>
      <c r="G40" s="238" t="s">
        <v>489</v>
      </c>
      <c r="H40" s="238"/>
      <c r="I40" s="238"/>
      <c r="J40" s="238"/>
      <c r="K40" s="236"/>
    </row>
    <row r="41" spans="2:11" ht="15" customHeight="1">
      <c r="B41" s="239"/>
      <c r="C41" s="241"/>
      <c r="D41" s="240"/>
      <c r="E41" s="243"/>
      <c r="F41" s="240"/>
      <c r="G41" s="238" t="s">
        <v>490</v>
      </c>
      <c r="H41" s="238"/>
      <c r="I41" s="238"/>
      <c r="J41" s="238"/>
      <c r="K41" s="236"/>
    </row>
    <row r="42" spans="2:11" ht="15" customHeight="1">
      <c r="B42" s="239"/>
      <c r="C42" s="241"/>
      <c r="D42" s="240"/>
      <c r="E42" s="243" t="s">
        <v>491</v>
      </c>
      <c r="F42" s="240"/>
      <c r="G42" s="238" t="s">
        <v>492</v>
      </c>
      <c r="H42" s="238"/>
      <c r="I42" s="238"/>
      <c r="J42" s="238"/>
      <c r="K42" s="236"/>
    </row>
    <row r="43" spans="2:11" ht="15" customHeight="1">
      <c r="B43" s="239"/>
      <c r="C43" s="241"/>
      <c r="D43" s="240"/>
      <c r="E43" s="243" t="s">
        <v>98</v>
      </c>
      <c r="F43" s="240"/>
      <c r="G43" s="238" t="s">
        <v>493</v>
      </c>
      <c r="H43" s="238"/>
      <c r="I43" s="238"/>
      <c r="J43" s="238"/>
      <c r="K43" s="236"/>
    </row>
    <row r="44" spans="2:11" ht="12.75" customHeight="1">
      <c r="B44" s="239"/>
      <c r="C44" s="241"/>
      <c r="D44" s="240"/>
      <c r="E44" s="240"/>
      <c r="F44" s="240"/>
      <c r="G44" s="240"/>
      <c r="H44" s="240"/>
      <c r="I44" s="240"/>
      <c r="J44" s="240"/>
      <c r="K44" s="236"/>
    </row>
    <row r="45" spans="2:11" ht="15" customHeight="1">
      <c r="B45" s="239"/>
      <c r="C45" s="241"/>
      <c r="D45" s="238" t="s">
        <v>494</v>
      </c>
      <c r="E45" s="238"/>
      <c r="F45" s="238"/>
      <c r="G45" s="238"/>
      <c r="H45" s="238"/>
      <c r="I45" s="238"/>
      <c r="J45" s="238"/>
      <c r="K45" s="236"/>
    </row>
    <row r="46" spans="2:11" ht="15" customHeight="1">
      <c r="B46" s="239"/>
      <c r="C46" s="241"/>
      <c r="D46" s="241"/>
      <c r="E46" s="238" t="s">
        <v>495</v>
      </c>
      <c r="F46" s="238"/>
      <c r="G46" s="238"/>
      <c r="H46" s="238"/>
      <c r="I46" s="238"/>
      <c r="J46" s="238"/>
      <c r="K46" s="236"/>
    </row>
    <row r="47" spans="2:11" ht="15" customHeight="1">
      <c r="B47" s="239"/>
      <c r="C47" s="241"/>
      <c r="D47" s="241"/>
      <c r="E47" s="238" t="s">
        <v>496</v>
      </c>
      <c r="F47" s="238"/>
      <c r="G47" s="238"/>
      <c r="H47" s="238"/>
      <c r="I47" s="238"/>
      <c r="J47" s="238"/>
      <c r="K47" s="236"/>
    </row>
    <row r="48" spans="2:11" ht="15" customHeight="1">
      <c r="B48" s="239"/>
      <c r="C48" s="241"/>
      <c r="D48" s="241"/>
      <c r="E48" s="238" t="s">
        <v>497</v>
      </c>
      <c r="F48" s="238"/>
      <c r="G48" s="238"/>
      <c r="H48" s="238"/>
      <c r="I48" s="238"/>
      <c r="J48" s="238"/>
      <c r="K48" s="236"/>
    </row>
    <row r="49" spans="2:11" ht="15" customHeight="1">
      <c r="B49" s="239"/>
      <c r="C49" s="241"/>
      <c r="D49" s="238" t="s">
        <v>498</v>
      </c>
      <c r="E49" s="238"/>
      <c r="F49" s="238"/>
      <c r="G49" s="238"/>
      <c r="H49" s="238"/>
      <c r="I49" s="238"/>
      <c r="J49" s="238"/>
      <c r="K49" s="236"/>
    </row>
    <row r="50" spans="2:11" ht="25.5" customHeight="1">
      <c r="B50" s="234"/>
      <c r="C50" s="235" t="s">
        <v>499</v>
      </c>
      <c r="D50" s="235"/>
      <c r="E50" s="235"/>
      <c r="F50" s="235"/>
      <c r="G50" s="235"/>
      <c r="H50" s="235"/>
      <c r="I50" s="235"/>
      <c r="J50" s="235"/>
      <c r="K50" s="236"/>
    </row>
    <row r="51" spans="2:11" ht="5.25" customHeight="1">
      <c r="B51" s="234"/>
      <c r="C51" s="237"/>
      <c r="D51" s="237"/>
      <c r="E51" s="237"/>
      <c r="F51" s="237"/>
      <c r="G51" s="237"/>
      <c r="H51" s="237"/>
      <c r="I51" s="237"/>
      <c r="J51" s="237"/>
      <c r="K51" s="236"/>
    </row>
    <row r="52" spans="2:11" ht="15" customHeight="1">
      <c r="B52" s="234"/>
      <c r="C52" s="238" t="s">
        <v>500</v>
      </c>
      <c r="D52" s="238"/>
      <c r="E52" s="238"/>
      <c r="F52" s="238"/>
      <c r="G52" s="238"/>
      <c r="H52" s="238"/>
      <c r="I52" s="238"/>
      <c r="J52" s="238"/>
      <c r="K52" s="236"/>
    </row>
    <row r="53" spans="2:11" ht="15" customHeight="1">
      <c r="B53" s="234"/>
      <c r="C53" s="238" t="s">
        <v>501</v>
      </c>
      <c r="D53" s="238"/>
      <c r="E53" s="238"/>
      <c r="F53" s="238"/>
      <c r="G53" s="238"/>
      <c r="H53" s="238"/>
      <c r="I53" s="238"/>
      <c r="J53" s="238"/>
      <c r="K53" s="236"/>
    </row>
    <row r="54" spans="2:11" ht="12.75" customHeight="1">
      <c r="B54" s="234"/>
      <c r="C54" s="240"/>
      <c r="D54" s="240"/>
      <c r="E54" s="240"/>
      <c r="F54" s="240"/>
      <c r="G54" s="240"/>
      <c r="H54" s="240"/>
      <c r="I54" s="240"/>
      <c r="J54" s="240"/>
      <c r="K54" s="236"/>
    </row>
    <row r="55" spans="2:11" ht="15" customHeight="1">
      <c r="B55" s="234"/>
      <c r="C55" s="238" t="s">
        <v>502</v>
      </c>
      <c r="D55" s="238"/>
      <c r="E55" s="238"/>
      <c r="F55" s="238"/>
      <c r="G55" s="238"/>
      <c r="H55" s="238"/>
      <c r="I55" s="238"/>
      <c r="J55" s="238"/>
      <c r="K55" s="236"/>
    </row>
    <row r="56" spans="2:11" ht="15" customHeight="1">
      <c r="B56" s="234"/>
      <c r="C56" s="241"/>
      <c r="D56" s="238" t="s">
        <v>503</v>
      </c>
      <c r="E56" s="238"/>
      <c r="F56" s="238"/>
      <c r="G56" s="238"/>
      <c r="H56" s="238"/>
      <c r="I56" s="238"/>
      <c r="J56" s="238"/>
      <c r="K56" s="236"/>
    </row>
    <row r="57" spans="2:11" ht="15" customHeight="1">
      <c r="B57" s="234"/>
      <c r="C57" s="241"/>
      <c r="D57" s="238" t="s">
        <v>504</v>
      </c>
      <c r="E57" s="238"/>
      <c r="F57" s="238"/>
      <c r="G57" s="238"/>
      <c r="H57" s="238"/>
      <c r="I57" s="238"/>
      <c r="J57" s="238"/>
      <c r="K57" s="236"/>
    </row>
    <row r="58" spans="2:11" ht="15" customHeight="1">
      <c r="B58" s="234"/>
      <c r="C58" s="241"/>
      <c r="D58" s="238" t="s">
        <v>505</v>
      </c>
      <c r="E58" s="238"/>
      <c r="F58" s="238"/>
      <c r="G58" s="238"/>
      <c r="H58" s="238"/>
      <c r="I58" s="238"/>
      <c r="J58" s="238"/>
      <c r="K58" s="236"/>
    </row>
    <row r="59" spans="2:11" ht="15" customHeight="1">
      <c r="B59" s="234"/>
      <c r="C59" s="241"/>
      <c r="D59" s="238" t="s">
        <v>506</v>
      </c>
      <c r="E59" s="238"/>
      <c r="F59" s="238"/>
      <c r="G59" s="238"/>
      <c r="H59" s="238"/>
      <c r="I59" s="238"/>
      <c r="J59" s="238"/>
      <c r="K59" s="236"/>
    </row>
    <row r="60" spans="2:11" ht="15" customHeight="1">
      <c r="B60" s="234"/>
      <c r="C60" s="241"/>
      <c r="D60" s="244" t="s">
        <v>507</v>
      </c>
      <c r="E60" s="244"/>
      <c r="F60" s="244"/>
      <c r="G60" s="244"/>
      <c r="H60" s="244"/>
      <c r="I60" s="244"/>
      <c r="J60" s="244"/>
      <c r="K60" s="236"/>
    </row>
    <row r="61" spans="2:11" ht="15" customHeight="1">
      <c r="B61" s="234"/>
      <c r="C61" s="241"/>
      <c r="D61" s="238" t="s">
        <v>508</v>
      </c>
      <c r="E61" s="238"/>
      <c r="F61" s="238"/>
      <c r="G61" s="238"/>
      <c r="H61" s="238"/>
      <c r="I61" s="238"/>
      <c r="J61" s="238"/>
      <c r="K61" s="236"/>
    </row>
    <row r="62" spans="2:11" ht="12.75" customHeight="1">
      <c r="B62" s="234"/>
      <c r="C62" s="241"/>
      <c r="D62" s="241"/>
      <c r="E62" s="245"/>
      <c r="F62" s="241"/>
      <c r="G62" s="241"/>
      <c r="H62" s="241"/>
      <c r="I62" s="241"/>
      <c r="J62" s="241"/>
      <c r="K62" s="236"/>
    </row>
    <row r="63" spans="2:11" ht="15" customHeight="1">
      <c r="B63" s="234"/>
      <c r="C63" s="241"/>
      <c r="D63" s="238" t="s">
        <v>509</v>
      </c>
      <c r="E63" s="238"/>
      <c r="F63" s="238"/>
      <c r="G63" s="238"/>
      <c r="H63" s="238"/>
      <c r="I63" s="238"/>
      <c r="J63" s="238"/>
      <c r="K63" s="236"/>
    </row>
    <row r="64" spans="2:11" ht="15" customHeight="1">
      <c r="B64" s="234"/>
      <c r="C64" s="241"/>
      <c r="D64" s="244" t="s">
        <v>510</v>
      </c>
      <c r="E64" s="244"/>
      <c r="F64" s="244"/>
      <c r="G64" s="244"/>
      <c r="H64" s="244"/>
      <c r="I64" s="244"/>
      <c r="J64" s="244"/>
      <c r="K64" s="236"/>
    </row>
    <row r="65" spans="2:11" ht="15" customHeight="1">
      <c r="B65" s="234"/>
      <c r="C65" s="241"/>
      <c r="D65" s="238" t="s">
        <v>511</v>
      </c>
      <c r="E65" s="238"/>
      <c r="F65" s="238"/>
      <c r="G65" s="238"/>
      <c r="H65" s="238"/>
      <c r="I65" s="238"/>
      <c r="J65" s="238"/>
      <c r="K65" s="236"/>
    </row>
    <row r="66" spans="2:11" ht="15" customHeight="1">
      <c r="B66" s="234"/>
      <c r="C66" s="241"/>
      <c r="D66" s="238" t="s">
        <v>512</v>
      </c>
      <c r="E66" s="238"/>
      <c r="F66" s="238"/>
      <c r="G66" s="238"/>
      <c r="H66" s="238"/>
      <c r="I66" s="238"/>
      <c r="J66" s="238"/>
      <c r="K66" s="236"/>
    </row>
    <row r="67" spans="2:11" ht="15" customHeight="1">
      <c r="B67" s="234"/>
      <c r="C67" s="241"/>
      <c r="D67" s="238" t="s">
        <v>513</v>
      </c>
      <c r="E67" s="238"/>
      <c r="F67" s="238"/>
      <c r="G67" s="238"/>
      <c r="H67" s="238"/>
      <c r="I67" s="238"/>
      <c r="J67" s="238"/>
      <c r="K67" s="236"/>
    </row>
    <row r="68" spans="2:11" ht="15" customHeight="1">
      <c r="B68" s="234"/>
      <c r="C68" s="241"/>
      <c r="D68" s="238" t="s">
        <v>514</v>
      </c>
      <c r="E68" s="238"/>
      <c r="F68" s="238"/>
      <c r="G68" s="238"/>
      <c r="H68" s="238"/>
      <c r="I68" s="238"/>
      <c r="J68" s="238"/>
      <c r="K68" s="236"/>
    </row>
    <row r="69" spans="2:11" ht="12.75" customHeight="1">
      <c r="B69" s="246"/>
      <c r="C69" s="247"/>
      <c r="D69" s="247"/>
      <c r="E69" s="247"/>
      <c r="F69" s="247"/>
      <c r="G69" s="247"/>
      <c r="H69" s="247"/>
      <c r="I69" s="247"/>
      <c r="J69" s="247"/>
      <c r="K69" s="248"/>
    </row>
    <row r="70" spans="2:11" ht="18.75" customHeight="1">
      <c r="B70" s="249"/>
      <c r="C70" s="249"/>
      <c r="D70" s="249"/>
      <c r="E70" s="249"/>
      <c r="F70" s="249"/>
      <c r="G70" s="249"/>
      <c r="H70" s="249"/>
      <c r="I70" s="249"/>
      <c r="J70" s="249"/>
      <c r="K70" s="250"/>
    </row>
    <row r="71" spans="2:11" ht="18.75" customHeight="1">
      <c r="B71" s="250"/>
      <c r="C71" s="250"/>
      <c r="D71" s="250"/>
      <c r="E71" s="250"/>
      <c r="F71" s="250"/>
      <c r="G71" s="250"/>
      <c r="H71" s="250"/>
      <c r="I71" s="250"/>
      <c r="J71" s="250"/>
      <c r="K71" s="250"/>
    </row>
    <row r="72" spans="2:11" ht="7.5" customHeight="1">
      <c r="B72" s="251"/>
      <c r="C72" s="252"/>
      <c r="D72" s="252"/>
      <c r="E72" s="252"/>
      <c r="F72" s="252"/>
      <c r="G72" s="252"/>
      <c r="H72" s="252"/>
      <c r="I72" s="252"/>
      <c r="J72" s="252"/>
      <c r="K72" s="253"/>
    </row>
    <row r="73" spans="2:11" ht="45" customHeight="1">
      <c r="B73" s="254"/>
      <c r="C73" s="255" t="s">
        <v>450</v>
      </c>
      <c r="D73" s="255"/>
      <c r="E73" s="255"/>
      <c r="F73" s="255"/>
      <c r="G73" s="255"/>
      <c r="H73" s="255"/>
      <c r="I73" s="255"/>
      <c r="J73" s="255"/>
      <c r="K73" s="256"/>
    </row>
    <row r="74" spans="2:11" ht="17.25" customHeight="1">
      <c r="B74" s="254"/>
      <c r="C74" s="257" t="s">
        <v>515</v>
      </c>
      <c r="D74" s="257"/>
      <c r="E74" s="257"/>
      <c r="F74" s="257" t="s">
        <v>516</v>
      </c>
      <c r="G74" s="258"/>
      <c r="H74" s="257" t="s">
        <v>93</v>
      </c>
      <c r="I74" s="257" t="s">
        <v>49</v>
      </c>
      <c r="J74" s="257" t="s">
        <v>517</v>
      </c>
      <c r="K74" s="256"/>
    </row>
    <row r="75" spans="2:11" ht="17.25" customHeight="1">
      <c r="B75" s="254"/>
      <c r="C75" s="259" t="s">
        <v>518</v>
      </c>
      <c r="D75" s="259"/>
      <c r="E75" s="259"/>
      <c r="F75" s="260" t="s">
        <v>519</v>
      </c>
      <c r="G75" s="261"/>
      <c r="H75" s="259"/>
      <c r="I75" s="259"/>
      <c r="J75" s="259" t="s">
        <v>520</v>
      </c>
      <c r="K75" s="256"/>
    </row>
    <row r="76" spans="2:11" ht="5.25" customHeight="1">
      <c r="B76" s="254"/>
      <c r="C76" s="262"/>
      <c r="D76" s="262"/>
      <c r="E76" s="262"/>
      <c r="F76" s="262"/>
      <c r="G76" s="263"/>
      <c r="H76" s="262"/>
      <c r="I76" s="262"/>
      <c r="J76" s="262"/>
      <c r="K76" s="256"/>
    </row>
    <row r="77" spans="2:11" ht="15" customHeight="1">
      <c r="B77" s="254"/>
      <c r="C77" s="243" t="s">
        <v>521</v>
      </c>
      <c r="D77" s="243"/>
      <c r="E77" s="243"/>
      <c r="F77" s="264" t="s">
        <v>522</v>
      </c>
      <c r="G77" s="263"/>
      <c r="H77" s="243" t="s">
        <v>523</v>
      </c>
      <c r="I77" s="243" t="s">
        <v>524</v>
      </c>
      <c r="J77" s="243" t="s">
        <v>525</v>
      </c>
      <c r="K77" s="256"/>
    </row>
    <row r="78" spans="2:11" ht="15" customHeight="1">
      <c r="B78" s="265"/>
      <c r="C78" s="243" t="s">
        <v>526</v>
      </c>
      <c r="D78" s="243"/>
      <c r="E78" s="243"/>
      <c r="F78" s="264" t="s">
        <v>527</v>
      </c>
      <c r="G78" s="263"/>
      <c r="H78" s="243" t="s">
        <v>528</v>
      </c>
      <c r="I78" s="243" t="s">
        <v>524</v>
      </c>
      <c r="J78" s="243">
        <v>50</v>
      </c>
      <c r="K78" s="256"/>
    </row>
    <row r="79" spans="2:11" ht="15" customHeight="1">
      <c r="B79" s="265"/>
      <c r="C79" s="243" t="s">
        <v>529</v>
      </c>
      <c r="D79" s="243"/>
      <c r="E79" s="243"/>
      <c r="F79" s="264" t="s">
        <v>522</v>
      </c>
      <c r="G79" s="263"/>
      <c r="H79" s="243" t="s">
        <v>530</v>
      </c>
      <c r="I79" s="243" t="s">
        <v>531</v>
      </c>
      <c r="J79" s="243"/>
      <c r="K79" s="256"/>
    </row>
    <row r="80" spans="2:11" ht="15" customHeight="1">
      <c r="B80" s="265"/>
      <c r="C80" s="243" t="s">
        <v>532</v>
      </c>
      <c r="D80" s="243"/>
      <c r="E80" s="243"/>
      <c r="F80" s="264" t="s">
        <v>527</v>
      </c>
      <c r="G80" s="263"/>
      <c r="H80" s="243" t="s">
        <v>533</v>
      </c>
      <c r="I80" s="243" t="s">
        <v>524</v>
      </c>
      <c r="J80" s="243">
        <v>50</v>
      </c>
      <c r="K80" s="256"/>
    </row>
    <row r="81" spans="2:11" ht="15" customHeight="1">
      <c r="B81" s="265"/>
      <c r="C81" s="243" t="s">
        <v>534</v>
      </c>
      <c r="D81" s="243"/>
      <c r="E81" s="243"/>
      <c r="F81" s="264" t="s">
        <v>527</v>
      </c>
      <c r="G81" s="263"/>
      <c r="H81" s="243" t="s">
        <v>535</v>
      </c>
      <c r="I81" s="243" t="s">
        <v>524</v>
      </c>
      <c r="J81" s="243">
        <v>20</v>
      </c>
      <c r="K81" s="256"/>
    </row>
    <row r="82" spans="2:11" ht="15" customHeight="1">
      <c r="B82" s="265"/>
      <c r="C82" s="243" t="s">
        <v>536</v>
      </c>
      <c r="D82" s="243"/>
      <c r="E82" s="243"/>
      <c r="F82" s="264" t="s">
        <v>527</v>
      </c>
      <c r="G82" s="263"/>
      <c r="H82" s="243" t="s">
        <v>537</v>
      </c>
      <c r="I82" s="243" t="s">
        <v>524</v>
      </c>
      <c r="J82" s="243">
        <v>20</v>
      </c>
      <c r="K82" s="256"/>
    </row>
    <row r="83" spans="2:11" ht="15" customHeight="1">
      <c r="B83" s="265"/>
      <c r="C83" s="243" t="s">
        <v>538</v>
      </c>
      <c r="D83" s="243"/>
      <c r="E83" s="243"/>
      <c r="F83" s="264" t="s">
        <v>527</v>
      </c>
      <c r="G83" s="263"/>
      <c r="H83" s="243" t="s">
        <v>539</v>
      </c>
      <c r="I83" s="243" t="s">
        <v>524</v>
      </c>
      <c r="J83" s="243">
        <v>50</v>
      </c>
      <c r="K83" s="256"/>
    </row>
    <row r="84" spans="2:11" ht="15" customHeight="1">
      <c r="B84" s="265"/>
      <c r="C84" s="243" t="s">
        <v>540</v>
      </c>
      <c r="D84" s="243"/>
      <c r="E84" s="243"/>
      <c r="F84" s="264" t="s">
        <v>527</v>
      </c>
      <c r="G84" s="263"/>
      <c r="H84" s="243" t="s">
        <v>540</v>
      </c>
      <c r="I84" s="243" t="s">
        <v>524</v>
      </c>
      <c r="J84" s="243">
        <v>50</v>
      </c>
      <c r="K84" s="256"/>
    </row>
    <row r="85" spans="2:11" ht="15" customHeight="1">
      <c r="B85" s="265"/>
      <c r="C85" s="243" t="s">
        <v>99</v>
      </c>
      <c r="D85" s="243"/>
      <c r="E85" s="243"/>
      <c r="F85" s="264" t="s">
        <v>527</v>
      </c>
      <c r="G85" s="263"/>
      <c r="H85" s="243" t="s">
        <v>541</v>
      </c>
      <c r="I85" s="243" t="s">
        <v>524</v>
      </c>
      <c r="J85" s="243">
        <v>255</v>
      </c>
      <c r="K85" s="256"/>
    </row>
    <row r="86" spans="2:11" ht="15" customHeight="1">
      <c r="B86" s="265"/>
      <c r="C86" s="243" t="s">
        <v>542</v>
      </c>
      <c r="D86" s="243"/>
      <c r="E86" s="243"/>
      <c r="F86" s="264" t="s">
        <v>522</v>
      </c>
      <c r="G86" s="263"/>
      <c r="H86" s="243" t="s">
        <v>543</v>
      </c>
      <c r="I86" s="243" t="s">
        <v>544</v>
      </c>
      <c r="J86" s="243"/>
      <c r="K86" s="256"/>
    </row>
    <row r="87" spans="2:11" ht="15" customHeight="1">
      <c r="B87" s="265"/>
      <c r="C87" s="243" t="s">
        <v>545</v>
      </c>
      <c r="D87" s="243"/>
      <c r="E87" s="243"/>
      <c r="F87" s="264" t="s">
        <v>522</v>
      </c>
      <c r="G87" s="263"/>
      <c r="H87" s="243" t="s">
        <v>546</v>
      </c>
      <c r="I87" s="243" t="s">
        <v>547</v>
      </c>
      <c r="J87" s="243"/>
      <c r="K87" s="256"/>
    </row>
    <row r="88" spans="2:11" ht="15" customHeight="1">
      <c r="B88" s="265"/>
      <c r="C88" s="243" t="s">
        <v>548</v>
      </c>
      <c r="D88" s="243"/>
      <c r="E88" s="243"/>
      <c r="F88" s="264" t="s">
        <v>522</v>
      </c>
      <c r="G88" s="263"/>
      <c r="H88" s="243" t="s">
        <v>548</v>
      </c>
      <c r="I88" s="243" t="s">
        <v>547</v>
      </c>
      <c r="J88" s="243"/>
      <c r="K88" s="256"/>
    </row>
    <row r="89" spans="2:11" ht="15" customHeight="1">
      <c r="B89" s="265"/>
      <c r="C89" s="243" t="s">
        <v>32</v>
      </c>
      <c r="D89" s="243"/>
      <c r="E89" s="243"/>
      <c r="F89" s="264" t="s">
        <v>522</v>
      </c>
      <c r="G89" s="263"/>
      <c r="H89" s="243" t="s">
        <v>549</v>
      </c>
      <c r="I89" s="243" t="s">
        <v>547</v>
      </c>
      <c r="J89" s="243"/>
      <c r="K89" s="256"/>
    </row>
    <row r="90" spans="2:11" ht="15" customHeight="1">
      <c r="B90" s="265"/>
      <c r="C90" s="243" t="s">
        <v>40</v>
      </c>
      <c r="D90" s="243"/>
      <c r="E90" s="243"/>
      <c r="F90" s="264" t="s">
        <v>522</v>
      </c>
      <c r="G90" s="263"/>
      <c r="H90" s="243" t="s">
        <v>550</v>
      </c>
      <c r="I90" s="243" t="s">
        <v>547</v>
      </c>
      <c r="J90" s="243"/>
      <c r="K90" s="256"/>
    </row>
    <row r="91" spans="2:11" ht="15" customHeight="1">
      <c r="B91" s="266"/>
      <c r="C91" s="267"/>
      <c r="D91" s="267"/>
      <c r="E91" s="267"/>
      <c r="F91" s="267"/>
      <c r="G91" s="267"/>
      <c r="H91" s="267"/>
      <c r="I91" s="267"/>
      <c r="J91" s="267"/>
      <c r="K91" s="268"/>
    </row>
    <row r="92" spans="2:11" ht="18.75" customHeight="1">
      <c r="B92" s="269"/>
      <c r="C92" s="270"/>
      <c r="D92" s="270"/>
      <c r="E92" s="270"/>
      <c r="F92" s="270"/>
      <c r="G92" s="270"/>
      <c r="H92" s="270"/>
      <c r="I92" s="270"/>
      <c r="J92" s="270"/>
      <c r="K92" s="269"/>
    </row>
    <row r="93" spans="2:11" ht="18.75" customHeight="1">
      <c r="B93" s="250"/>
      <c r="C93" s="250"/>
      <c r="D93" s="250"/>
      <c r="E93" s="250"/>
      <c r="F93" s="250"/>
      <c r="G93" s="250"/>
      <c r="H93" s="250"/>
      <c r="I93" s="250"/>
      <c r="J93" s="250"/>
      <c r="K93" s="250"/>
    </row>
    <row r="94" spans="2:11" ht="7.5" customHeight="1">
      <c r="B94" s="251"/>
      <c r="C94" s="252"/>
      <c r="D94" s="252"/>
      <c r="E94" s="252"/>
      <c r="F94" s="252"/>
      <c r="G94" s="252"/>
      <c r="H94" s="252"/>
      <c r="I94" s="252"/>
      <c r="J94" s="252"/>
      <c r="K94" s="253"/>
    </row>
    <row r="95" spans="2:11" ht="45" customHeight="1">
      <c r="B95" s="254"/>
      <c r="C95" s="255" t="s">
        <v>551</v>
      </c>
      <c r="D95" s="255"/>
      <c r="E95" s="255"/>
      <c r="F95" s="255"/>
      <c r="G95" s="255"/>
      <c r="H95" s="255"/>
      <c r="I95" s="255"/>
      <c r="J95" s="255"/>
      <c r="K95" s="256"/>
    </row>
    <row r="96" spans="2:11" ht="17.25" customHeight="1">
      <c r="B96" s="254"/>
      <c r="C96" s="257" t="s">
        <v>515</v>
      </c>
      <c r="D96" s="257"/>
      <c r="E96" s="257"/>
      <c r="F96" s="257" t="s">
        <v>516</v>
      </c>
      <c r="G96" s="258"/>
      <c r="H96" s="257" t="s">
        <v>93</v>
      </c>
      <c r="I96" s="257" t="s">
        <v>49</v>
      </c>
      <c r="J96" s="257" t="s">
        <v>517</v>
      </c>
      <c r="K96" s="256"/>
    </row>
    <row r="97" spans="2:11" ht="17.25" customHeight="1">
      <c r="B97" s="254"/>
      <c r="C97" s="259" t="s">
        <v>518</v>
      </c>
      <c r="D97" s="259"/>
      <c r="E97" s="259"/>
      <c r="F97" s="260" t="s">
        <v>519</v>
      </c>
      <c r="G97" s="261"/>
      <c r="H97" s="259"/>
      <c r="I97" s="259"/>
      <c r="J97" s="259" t="s">
        <v>520</v>
      </c>
      <c r="K97" s="256"/>
    </row>
    <row r="98" spans="2:11" ht="5.25" customHeight="1">
      <c r="B98" s="254"/>
      <c r="C98" s="257"/>
      <c r="D98" s="257"/>
      <c r="E98" s="257"/>
      <c r="F98" s="257"/>
      <c r="G98" s="271"/>
      <c r="H98" s="257"/>
      <c r="I98" s="257"/>
      <c r="J98" s="257"/>
      <c r="K98" s="256"/>
    </row>
    <row r="99" spans="2:11" ht="15" customHeight="1">
      <c r="B99" s="254"/>
      <c r="C99" s="243" t="s">
        <v>521</v>
      </c>
      <c r="D99" s="243"/>
      <c r="E99" s="243"/>
      <c r="F99" s="264" t="s">
        <v>522</v>
      </c>
      <c r="G99" s="243"/>
      <c r="H99" s="243" t="s">
        <v>552</v>
      </c>
      <c r="I99" s="243" t="s">
        <v>524</v>
      </c>
      <c r="J99" s="243" t="s">
        <v>525</v>
      </c>
      <c r="K99" s="256"/>
    </row>
    <row r="100" spans="2:11" ht="15" customHeight="1">
      <c r="B100" s="265"/>
      <c r="C100" s="243" t="s">
        <v>526</v>
      </c>
      <c r="D100" s="243"/>
      <c r="E100" s="243"/>
      <c r="F100" s="264" t="s">
        <v>527</v>
      </c>
      <c r="G100" s="243"/>
      <c r="H100" s="243" t="s">
        <v>552</v>
      </c>
      <c r="I100" s="243" t="s">
        <v>524</v>
      </c>
      <c r="J100" s="243">
        <v>50</v>
      </c>
      <c r="K100" s="256"/>
    </row>
    <row r="101" spans="2:11" ht="15" customHeight="1">
      <c r="B101" s="265"/>
      <c r="C101" s="243" t="s">
        <v>529</v>
      </c>
      <c r="D101" s="243"/>
      <c r="E101" s="243"/>
      <c r="F101" s="264" t="s">
        <v>522</v>
      </c>
      <c r="G101" s="243"/>
      <c r="H101" s="243" t="s">
        <v>552</v>
      </c>
      <c r="I101" s="243" t="s">
        <v>531</v>
      </c>
      <c r="J101" s="243"/>
      <c r="K101" s="256"/>
    </row>
    <row r="102" spans="2:11" ht="15" customHeight="1">
      <c r="B102" s="265"/>
      <c r="C102" s="243" t="s">
        <v>532</v>
      </c>
      <c r="D102" s="243"/>
      <c r="E102" s="243"/>
      <c r="F102" s="264" t="s">
        <v>527</v>
      </c>
      <c r="G102" s="243"/>
      <c r="H102" s="243" t="s">
        <v>552</v>
      </c>
      <c r="I102" s="243" t="s">
        <v>524</v>
      </c>
      <c r="J102" s="243">
        <v>50</v>
      </c>
      <c r="K102" s="256"/>
    </row>
    <row r="103" spans="2:11" ht="15" customHeight="1">
      <c r="B103" s="265"/>
      <c r="C103" s="243" t="s">
        <v>540</v>
      </c>
      <c r="D103" s="243"/>
      <c r="E103" s="243"/>
      <c r="F103" s="264" t="s">
        <v>527</v>
      </c>
      <c r="G103" s="243"/>
      <c r="H103" s="243" t="s">
        <v>552</v>
      </c>
      <c r="I103" s="243" t="s">
        <v>524</v>
      </c>
      <c r="J103" s="243">
        <v>50</v>
      </c>
      <c r="K103" s="256"/>
    </row>
    <row r="104" spans="2:11" ht="15" customHeight="1">
      <c r="B104" s="265"/>
      <c r="C104" s="243" t="s">
        <v>538</v>
      </c>
      <c r="D104" s="243"/>
      <c r="E104" s="243"/>
      <c r="F104" s="264" t="s">
        <v>527</v>
      </c>
      <c r="G104" s="243"/>
      <c r="H104" s="243" t="s">
        <v>552</v>
      </c>
      <c r="I104" s="243" t="s">
        <v>524</v>
      </c>
      <c r="J104" s="243">
        <v>50</v>
      </c>
      <c r="K104" s="256"/>
    </row>
    <row r="105" spans="2:11" ht="15" customHeight="1">
      <c r="B105" s="265"/>
      <c r="C105" s="243" t="s">
        <v>45</v>
      </c>
      <c r="D105" s="243"/>
      <c r="E105" s="243"/>
      <c r="F105" s="264" t="s">
        <v>522</v>
      </c>
      <c r="G105" s="243"/>
      <c r="H105" s="243" t="s">
        <v>553</v>
      </c>
      <c r="I105" s="243" t="s">
        <v>524</v>
      </c>
      <c r="J105" s="243">
        <v>20</v>
      </c>
      <c r="K105" s="256"/>
    </row>
    <row r="106" spans="2:11" ht="15" customHeight="1">
      <c r="B106" s="265"/>
      <c r="C106" s="243" t="s">
        <v>554</v>
      </c>
      <c r="D106" s="243"/>
      <c r="E106" s="243"/>
      <c r="F106" s="264" t="s">
        <v>522</v>
      </c>
      <c r="G106" s="243"/>
      <c r="H106" s="243" t="s">
        <v>555</v>
      </c>
      <c r="I106" s="243" t="s">
        <v>524</v>
      </c>
      <c r="J106" s="243">
        <v>120</v>
      </c>
      <c r="K106" s="256"/>
    </row>
    <row r="107" spans="2:11" ht="15" customHeight="1">
      <c r="B107" s="265"/>
      <c r="C107" s="243" t="s">
        <v>32</v>
      </c>
      <c r="D107" s="243"/>
      <c r="E107" s="243"/>
      <c r="F107" s="264" t="s">
        <v>522</v>
      </c>
      <c r="G107" s="243"/>
      <c r="H107" s="243" t="s">
        <v>556</v>
      </c>
      <c r="I107" s="243" t="s">
        <v>547</v>
      </c>
      <c r="J107" s="243"/>
      <c r="K107" s="256"/>
    </row>
    <row r="108" spans="2:11" ht="15" customHeight="1">
      <c r="B108" s="265"/>
      <c r="C108" s="243" t="s">
        <v>40</v>
      </c>
      <c r="D108" s="243"/>
      <c r="E108" s="243"/>
      <c r="F108" s="264" t="s">
        <v>522</v>
      </c>
      <c r="G108" s="243"/>
      <c r="H108" s="243" t="s">
        <v>557</v>
      </c>
      <c r="I108" s="243" t="s">
        <v>547</v>
      </c>
      <c r="J108" s="243"/>
      <c r="K108" s="256"/>
    </row>
    <row r="109" spans="2:11" ht="15" customHeight="1">
      <c r="B109" s="265"/>
      <c r="C109" s="243" t="s">
        <v>49</v>
      </c>
      <c r="D109" s="243"/>
      <c r="E109" s="243"/>
      <c r="F109" s="264" t="s">
        <v>522</v>
      </c>
      <c r="G109" s="243"/>
      <c r="H109" s="243" t="s">
        <v>558</v>
      </c>
      <c r="I109" s="243" t="s">
        <v>559</v>
      </c>
      <c r="J109" s="243"/>
      <c r="K109" s="256"/>
    </row>
    <row r="110" spans="2:11" ht="15" customHeight="1">
      <c r="B110" s="266"/>
      <c r="C110" s="272"/>
      <c r="D110" s="272"/>
      <c r="E110" s="272"/>
      <c r="F110" s="272"/>
      <c r="G110" s="272"/>
      <c r="H110" s="272"/>
      <c r="I110" s="272"/>
      <c r="J110" s="272"/>
      <c r="K110" s="268"/>
    </row>
    <row r="111" spans="2:11" ht="18.75" customHeight="1">
      <c r="B111" s="273"/>
      <c r="C111" s="240"/>
      <c r="D111" s="240"/>
      <c r="E111" s="240"/>
      <c r="F111" s="274"/>
      <c r="G111" s="240"/>
      <c r="H111" s="240"/>
      <c r="I111" s="240"/>
      <c r="J111" s="240"/>
      <c r="K111" s="273"/>
    </row>
    <row r="112" spans="2:11" ht="18.75" customHeight="1">
      <c r="B112" s="250"/>
      <c r="C112" s="250"/>
      <c r="D112" s="250"/>
      <c r="E112" s="250"/>
      <c r="F112" s="250"/>
      <c r="G112" s="250"/>
      <c r="H112" s="250"/>
      <c r="I112" s="250"/>
      <c r="J112" s="250"/>
      <c r="K112" s="250"/>
    </row>
    <row r="113" spans="2:11" ht="7.5" customHeight="1">
      <c r="B113" s="275"/>
      <c r="C113" s="276"/>
      <c r="D113" s="276"/>
      <c r="E113" s="276"/>
      <c r="F113" s="276"/>
      <c r="G113" s="276"/>
      <c r="H113" s="276"/>
      <c r="I113" s="276"/>
      <c r="J113" s="276"/>
      <c r="K113" s="277"/>
    </row>
    <row r="114" spans="2:11" ht="45" customHeight="1">
      <c r="B114" s="278"/>
      <c r="C114" s="231" t="s">
        <v>560</v>
      </c>
      <c r="D114" s="231"/>
      <c r="E114" s="231"/>
      <c r="F114" s="231"/>
      <c r="G114" s="231"/>
      <c r="H114" s="231"/>
      <c r="I114" s="231"/>
      <c r="J114" s="231"/>
      <c r="K114" s="279"/>
    </row>
    <row r="115" spans="2:11" ht="17.25" customHeight="1">
      <c r="B115" s="280"/>
      <c r="C115" s="257" t="s">
        <v>515</v>
      </c>
      <c r="D115" s="257"/>
      <c r="E115" s="257"/>
      <c r="F115" s="257" t="s">
        <v>516</v>
      </c>
      <c r="G115" s="258"/>
      <c r="H115" s="257" t="s">
        <v>93</v>
      </c>
      <c r="I115" s="257" t="s">
        <v>49</v>
      </c>
      <c r="J115" s="257" t="s">
        <v>517</v>
      </c>
      <c r="K115" s="281"/>
    </row>
    <row r="116" spans="2:11" ht="17.25" customHeight="1">
      <c r="B116" s="280"/>
      <c r="C116" s="259" t="s">
        <v>518</v>
      </c>
      <c r="D116" s="259"/>
      <c r="E116" s="259"/>
      <c r="F116" s="260" t="s">
        <v>519</v>
      </c>
      <c r="G116" s="261"/>
      <c r="H116" s="259"/>
      <c r="I116" s="259"/>
      <c r="J116" s="259" t="s">
        <v>520</v>
      </c>
      <c r="K116" s="281"/>
    </row>
    <row r="117" spans="2:11" ht="5.25" customHeight="1">
      <c r="B117" s="282"/>
      <c r="C117" s="262"/>
      <c r="D117" s="262"/>
      <c r="E117" s="262"/>
      <c r="F117" s="262"/>
      <c r="G117" s="243"/>
      <c r="H117" s="262"/>
      <c r="I117" s="262"/>
      <c r="J117" s="262"/>
      <c r="K117" s="283"/>
    </row>
    <row r="118" spans="2:11" ht="15" customHeight="1">
      <c r="B118" s="282"/>
      <c r="C118" s="243" t="s">
        <v>521</v>
      </c>
      <c r="D118" s="262"/>
      <c r="E118" s="262"/>
      <c r="F118" s="264" t="s">
        <v>522</v>
      </c>
      <c r="G118" s="243"/>
      <c r="H118" s="243" t="s">
        <v>552</v>
      </c>
      <c r="I118" s="243" t="s">
        <v>524</v>
      </c>
      <c r="J118" s="243" t="s">
        <v>525</v>
      </c>
      <c r="K118" s="284"/>
    </row>
    <row r="119" spans="2:11" ht="15" customHeight="1">
      <c r="B119" s="282"/>
      <c r="C119" s="243" t="s">
        <v>561</v>
      </c>
      <c r="D119" s="243"/>
      <c r="E119" s="243"/>
      <c r="F119" s="264" t="s">
        <v>522</v>
      </c>
      <c r="G119" s="243"/>
      <c r="H119" s="243" t="s">
        <v>562</v>
      </c>
      <c r="I119" s="243" t="s">
        <v>524</v>
      </c>
      <c r="J119" s="243" t="s">
        <v>525</v>
      </c>
      <c r="K119" s="284"/>
    </row>
    <row r="120" spans="2:11" ht="15" customHeight="1">
      <c r="B120" s="282"/>
      <c r="C120" s="243" t="s">
        <v>470</v>
      </c>
      <c r="D120" s="243"/>
      <c r="E120" s="243"/>
      <c r="F120" s="264" t="s">
        <v>522</v>
      </c>
      <c r="G120" s="243"/>
      <c r="H120" s="243" t="s">
        <v>563</v>
      </c>
      <c r="I120" s="243" t="s">
        <v>524</v>
      </c>
      <c r="J120" s="243" t="s">
        <v>525</v>
      </c>
      <c r="K120" s="284"/>
    </row>
    <row r="121" spans="2:11" ht="15" customHeight="1">
      <c r="B121" s="282"/>
      <c r="C121" s="243" t="s">
        <v>564</v>
      </c>
      <c r="D121" s="243"/>
      <c r="E121" s="243"/>
      <c r="F121" s="264" t="s">
        <v>527</v>
      </c>
      <c r="G121" s="243"/>
      <c r="H121" s="243" t="s">
        <v>565</v>
      </c>
      <c r="I121" s="243" t="s">
        <v>524</v>
      </c>
      <c r="J121" s="243">
        <v>15</v>
      </c>
      <c r="K121" s="284"/>
    </row>
    <row r="122" spans="2:11" ht="15" customHeight="1">
      <c r="B122" s="282"/>
      <c r="C122" s="243" t="s">
        <v>526</v>
      </c>
      <c r="D122" s="243"/>
      <c r="E122" s="243"/>
      <c r="F122" s="264" t="s">
        <v>527</v>
      </c>
      <c r="G122" s="243"/>
      <c r="H122" s="243" t="s">
        <v>552</v>
      </c>
      <c r="I122" s="243" t="s">
        <v>524</v>
      </c>
      <c r="J122" s="243">
        <v>50</v>
      </c>
      <c r="K122" s="284"/>
    </row>
    <row r="123" spans="2:11" ht="15" customHeight="1">
      <c r="B123" s="282"/>
      <c r="C123" s="243" t="s">
        <v>532</v>
      </c>
      <c r="D123" s="243"/>
      <c r="E123" s="243"/>
      <c r="F123" s="264" t="s">
        <v>527</v>
      </c>
      <c r="G123" s="243"/>
      <c r="H123" s="243" t="s">
        <v>552</v>
      </c>
      <c r="I123" s="243" t="s">
        <v>524</v>
      </c>
      <c r="J123" s="243">
        <v>50</v>
      </c>
      <c r="K123" s="284"/>
    </row>
    <row r="124" spans="2:11" ht="15" customHeight="1">
      <c r="B124" s="282"/>
      <c r="C124" s="243" t="s">
        <v>538</v>
      </c>
      <c r="D124" s="243"/>
      <c r="E124" s="243"/>
      <c r="F124" s="264" t="s">
        <v>527</v>
      </c>
      <c r="G124" s="243"/>
      <c r="H124" s="243" t="s">
        <v>552</v>
      </c>
      <c r="I124" s="243" t="s">
        <v>524</v>
      </c>
      <c r="J124" s="243">
        <v>50</v>
      </c>
      <c r="K124" s="284"/>
    </row>
    <row r="125" spans="2:11" ht="15" customHeight="1">
      <c r="B125" s="282"/>
      <c r="C125" s="243" t="s">
        <v>540</v>
      </c>
      <c r="D125" s="243"/>
      <c r="E125" s="243"/>
      <c r="F125" s="264" t="s">
        <v>527</v>
      </c>
      <c r="G125" s="243"/>
      <c r="H125" s="243" t="s">
        <v>552</v>
      </c>
      <c r="I125" s="243" t="s">
        <v>524</v>
      </c>
      <c r="J125" s="243">
        <v>50</v>
      </c>
      <c r="K125" s="284"/>
    </row>
    <row r="126" spans="2:11" ht="15" customHeight="1">
      <c r="B126" s="282"/>
      <c r="C126" s="243" t="s">
        <v>99</v>
      </c>
      <c r="D126" s="243"/>
      <c r="E126" s="243"/>
      <c r="F126" s="264" t="s">
        <v>527</v>
      </c>
      <c r="G126" s="243"/>
      <c r="H126" s="243" t="s">
        <v>566</v>
      </c>
      <c r="I126" s="243" t="s">
        <v>524</v>
      </c>
      <c r="J126" s="243">
        <v>255</v>
      </c>
      <c r="K126" s="284"/>
    </row>
    <row r="127" spans="2:11" ht="15" customHeight="1">
      <c r="B127" s="282"/>
      <c r="C127" s="243" t="s">
        <v>542</v>
      </c>
      <c r="D127" s="243"/>
      <c r="E127" s="243"/>
      <c r="F127" s="264" t="s">
        <v>522</v>
      </c>
      <c r="G127" s="243"/>
      <c r="H127" s="243" t="s">
        <v>567</v>
      </c>
      <c r="I127" s="243" t="s">
        <v>544</v>
      </c>
      <c r="J127" s="243"/>
      <c r="K127" s="284"/>
    </row>
    <row r="128" spans="2:11" ht="15" customHeight="1">
      <c r="B128" s="282"/>
      <c r="C128" s="243" t="s">
        <v>545</v>
      </c>
      <c r="D128" s="243"/>
      <c r="E128" s="243"/>
      <c r="F128" s="264" t="s">
        <v>522</v>
      </c>
      <c r="G128" s="243"/>
      <c r="H128" s="243" t="s">
        <v>568</v>
      </c>
      <c r="I128" s="243" t="s">
        <v>547</v>
      </c>
      <c r="J128" s="243"/>
      <c r="K128" s="284"/>
    </row>
    <row r="129" spans="2:11" ht="15" customHeight="1">
      <c r="B129" s="282"/>
      <c r="C129" s="243" t="s">
        <v>548</v>
      </c>
      <c r="D129" s="243"/>
      <c r="E129" s="243"/>
      <c r="F129" s="264" t="s">
        <v>522</v>
      </c>
      <c r="G129" s="243"/>
      <c r="H129" s="243" t="s">
        <v>548</v>
      </c>
      <c r="I129" s="243" t="s">
        <v>547</v>
      </c>
      <c r="J129" s="243"/>
      <c r="K129" s="284"/>
    </row>
    <row r="130" spans="2:11" ht="15" customHeight="1">
      <c r="B130" s="282"/>
      <c r="C130" s="243" t="s">
        <v>32</v>
      </c>
      <c r="D130" s="243"/>
      <c r="E130" s="243"/>
      <c r="F130" s="264" t="s">
        <v>522</v>
      </c>
      <c r="G130" s="243"/>
      <c r="H130" s="243" t="s">
        <v>569</v>
      </c>
      <c r="I130" s="243" t="s">
        <v>547</v>
      </c>
      <c r="J130" s="243"/>
      <c r="K130" s="284"/>
    </row>
    <row r="131" spans="2:11" ht="15" customHeight="1">
      <c r="B131" s="282"/>
      <c r="C131" s="243" t="s">
        <v>570</v>
      </c>
      <c r="D131" s="243"/>
      <c r="E131" s="243"/>
      <c r="F131" s="264" t="s">
        <v>522</v>
      </c>
      <c r="G131" s="243"/>
      <c r="H131" s="243" t="s">
        <v>571</v>
      </c>
      <c r="I131" s="243" t="s">
        <v>547</v>
      </c>
      <c r="J131" s="243"/>
      <c r="K131" s="284"/>
    </row>
    <row r="132" spans="2:11" ht="15" customHeight="1">
      <c r="B132" s="285"/>
      <c r="C132" s="286"/>
      <c r="D132" s="286"/>
      <c r="E132" s="286"/>
      <c r="F132" s="286"/>
      <c r="G132" s="286"/>
      <c r="H132" s="286"/>
      <c r="I132" s="286"/>
      <c r="J132" s="286"/>
      <c r="K132" s="287"/>
    </row>
    <row r="133" spans="2:11" ht="18.75" customHeight="1">
      <c r="B133" s="240"/>
      <c r="C133" s="240"/>
      <c r="D133" s="240"/>
      <c r="E133" s="240"/>
      <c r="F133" s="274"/>
      <c r="G133" s="240"/>
      <c r="H133" s="240"/>
      <c r="I133" s="240"/>
      <c r="J133" s="240"/>
      <c r="K133" s="240"/>
    </row>
    <row r="134" spans="2:11" ht="18.75" customHeight="1">
      <c r="B134" s="250"/>
      <c r="C134" s="250"/>
      <c r="D134" s="250"/>
      <c r="E134" s="250"/>
      <c r="F134" s="250"/>
      <c r="G134" s="250"/>
      <c r="H134" s="250"/>
      <c r="I134" s="250"/>
      <c r="J134" s="250"/>
      <c r="K134" s="250"/>
    </row>
    <row r="135" spans="2:11" ht="7.5" customHeight="1">
      <c r="B135" s="251"/>
      <c r="C135" s="252"/>
      <c r="D135" s="252"/>
      <c r="E135" s="252"/>
      <c r="F135" s="252"/>
      <c r="G135" s="252"/>
      <c r="H135" s="252"/>
      <c r="I135" s="252"/>
      <c r="J135" s="252"/>
      <c r="K135" s="253"/>
    </row>
    <row r="136" spans="2:11" ht="45" customHeight="1">
      <c r="B136" s="254"/>
      <c r="C136" s="255" t="s">
        <v>572</v>
      </c>
      <c r="D136" s="255"/>
      <c r="E136" s="255"/>
      <c r="F136" s="255"/>
      <c r="G136" s="255"/>
      <c r="H136" s="255"/>
      <c r="I136" s="255"/>
      <c r="J136" s="255"/>
      <c r="K136" s="256"/>
    </row>
    <row r="137" spans="2:11" ht="17.25" customHeight="1">
      <c r="B137" s="254"/>
      <c r="C137" s="257" t="s">
        <v>515</v>
      </c>
      <c r="D137" s="257"/>
      <c r="E137" s="257"/>
      <c r="F137" s="257" t="s">
        <v>516</v>
      </c>
      <c r="G137" s="258"/>
      <c r="H137" s="257" t="s">
        <v>93</v>
      </c>
      <c r="I137" s="257" t="s">
        <v>49</v>
      </c>
      <c r="J137" s="257" t="s">
        <v>517</v>
      </c>
      <c r="K137" s="256"/>
    </row>
    <row r="138" spans="2:11" ht="17.25" customHeight="1">
      <c r="B138" s="254"/>
      <c r="C138" s="259" t="s">
        <v>518</v>
      </c>
      <c r="D138" s="259"/>
      <c r="E138" s="259"/>
      <c r="F138" s="260" t="s">
        <v>519</v>
      </c>
      <c r="G138" s="261"/>
      <c r="H138" s="259"/>
      <c r="I138" s="259"/>
      <c r="J138" s="259" t="s">
        <v>520</v>
      </c>
      <c r="K138" s="256"/>
    </row>
    <row r="139" spans="2:11" ht="5.25" customHeight="1">
      <c r="B139" s="265"/>
      <c r="C139" s="262"/>
      <c r="D139" s="262"/>
      <c r="E139" s="262"/>
      <c r="F139" s="262"/>
      <c r="G139" s="263"/>
      <c r="H139" s="262"/>
      <c r="I139" s="262"/>
      <c r="J139" s="262"/>
      <c r="K139" s="284"/>
    </row>
    <row r="140" spans="2:11" ht="15" customHeight="1">
      <c r="B140" s="265"/>
      <c r="C140" s="288" t="s">
        <v>521</v>
      </c>
      <c r="D140" s="243"/>
      <c r="E140" s="243"/>
      <c r="F140" s="289" t="s">
        <v>522</v>
      </c>
      <c r="G140" s="243"/>
      <c r="H140" s="288" t="s">
        <v>552</v>
      </c>
      <c r="I140" s="288" t="s">
        <v>524</v>
      </c>
      <c r="J140" s="288" t="s">
        <v>525</v>
      </c>
      <c r="K140" s="284"/>
    </row>
    <row r="141" spans="2:11" ht="15" customHeight="1">
      <c r="B141" s="265"/>
      <c r="C141" s="288" t="s">
        <v>561</v>
      </c>
      <c r="D141" s="243"/>
      <c r="E141" s="243"/>
      <c r="F141" s="289" t="s">
        <v>522</v>
      </c>
      <c r="G141" s="243"/>
      <c r="H141" s="288" t="s">
        <v>573</v>
      </c>
      <c r="I141" s="288" t="s">
        <v>524</v>
      </c>
      <c r="J141" s="288" t="s">
        <v>525</v>
      </c>
      <c r="K141" s="284"/>
    </row>
    <row r="142" spans="2:11" ht="15" customHeight="1">
      <c r="B142" s="265"/>
      <c r="C142" s="288" t="s">
        <v>470</v>
      </c>
      <c r="D142" s="243"/>
      <c r="E142" s="243"/>
      <c r="F142" s="289" t="s">
        <v>522</v>
      </c>
      <c r="G142" s="243"/>
      <c r="H142" s="288" t="s">
        <v>574</v>
      </c>
      <c r="I142" s="288" t="s">
        <v>524</v>
      </c>
      <c r="J142" s="288" t="s">
        <v>525</v>
      </c>
      <c r="K142" s="284"/>
    </row>
    <row r="143" spans="2:11" ht="15" customHeight="1">
      <c r="B143" s="265"/>
      <c r="C143" s="288" t="s">
        <v>526</v>
      </c>
      <c r="D143" s="243"/>
      <c r="E143" s="243"/>
      <c r="F143" s="289" t="s">
        <v>527</v>
      </c>
      <c r="G143" s="243"/>
      <c r="H143" s="288" t="s">
        <v>552</v>
      </c>
      <c r="I143" s="288" t="s">
        <v>524</v>
      </c>
      <c r="J143" s="288">
        <v>50</v>
      </c>
      <c r="K143" s="284"/>
    </row>
    <row r="144" spans="2:11" ht="15" customHeight="1">
      <c r="B144" s="265"/>
      <c r="C144" s="288" t="s">
        <v>529</v>
      </c>
      <c r="D144" s="243"/>
      <c r="E144" s="243"/>
      <c r="F144" s="289" t="s">
        <v>522</v>
      </c>
      <c r="G144" s="243"/>
      <c r="H144" s="288" t="s">
        <v>552</v>
      </c>
      <c r="I144" s="288" t="s">
        <v>531</v>
      </c>
      <c r="J144" s="288"/>
      <c r="K144" s="284"/>
    </row>
    <row r="145" spans="2:11" ht="15" customHeight="1">
      <c r="B145" s="265"/>
      <c r="C145" s="288" t="s">
        <v>532</v>
      </c>
      <c r="D145" s="243"/>
      <c r="E145" s="243"/>
      <c r="F145" s="289" t="s">
        <v>527</v>
      </c>
      <c r="G145" s="243"/>
      <c r="H145" s="288" t="s">
        <v>552</v>
      </c>
      <c r="I145" s="288" t="s">
        <v>524</v>
      </c>
      <c r="J145" s="288">
        <v>50</v>
      </c>
      <c r="K145" s="284"/>
    </row>
    <row r="146" spans="2:11" ht="15" customHeight="1">
      <c r="B146" s="265"/>
      <c r="C146" s="288" t="s">
        <v>540</v>
      </c>
      <c r="D146" s="243"/>
      <c r="E146" s="243"/>
      <c r="F146" s="289" t="s">
        <v>527</v>
      </c>
      <c r="G146" s="243"/>
      <c r="H146" s="288" t="s">
        <v>552</v>
      </c>
      <c r="I146" s="288" t="s">
        <v>524</v>
      </c>
      <c r="J146" s="288">
        <v>50</v>
      </c>
      <c r="K146" s="284"/>
    </row>
    <row r="147" spans="2:11" ht="15" customHeight="1">
      <c r="B147" s="265"/>
      <c r="C147" s="288" t="s">
        <v>538</v>
      </c>
      <c r="D147" s="243"/>
      <c r="E147" s="243"/>
      <c r="F147" s="289" t="s">
        <v>527</v>
      </c>
      <c r="G147" s="243"/>
      <c r="H147" s="288" t="s">
        <v>552</v>
      </c>
      <c r="I147" s="288" t="s">
        <v>524</v>
      </c>
      <c r="J147" s="288">
        <v>50</v>
      </c>
      <c r="K147" s="284"/>
    </row>
    <row r="148" spans="2:11" ht="15" customHeight="1">
      <c r="B148" s="265"/>
      <c r="C148" s="288" t="s">
        <v>78</v>
      </c>
      <c r="D148" s="243"/>
      <c r="E148" s="243"/>
      <c r="F148" s="289" t="s">
        <v>522</v>
      </c>
      <c r="G148" s="243"/>
      <c r="H148" s="288" t="s">
        <v>575</v>
      </c>
      <c r="I148" s="288" t="s">
        <v>524</v>
      </c>
      <c r="J148" s="288" t="s">
        <v>576</v>
      </c>
      <c r="K148" s="284"/>
    </row>
    <row r="149" spans="2:11" ht="15" customHeight="1">
      <c r="B149" s="265"/>
      <c r="C149" s="288" t="s">
        <v>577</v>
      </c>
      <c r="D149" s="243"/>
      <c r="E149" s="243"/>
      <c r="F149" s="289" t="s">
        <v>522</v>
      </c>
      <c r="G149" s="243"/>
      <c r="H149" s="288" t="s">
        <v>578</v>
      </c>
      <c r="I149" s="288" t="s">
        <v>547</v>
      </c>
      <c r="J149" s="288"/>
      <c r="K149" s="284"/>
    </row>
    <row r="150" spans="2:11" ht="15" customHeight="1">
      <c r="B150" s="290"/>
      <c r="C150" s="272"/>
      <c r="D150" s="272"/>
      <c r="E150" s="272"/>
      <c r="F150" s="272"/>
      <c r="G150" s="272"/>
      <c r="H150" s="272"/>
      <c r="I150" s="272"/>
      <c r="J150" s="272"/>
      <c r="K150" s="291"/>
    </row>
    <row r="151" spans="2:11" ht="18.75" customHeight="1">
      <c r="B151" s="240"/>
      <c r="C151" s="243"/>
      <c r="D151" s="243"/>
      <c r="E151" s="243"/>
      <c r="F151" s="264"/>
      <c r="G151" s="243"/>
      <c r="H151" s="243"/>
      <c r="I151" s="243"/>
      <c r="J151" s="243"/>
      <c r="K151" s="240"/>
    </row>
    <row r="152" spans="2:11" ht="18.75" customHeight="1">
      <c r="B152" s="250"/>
      <c r="C152" s="250"/>
      <c r="D152" s="250"/>
      <c r="E152" s="250"/>
      <c r="F152" s="250"/>
      <c r="G152" s="250"/>
      <c r="H152" s="250"/>
      <c r="I152" s="250"/>
      <c r="J152" s="250"/>
      <c r="K152" s="250"/>
    </row>
    <row r="153" spans="2:11" ht="7.5" customHeight="1">
      <c r="B153" s="227"/>
      <c r="C153" s="228"/>
      <c r="D153" s="228"/>
      <c r="E153" s="228"/>
      <c r="F153" s="228"/>
      <c r="G153" s="228"/>
      <c r="H153" s="228"/>
      <c r="I153" s="228"/>
      <c r="J153" s="228"/>
      <c r="K153" s="229"/>
    </row>
    <row r="154" spans="2:11" ht="45" customHeight="1">
      <c r="B154" s="230"/>
      <c r="C154" s="231" t="s">
        <v>579</v>
      </c>
      <c r="D154" s="231"/>
      <c r="E154" s="231"/>
      <c r="F154" s="231"/>
      <c r="G154" s="231"/>
      <c r="H154" s="231"/>
      <c r="I154" s="231"/>
      <c r="J154" s="231"/>
      <c r="K154" s="232"/>
    </row>
    <row r="155" spans="2:11" ht="17.25" customHeight="1">
      <c r="B155" s="230"/>
      <c r="C155" s="257" t="s">
        <v>515</v>
      </c>
      <c r="D155" s="257"/>
      <c r="E155" s="257"/>
      <c r="F155" s="257" t="s">
        <v>516</v>
      </c>
      <c r="G155" s="292"/>
      <c r="H155" s="293" t="s">
        <v>93</v>
      </c>
      <c r="I155" s="293" t="s">
        <v>49</v>
      </c>
      <c r="J155" s="257" t="s">
        <v>517</v>
      </c>
      <c r="K155" s="232"/>
    </row>
    <row r="156" spans="2:11" ht="17.25" customHeight="1">
      <c r="B156" s="234"/>
      <c r="C156" s="259" t="s">
        <v>518</v>
      </c>
      <c r="D156" s="259"/>
      <c r="E156" s="259"/>
      <c r="F156" s="260" t="s">
        <v>519</v>
      </c>
      <c r="G156" s="294"/>
      <c r="H156" s="295"/>
      <c r="I156" s="295"/>
      <c r="J156" s="259" t="s">
        <v>520</v>
      </c>
      <c r="K156" s="236"/>
    </row>
    <row r="157" spans="2:11" ht="5.25" customHeight="1">
      <c r="B157" s="265"/>
      <c r="C157" s="262"/>
      <c r="D157" s="262"/>
      <c r="E157" s="262"/>
      <c r="F157" s="262"/>
      <c r="G157" s="263"/>
      <c r="H157" s="262"/>
      <c r="I157" s="262"/>
      <c r="J157" s="262"/>
      <c r="K157" s="284"/>
    </row>
    <row r="158" spans="2:11" ht="15" customHeight="1">
      <c r="B158" s="265"/>
      <c r="C158" s="243" t="s">
        <v>521</v>
      </c>
      <c r="D158" s="243"/>
      <c r="E158" s="243"/>
      <c r="F158" s="264" t="s">
        <v>522</v>
      </c>
      <c r="G158" s="243"/>
      <c r="H158" s="243" t="s">
        <v>552</v>
      </c>
      <c r="I158" s="243" t="s">
        <v>524</v>
      </c>
      <c r="J158" s="243" t="s">
        <v>525</v>
      </c>
      <c r="K158" s="284"/>
    </row>
    <row r="159" spans="2:11" ht="15" customHeight="1">
      <c r="B159" s="265"/>
      <c r="C159" s="243" t="s">
        <v>561</v>
      </c>
      <c r="D159" s="243"/>
      <c r="E159" s="243"/>
      <c r="F159" s="264" t="s">
        <v>522</v>
      </c>
      <c r="G159" s="243"/>
      <c r="H159" s="243" t="s">
        <v>562</v>
      </c>
      <c r="I159" s="243" t="s">
        <v>524</v>
      </c>
      <c r="J159" s="243" t="s">
        <v>525</v>
      </c>
      <c r="K159" s="284"/>
    </row>
    <row r="160" spans="2:11" ht="15" customHeight="1">
      <c r="B160" s="265"/>
      <c r="C160" s="243" t="s">
        <v>470</v>
      </c>
      <c r="D160" s="243"/>
      <c r="E160" s="243"/>
      <c r="F160" s="264" t="s">
        <v>522</v>
      </c>
      <c r="G160" s="243"/>
      <c r="H160" s="243" t="s">
        <v>580</v>
      </c>
      <c r="I160" s="243" t="s">
        <v>524</v>
      </c>
      <c r="J160" s="243" t="s">
        <v>525</v>
      </c>
      <c r="K160" s="284"/>
    </row>
    <row r="161" spans="2:11" ht="15" customHeight="1">
      <c r="B161" s="265"/>
      <c r="C161" s="243" t="s">
        <v>526</v>
      </c>
      <c r="D161" s="243"/>
      <c r="E161" s="243"/>
      <c r="F161" s="264" t="s">
        <v>527</v>
      </c>
      <c r="G161" s="243"/>
      <c r="H161" s="243" t="s">
        <v>580</v>
      </c>
      <c r="I161" s="243" t="s">
        <v>524</v>
      </c>
      <c r="J161" s="243">
        <v>50</v>
      </c>
      <c r="K161" s="284"/>
    </row>
    <row r="162" spans="2:11" ht="15" customHeight="1">
      <c r="B162" s="265"/>
      <c r="C162" s="243" t="s">
        <v>529</v>
      </c>
      <c r="D162" s="243"/>
      <c r="E162" s="243"/>
      <c r="F162" s="264" t="s">
        <v>522</v>
      </c>
      <c r="G162" s="243"/>
      <c r="H162" s="243" t="s">
        <v>580</v>
      </c>
      <c r="I162" s="243" t="s">
        <v>531</v>
      </c>
      <c r="J162" s="243"/>
      <c r="K162" s="284"/>
    </row>
    <row r="163" spans="2:11" ht="15" customHeight="1">
      <c r="B163" s="265"/>
      <c r="C163" s="243" t="s">
        <v>532</v>
      </c>
      <c r="D163" s="243"/>
      <c r="E163" s="243"/>
      <c r="F163" s="264" t="s">
        <v>527</v>
      </c>
      <c r="G163" s="243"/>
      <c r="H163" s="243" t="s">
        <v>580</v>
      </c>
      <c r="I163" s="243" t="s">
        <v>524</v>
      </c>
      <c r="J163" s="243">
        <v>50</v>
      </c>
      <c r="K163" s="284"/>
    </row>
    <row r="164" spans="2:11" ht="15" customHeight="1">
      <c r="B164" s="265"/>
      <c r="C164" s="243" t="s">
        <v>540</v>
      </c>
      <c r="D164" s="243"/>
      <c r="E164" s="243"/>
      <c r="F164" s="264" t="s">
        <v>527</v>
      </c>
      <c r="G164" s="243"/>
      <c r="H164" s="243" t="s">
        <v>580</v>
      </c>
      <c r="I164" s="243" t="s">
        <v>524</v>
      </c>
      <c r="J164" s="243">
        <v>50</v>
      </c>
      <c r="K164" s="284"/>
    </row>
    <row r="165" spans="2:11" ht="15" customHeight="1">
      <c r="B165" s="265"/>
      <c r="C165" s="243" t="s">
        <v>538</v>
      </c>
      <c r="D165" s="243"/>
      <c r="E165" s="243"/>
      <c r="F165" s="264" t="s">
        <v>527</v>
      </c>
      <c r="G165" s="243"/>
      <c r="H165" s="243" t="s">
        <v>580</v>
      </c>
      <c r="I165" s="243" t="s">
        <v>524</v>
      </c>
      <c r="J165" s="243">
        <v>50</v>
      </c>
      <c r="K165" s="284"/>
    </row>
    <row r="166" spans="2:11" ht="15" customHeight="1">
      <c r="B166" s="265"/>
      <c r="C166" s="243" t="s">
        <v>92</v>
      </c>
      <c r="D166" s="243"/>
      <c r="E166" s="243"/>
      <c r="F166" s="264" t="s">
        <v>522</v>
      </c>
      <c r="G166" s="243"/>
      <c r="H166" s="243" t="s">
        <v>581</v>
      </c>
      <c r="I166" s="243" t="s">
        <v>582</v>
      </c>
      <c r="J166" s="243"/>
      <c r="K166" s="284"/>
    </row>
    <row r="167" spans="2:11" ht="15" customHeight="1">
      <c r="B167" s="265"/>
      <c r="C167" s="243" t="s">
        <v>49</v>
      </c>
      <c r="D167" s="243"/>
      <c r="E167" s="243"/>
      <c r="F167" s="264" t="s">
        <v>522</v>
      </c>
      <c r="G167" s="243"/>
      <c r="H167" s="243" t="s">
        <v>583</v>
      </c>
      <c r="I167" s="243" t="s">
        <v>584</v>
      </c>
      <c r="J167" s="243">
        <v>1</v>
      </c>
      <c r="K167" s="284"/>
    </row>
    <row r="168" spans="2:11" ht="15" customHeight="1">
      <c r="B168" s="265"/>
      <c r="C168" s="243" t="s">
        <v>45</v>
      </c>
      <c r="D168" s="243"/>
      <c r="E168" s="243"/>
      <c r="F168" s="264" t="s">
        <v>522</v>
      </c>
      <c r="G168" s="243"/>
      <c r="H168" s="243" t="s">
        <v>585</v>
      </c>
      <c r="I168" s="243" t="s">
        <v>524</v>
      </c>
      <c r="J168" s="243">
        <v>20</v>
      </c>
      <c r="K168" s="284"/>
    </row>
    <row r="169" spans="2:11" ht="15" customHeight="1">
      <c r="B169" s="265"/>
      <c r="C169" s="243" t="s">
        <v>93</v>
      </c>
      <c r="D169" s="243"/>
      <c r="E169" s="243"/>
      <c r="F169" s="264" t="s">
        <v>522</v>
      </c>
      <c r="G169" s="243"/>
      <c r="H169" s="243" t="s">
        <v>586</v>
      </c>
      <c r="I169" s="243" t="s">
        <v>524</v>
      </c>
      <c r="J169" s="243">
        <v>255</v>
      </c>
      <c r="K169" s="284"/>
    </row>
    <row r="170" spans="2:11" ht="15" customHeight="1">
      <c r="B170" s="265"/>
      <c r="C170" s="243" t="s">
        <v>94</v>
      </c>
      <c r="D170" s="243"/>
      <c r="E170" s="243"/>
      <c r="F170" s="264" t="s">
        <v>522</v>
      </c>
      <c r="G170" s="243"/>
      <c r="H170" s="243" t="s">
        <v>486</v>
      </c>
      <c r="I170" s="243" t="s">
        <v>524</v>
      </c>
      <c r="J170" s="243">
        <v>10</v>
      </c>
      <c r="K170" s="284"/>
    </row>
    <row r="171" spans="2:11" ht="15" customHeight="1">
      <c r="B171" s="265"/>
      <c r="C171" s="243" t="s">
        <v>95</v>
      </c>
      <c r="D171" s="243"/>
      <c r="E171" s="243"/>
      <c r="F171" s="264" t="s">
        <v>522</v>
      </c>
      <c r="G171" s="243"/>
      <c r="H171" s="243" t="s">
        <v>587</v>
      </c>
      <c r="I171" s="243" t="s">
        <v>547</v>
      </c>
      <c r="J171" s="243"/>
      <c r="K171" s="284"/>
    </row>
    <row r="172" spans="2:11" ht="15" customHeight="1">
      <c r="B172" s="265"/>
      <c r="C172" s="243" t="s">
        <v>588</v>
      </c>
      <c r="D172" s="243"/>
      <c r="E172" s="243"/>
      <c r="F172" s="264" t="s">
        <v>522</v>
      </c>
      <c r="G172" s="243"/>
      <c r="H172" s="243" t="s">
        <v>589</v>
      </c>
      <c r="I172" s="243" t="s">
        <v>547</v>
      </c>
      <c r="J172" s="243"/>
      <c r="K172" s="284"/>
    </row>
    <row r="173" spans="2:11" ht="15" customHeight="1">
      <c r="B173" s="265"/>
      <c r="C173" s="243" t="s">
        <v>577</v>
      </c>
      <c r="D173" s="243"/>
      <c r="E173" s="243"/>
      <c r="F173" s="264" t="s">
        <v>522</v>
      </c>
      <c r="G173" s="243"/>
      <c r="H173" s="243" t="s">
        <v>590</v>
      </c>
      <c r="I173" s="243" t="s">
        <v>547</v>
      </c>
      <c r="J173" s="243"/>
      <c r="K173" s="284"/>
    </row>
    <row r="174" spans="2:11" ht="15" customHeight="1">
      <c r="B174" s="265"/>
      <c r="C174" s="243" t="s">
        <v>98</v>
      </c>
      <c r="D174" s="243"/>
      <c r="E174" s="243"/>
      <c r="F174" s="264" t="s">
        <v>527</v>
      </c>
      <c r="G174" s="243"/>
      <c r="H174" s="243" t="s">
        <v>591</v>
      </c>
      <c r="I174" s="243" t="s">
        <v>524</v>
      </c>
      <c r="J174" s="243">
        <v>50</v>
      </c>
      <c r="K174" s="284"/>
    </row>
    <row r="175" spans="2:11" ht="15" customHeight="1">
      <c r="B175" s="290"/>
      <c r="C175" s="272"/>
      <c r="D175" s="272"/>
      <c r="E175" s="272"/>
      <c r="F175" s="272"/>
      <c r="G175" s="272"/>
      <c r="H175" s="272"/>
      <c r="I175" s="272"/>
      <c r="J175" s="272"/>
      <c r="K175" s="291"/>
    </row>
    <row r="176" spans="2:11" ht="18.75" customHeight="1">
      <c r="B176" s="240"/>
      <c r="C176" s="243"/>
      <c r="D176" s="243"/>
      <c r="E176" s="243"/>
      <c r="F176" s="264"/>
      <c r="G176" s="243"/>
      <c r="H176" s="243"/>
      <c r="I176" s="243"/>
      <c r="J176" s="243"/>
      <c r="K176" s="240"/>
    </row>
    <row r="177" spans="2:11" ht="18.75" customHeight="1">
      <c r="B177" s="250"/>
      <c r="C177" s="250"/>
      <c r="D177" s="250"/>
      <c r="E177" s="250"/>
      <c r="F177" s="250"/>
      <c r="G177" s="250"/>
      <c r="H177" s="250"/>
      <c r="I177" s="250"/>
      <c r="J177" s="250"/>
      <c r="K177" s="250"/>
    </row>
    <row r="178" spans="2:11" ht="13.5">
      <c r="B178" s="227"/>
      <c r="C178" s="228"/>
      <c r="D178" s="228"/>
      <c r="E178" s="228"/>
      <c r="F178" s="228"/>
      <c r="G178" s="228"/>
      <c r="H178" s="228"/>
      <c r="I178" s="228"/>
      <c r="J178" s="228"/>
      <c r="K178" s="229"/>
    </row>
    <row r="179" spans="2:11" ht="21">
      <c r="B179" s="230"/>
      <c r="C179" s="231" t="s">
        <v>592</v>
      </c>
      <c r="D179" s="231"/>
      <c r="E179" s="231"/>
      <c r="F179" s="231"/>
      <c r="G179" s="231"/>
      <c r="H179" s="231"/>
      <c r="I179" s="231"/>
      <c r="J179" s="231"/>
      <c r="K179" s="232"/>
    </row>
    <row r="180" spans="2:11" ht="25.5" customHeight="1">
      <c r="B180" s="230"/>
      <c r="C180" s="296" t="s">
        <v>593</v>
      </c>
      <c r="D180" s="296"/>
      <c r="E180" s="296"/>
      <c r="F180" s="296" t="s">
        <v>594</v>
      </c>
      <c r="G180" s="297"/>
      <c r="H180" s="298" t="s">
        <v>595</v>
      </c>
      <c r="I180" s="298"/>
      <c r="J180" s="298"/>
      <c r="K180" s="232"/>
    </row>
    <row r="181" spans="2:11" ht="5.25" customHeight="1">
      <c r="B181" s="265"/>
      <c r="C181" s="262"/>
      <c r="D181" s="262"/>
      <c r="E181" s="262"/>
      <c r="F181" s="262"/>
      <c r="G181" s="243"/>
      <c r="H181" s="262"/>
      <c r="I181" s="262"/>
      <c r="J181" s="262"/>
      <c r="K181" s="284"/>
    </row>
    <row r="182" spans="2:11" ht="15" customHeight="1">
      <c r="B182" s="265"/>
      <c r="C182" s="243" t="s">
        <v>596</v>
      </c>
      <c r="D182" s="243"/>
      <c r="E182" s="243"/>
      <c r="F182" s="264" t="s">
        <v>34</v>
      </c>
      <c r="G182" s="243"/>
      <c r="H182" s="299" t="s">
        <v>597</v>
      </c>
      <c r="I182" s="299"/>
      <c r="J182" s="299"/>
      <c r="K182" s="284"/>
    </row>
    <row r="183" spans="2:11" ht="15" customHeight="1">
      <c r="B183" s="265"/>
      <c r="C183" s="269"/>
      <c r="D183" s="243"/>
      <c r="E183" s="243"/>
      <c r="F183" s="264" t="s">
        <v>36</v>
      </c>
      <c r="G183" s="243"/>
      <c r="H183" s="299" t="s">
        <v>598</v>
      </c>
      <c r="I183" s="299"/>
      <c r="J183" s="299"/>
      <c r="K183" s="284"/>
    </row>
    <row r="184" spans="2:11" ht="15" customHeight="1">
      <c r="B184" s="265"/>
      <c r="C184" s="269"/>
      <c r="D184" s="243"/>
      <c r="E184" s="243"/>
      <c r="F184" s="264" t="s">
        <v>39</v>
      </c>
      <c r="G184" s="243"/>
      <c r="H184" s="299" t="s">
        <v>599</v>
      </c>
      <c r="I184" s="299"/>
      <c r="J184" s="299"/>
      <c r="K184" s="284"/>
    </row>
    <row r="185" spans="2:11" ht="15" customHeight="1">
      <c r="B185" s="265"/>
      <c r="C185" s="243"/>
      <c r="D185" s="243"/>
      <c r="E185" s="243"/>
      <c r="F185" s="264" t="s">
        <v>37</v>
      </c>
      <c r="G185" s="243"/>
      <c r="H185" s="299" t="s">
        <v>600</v>
      </c>
      <c r="I185" s="299"/>
      <c r="J185" s="299"/>
      <c r="K185" s="284"/>
    </row>
    <row r="186" spans="2:11" ht="15" customHeight="1">
      <c r="B186" s="265"/>
      <c r="C186" s="243"/>
      <c r="D186" s="243"/>
      <c r="E186" s="243"/>
      <c r="F186" s="264" t="s">
        <v>38</v>
      </c>
      <c r="G186" s="243"/>
      <c r="H186" s="299" t="s">
        <v>601</v>
      </c>
      <c r="I186" s="299"/>
      <c r="J186" s="299"/>
      <c r="K186" s="284"/>
    </row>
    <row r="187" spans="2:11" ht="15" customHeight="1">
      <c r="B187" s="265"/>
      <c r="C187" s="243"/>
      <c r="D187" s="243"/>
      <c r="E187" s="243"/>
      <c r="F187" s="264"/>
      <c r="G187" s="243"/>
      <c r="H187" s="243"/>
      <c r="I187" s="243"/>
      <c r="J187" s="243"/>
      <c r="K187" s="284"/>
    </row>
    <row r="188" spans="2:11" ht="15" customHeight="1">
      <c r="B188" s="265"/>
      <c r="C188" s="243" t="s">
        <v>559</v>
      </c>
      <c r="D188" s="243"/>
      <c r="E188" s="243"/>
      <c r="F188" s="264" t="s">
        <v>69</v>
      </c>
      <c r="G188" s="243"/>
      <c r="H188" s="299" t="s">
        <v>602</v>
      </c>
      <c r="I188" s="299"/>
      <c r="J188" s="299"/>
      <c r="K188" s="284"/>
    </row>
    <row r="189" spans="2:11" ht="15" customHeight="1">
      <c r="B189" s="265"/>
      <c r="C189" s="269"/>
      <c r="D189" s="243"/>
      <c r="E189" s="243"/>
      <c r="F189" s="264" t="s">
        <v>464</v>
      </c>
      <c r="G189" s="243"/>
      <c r="H189" s="299" t="s">
        <v>465</v>
      </c>
      <c r="I189" s="299"/>
      <c r="J189" s="299"/>
      <c r="K189" s="284"/>
    </row>
    <row r="190" spans="2:11" ht="15" customHeight="1">
      <c r="B190" s="265"/>
      <c r="C190" s="243"/>
      <c r="D190" s="243"/>
      <c r="E190" s="243"/>
      <c r="F190" s="264" t="s">
        <v>462</v>
      </c>
      <c r="G190" s="243"/>
      <c r="H190" s="299" t="s">
        <v>603</v>
      </c>
      <c r="I190" s="299"/>
      <c r="J190" s="299"/>
      <c r="K190" s="284"/>
    </row>
    <row r="191" spans="2:11" ht="15" customHeight="1">
      <c r="B191" s="300"/>
      <c r="C191" s="269"/>
      <c r="D191" s="269"/>
      <c r="E191" s="269"/>
      <c r="F191" s="264" t="s">
        <v>466</v>
      </c>
      <c r="G191" s="249"/>
      <c r="H191" s="301" t="s">
        <v>467</v>
      </c>
      <c r="I191" s="301"/>
      <c r="J191" s="301"/>
      <c r="K191" s="302"/>
    </row>
    <row r="192" spans="2:11" ht="15" customHeight="1">
      <c r="B192" s="300"/>
      <c r="C192" s="269"/>
      <c r="D192" s="269"/>
      <c r="E192" s="269"/>
      <c r="F192" s="264" t="s">
        <v>468</v>
      </c>
      <c r="G192" s="249"/>
      <c r="H192" s="301" t="s">
        <v>604</v>
      </c>
      <c r="I192" s="301"/>
      <c r="J192" s="301"/>
      <c r="K192" s="302"/>
    </row>
    <row r="193" spans="2:11" ht="15" customHeight="1">
      <c r="B193" s="300"/>
      <c r="C193" s="269"/>
      <c r="D193" s="269"/>
      <c r="E193" s="269"/>
      <c r="F193" s="303"/>
      <c r="G193" s="249"/>
      <c r="H193" s="304"/>
      <c r="I193" s="304"/>
      <c r="J193" s="304"/>
      <c r="K193" s="302"/>
    </row>
    <row r="194" spans="2:11" ht="15" customHeight="1">
      <c r="B194" s="300"/>
      <c r="C194" s="243" t="s">
        <v>584</v>
      </c>
      <c r="D194" s="269"/>
      <c r="E194" s="269"/>
      <c r="F194" s="264">
        <v>1</v>
      </c>
      <c r="G194" s="249"/>
      <c r="H194" s="301" t="s">
        <v>605</v>
      </c>
      <c r="I194" s="301"/>
      <c r="J194" s="301"/>
      <c r="K194" s="302"/>
    </row>
    <row r="195" spans="2:11" ht="15" customHeight="1">
      <c r="B195" s="300"/>
      <c r="C195" s="269"/>
      <c r="D195" s="269"/>
      <c r="E195" s="269"/>
      <c r="F195" s="264">
        <v>2</v>
      </c>
      <c r="G195" s="249"/>
      <c r="H195" s="301" t="s">
        <v>606</v>
      </c>
      <c r="I195" s="301"/>
      <c r="J195" s="301"/>
      <c r="K195" s="302"/>
    </row>
    <row r="196" spans="2:11" ht="15" customHeight="1">
      <c r="B196" s="300"/>
      <c r="C196" s="269"/>
      <c r="D196" s="269"/>
      <c r="E196" s="269"/>
      <c r="F196" s="264">
        <v>3</v>
      </c>
      <c r="G196" s="249"/>
      <c r="H196" s="301" t="s">
        <v>607</v>
      </c>
      <c r="I196" s="301"/>
      <c r="J196" s="301"/>
      <c r="K196" s="302"/>
    </row>
    <row r="197" spans="2:11" ht="15" customHeight="1">
      <c r="B197" s="300"/>
      <c r="C197" s="269"/>
      <c r="D197" s="269"/>
      <c r="E197" s="269"/>
      <c r="F197" s="264">
        <v>4</v>
      </c>
      <c r="G197" s="249"/>
      <c r="H197" s="301" t="s">
        <v>608</v>
      </c>
      <c r="I197" s="301"/>
      <c r="J197" s="301"/>
      <c r="K197" s="302"/>
    </row>
    <row r="198" spans="2:11" ht="12.75" customHeight="1">
      <c r="B198" s="305"/>
      <c r="C198" s="306"/>
      <c r="D198" s="306"/>
      <c r="E198" s="306"/>
      <c r="F198" s="306"/>
      <c r="G198" s="306"/>
      <c r="H198" s="306"/>
      <c r="I198" s="306"/>
      <c r="J198" s="306"/>
      <c r="K198" s="307"/>
    </row>
  </sheetData>
  <sheetProtection/>
  <mergeCells count="77">
    <mergeCell ref="H192:J192"/>
    <mergeCell ref="H194:J194"/>
    <mergeCell ref="H195:J195"/>
    <mergeCell ref="H196:J196"/>
    <mergeCell ref="H197:J197"/>
    <mergeCell ref="H185:J185"/>
    <mergeCell ref="H186:J186"/>
    <mergeCell ref="H188:J188"/>
    <mergeCell ref="H189:J189"/>
    <mergeCell ref="H190:J190"/>
    <mergeCell ref="H191:J191"/>
    <mergeCell ref="C154:J154"/>
    <mergeCell ref="C179:J179"/>
    <mergeCell ref="H180:J180"/>
    <mergeCell ref="H182:J182"/>
    <mergeCell ref="H183:J183"/>
    <mergeCell ref="H184:J184"/>
    <mergeCell ref="D67:J67"/>
    <mergeCell ref="D68:J68"/>
    <mergeCell ref="C73:J73"/>
    <mergeCell ref="C95:J95"/>
    <mergeCell ref="C114:J114"/>
    <mergeCell ref="C136:J136"/>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2013-04-29T14:53:57Z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