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Kryci list" sheetId="1" r:id="rId1"/>
    <sheet name="Rekapitulace" sheetId="2" r:id="rId2"/>
    <sheet name="Zakazka" sheetId="3" r:id="rId3"/>
  </sheets>
  <definedNames>
    <definedName name="__CENA__">'Zakazka'!$O$6:$O$770</definedName>
    <definedName name="__MAIN__">'Zakazka'!$F$1:$CX$328</definedName>
    <definedName name="__MAIN2__">#REF!</definedName>
    <definedName name="__MAIN2___2">'Rekapitulace'!$B$1:$H$44</definedName>
    <definedName name="__MAIN3__">'Kryci list'!$A$3:$F$29</definedName>
    <definedName name="__SAZBA__">'Zakazka'!$T$6:$T$770</definedName>
    <definedName name="__T0__">'Zakazka'!$F$5:$W$328</definedName>
    <definedName name="__T1__">'Zakazka'!$F$6:$W$64</definedName>
    <definedName name="__T2__">'Zakazka'!$F$7:$CX$10</definedName>
    <definedName name="__T3__">'Zakazka'!$I$10:$L$10</definedName>
    <definedName name="__TE0__">'Kryci list'!$A$4:$C$8</definedName>
    <definedName name="__TE1__">'Kryci list'!#REF!</definedName>
    <definedName name="__TE2__">'Kryci list'!#REF!</definedName>
    <definedName name="__TE3__">'Kryci list'!$A$15:$E$15</definedName>
    <definedName name="__TE4__">#REF!</definedName>
    <definedName name="__TR0__">#REF!</definedName>
    <definedName name="__TR0___2">'Rekapitulace'!$B$5:$F$6</definedName>
    <definedName name="__TR1__">#REF!</definedName>
    <definedName name="__TR1___2">'Rekapitulace'!$B$6:$F$6</definedName>
    <definedName name="_xlnm.Print_Titles" localSheetId="2">'Zakazka'!$3:$4</definedName>
    <definedName name="_xlnm.Print_Area" localSheetId="0">'Kryci list'!$B$1:$E$41</definedName>
    <definedName name="_xlnm.Print_Area" localSheetId="1">'Rekapitulace'!$A$1:$F$43</definedName>
    <definedName name="_xlnm.Print_Area" localSheetId="2">'Zakazka'!$F$1:$X$770</definedName>
  </definedNames>
  <calcPr fullCalcOnLoad="1"/>
</workbook>
</file>

<file path=xl/sharedStrings.xml><?xml version="1.0" encoding="utf-8"?>
<sst xmlns="http://schemas.openxmlformats.org/spreadsheetml/2006/main" count="1485" uniqueCount="647">
  <si>
    <t>Krycí list rozpočtu</t>
  </si>
  <si>
    <t>Číslo zakázky</t>
  </si>
  <si>
    <t>Zakázka</t>
  </si>
  <si>
    <t>Inplan CZ s.r.o.</t>
  </si>
  <si>
    <t>Karlovy Vary, rekonstrukce ulice U Podjezdu -I.etapa</t>
  </si>
  <si>
    <t>Komentář</t>
  </si>
  <si>
    <t>CS ÚRS 2016 02</t>
  </si>
  <si>
    <t>Popis verze</t>
  </si>
  <si>
    <t>Výchozí</t>
  </si>
  <si>
    <t>Komentář verze</t>
  </si>
  <si>
    <t>Adresa</t>
  </si>
  <si>
    <t>Datum zahájení</t>
  </si>
  <si>
    <t>Rok</t>
  </si>
  <si>
    <t>Datum dokončení</t>
  </si>
  <si>
    <t>Typ Firmy</t>
  </si>
  <si>
    <t>Název</t>
  </si>
  <si>
    <t>Kontaktní osoba</t>
  </si>
  <si>
    <t>Telefon</t>
  </si>
  <si>
    <t>Význam (funkce)</t>
  </si>
  <si>
    <t>Jméno</t>
  </si>
  <si>
    <t>REKAPITULACE</t>
  </si>
  <si>
    <t>Kód stavebního objektu</t>
  </si>
  <si>
    <t>Popis objektu</t>
  </si>
  <si>
    <t>Kód zatřídění</t>
  </si>
  <si>
    <t>Zatřídění</t>
  </si>
  <si>
    <t>SO 101</t>
  </si>
  <si>
    <t>Obytná zóna (kód CPV 45200000)</t>
  </si>
  <si>
    <t>SO 201</t>
  </si>
  <si>
    <t>Opěrná zeď u garáží (kód CPV 45200000)</t>
  </si>
  <si>
    <t>SO 302a</t>
  </si>
  <si>
    <t>Kanalizace -1.etapa (kód CPV 45200000)</t>
  </si>
  <si>
    <t>SO 501</t>
  </si>
  <si>
    <t>Úpravy plynovodu (kód CPV 45200000)</t>
  </si>
  <si>
    <t>SO 801a</t>
  </si>
  <si>
    <t>Sadové úpravy -1.etapa (kód CPV 45200000)</t>
  </si>
  <si>
    <t>VRN</t>
  </si>
  <si>
    <t>VRN, Ostatní náklady (kód CPV 45200000)</t>
  </si>
  <si>
    <t>Celkem (bez DPH)</t>
  </si>
  <si>
    <t>DPH 21%</t>
  </si>
  <si>
    <t>Celkem (včetně DPH)</t>
  </si>
  <si>
    <t>Za zhotovitele</t>
  </si>
  <si>
    <t>Za objednatele</t>
  </si>
  <si>
    <t>Jméno :</t>
  </si>
  <si>
    <t>Datum :</t>
  </si>
  <si>
    <t>Podpis:</t>
  </si>
  <si>
    <t>Podpis :</t>
  </si>
  <si>
    <t>Poznámka :</t>
  </si>
  <si>
    <t>Zakázka:</t>
  </si>
  <si>
    <t>Popis</t>
  </si>
  <si>
    <t>Cena</t>
  </si>
  <si>
    <t>Hmotnost</t>
  </si>
  <si>
    <t>DPH</t>
  </si>
  <si>
    <t>Cena s DPH</t>
  </si>
  <si>
    <t>Počet položek</t>
  </si>
  <si>
    <t>Poř.</t>
  </si>
  <si>
    <t>Typ</t>
  </si>
  <si>
    <t>Kód</t>
  </si>
  <si>
    <t>MJ</t>
  </si>
  <si>
    <t>Výměra bez ztr.</t>
  </si>
  <si>
    <t>Ztratné</t>
  </si>
  <si>
    <t>Výměra</t>
  </si>
  <si>
    <t>Jedn.cena</t>
  </si>
  <si>
    <t>Jedn. hmotn.</t>
  </si>
  <si>
    <t>Jedn. suť</t>
  </si>
  <si>
    <t>Suť</t>
  </si>
  <si>
    <t>Sazba DPH</t>
  </si>
  <si>
    <t>Cen. soustava</t>
  </si>
  <si>
    <t>Počet</t>
  </si>
  <si>
    <t>SO 101: Obytná zóna (kód CPV 45200000)</t>
  </si>
  <si>
    <t>001: Zemní práce</t>
  </si>
  <si>
    <t>##T2##N_Catalog_catGUID</t>
  </si>
  <si>
    <t>##T2##PRO_ITEM_catID</t>
  </si>
  <si>
    <t>##T2##PRO_ITEM_iteCode</t>
  </si>
  <si>
    <t>##T2##PRO_ITEM_szvCode</t>
  </si>
  <si>
    <t>##T2##PRO_ITEM_tevCode</t>
  </si>
  <si>
    <t>H</t>
  </si>
  <si>
    <t>00572470</t>
  </si>
  <si>
    <t>Osivo směs travní univerzál</t>
  </si>
  <si>
    <t>kg</t>
  </si>
  <si>
    <t>Plný popis:</t>
  </si>
  <si>
    <t>886*0,03</t>
  </si>
  <si>
    <t>_</t>
  </si>
  <si>
    <t>10364101</t>
  </si>
  <si>
    <t>Zemina pro terénní úpravy -  ornice</t>
  </si>
  <si>
    <t>t</t>
  </si>
  <si>
    <t>(886-502)*0,1*1,6</t>
  </si>
  <si>
    <t>SP</t>
  </si>
  <si>
    <t>121101101</t>
  </si>
  <si>
    <t>Sejmutí ornice s přemístěním na vzdálenost do 50 m</t>
  </si>
  <si>
    <t>m3</t>
  </si>
  <si>
    <t>Sejmutí ornice nebo lesní půdy 
  s vodorovným přemístěním na hromady v místě upotřebení nebo na dočasné či trvalé skládky se
  složením, na vzdálenost
    do 50 m</t>
  </si>
  <si>
    <t>502*0,1</t>
  </si>
  <si>
    <t>122202202</t>
  </si>
  <si>
    <t>Odkopávky a prokopávky nezapažené pro silnice objemu do 1000 m3 v hornině tř. 3</t>
  </si>
  <si>
    <t>Odkopávky a prokopávky nezapažené pro silnice 
  s přemístěním výkopku v příčných profilech na vzdálenost do 15 m nebo s naložením na dopravní
  prostředek
    v hornině tř. 3
      přes 100 do 1 000 m3</t>
  </si>
  <si>
    <t>měřeno v Autocadu ; 885</t>
  </si>
  <si>
    <t>122202209</t>
  </si>
  <si>
    <t>Příplatek k odkopávkám a prokopávkám pro silnice v hornině tř. 3 za lepivost</t>
  </si>
  <si>
    <t>Odkopávky a prokopávky nezapažené pro silnice 
  s přemístěním výkopku v příčných profilech na vzdálenost do 15 m nebo s naložením na dopravní
  prostředek
    v hornině tř. 3
    Příplatek k cenám
      za lepivost horniny tř. 3</t>
  </si>
  <si>
    <t>132201101</t>
  </si>
  <si>
    <t>Hloubení rýh š do 600 mm v hornině tř. 3 objemu do 100 m3</t>
  </si>
  <si>
    <t>Hloubení zapažených i nezapažených rýh šířky do 600 mm 
  s urovnáním dna do předepsaného profilu a spádu
    v hornině tř. 3
      do 100 m3</t>
  </si>
  <si>
    <t>drenáže ; 160*0,3*0,3</t>
  </si>
  <si>
    <t>132201109</t>
  </si>
  <si>
    <t>Příplatek za lepivost k hloubení rýh š do 600 mm v hornině tř. 3</t>
  </si>
  <si>
    <t>Hloubení zapažených i nezapažených rýh šířky do 600 mm 
  s urovnáním dna do předepsaného profilu a spádu
    v hornině tř. 3
    Příplatek k cenám
      za lepivost horniny tř. 3</t>
  </si>
  <si>
    <t>162701105</t>
  </si>
  <si>
    <t>Vodorovné přemístění do 10000 m výkopku/sypaniny z horniny tř. 1 až 4</t>
  </si>
  <si>
    <t>Vodorovné přemístění výkopku nebo sypaniny po suchu 
  na obvyklém dopravním prostředku, bez naložení výkopku, avšak se složením bez rozhrnutí
    z horniny tř. 1 až 4 na vzdálenost
      přes 9 000 do 10 000 m</t>
  </si>
  <si>
    <t>162701109</t>
  </si>
  <si>
    <t>Příplatek k vodorovnému přemístění výkopku/sypaniny z horniny tř. 1 až 4 ZKD 1000 m přes 10000 m</t>
  </si>
  <si>
    <t>Vodorovné přemístění výkopku nebo sypaniny po suchu 
  na obvyklém dopravním prostředku, bez naložení výkopku, avšak se složením bez rozhrnutí
    z horniny tř. 1 až 4 na vzdálenost
    Příplatek k ceně
      za každých dalších i započatých 1 000 m</t>
  </si>
  <si>
    <t>789,4*15</t>
  </si>
  <si>
    <t>167101102</t>
  </si>
  <si>
    <t>Nakládání výkopku z hornin tř. 1 až 4 přes 100 m3</t>
  </si>
  <si>
    <t>Nakládání, skládání a překládání neulehlého výkopku nebo sypaniny 
  nakládání, množství
    přes 100 m3, z hornin
      tř. 1 až 4</t>
  </si>
  <si>
    <t>885-110+14,4</t>
  </si>
  <si>
    <t>171102103</t>
  </si>
  <si>
    <t>Uložení sypaniny z hornin soudržných do násypů zhutněných do 100 % PS</t>
  </si>
  <si>
    <t>Uložení sypaniny do zhutněných násypů pro dálnice a letiště 
  s rozprostřením sypaniny ve vrstvách, s hrubým urovnáním a uzavřením povrchu násypu
    z hornin soudržných s předepsanou mírou zhutnění v procentech výsledků zkoušek Proctor-Standard
    (dále jen PS)
      na 100 % PS</t>
  </si>
  <si>
    <t>171201201</t>
  </si>
  <si>
    <t>Uložení sypaniny</t>
  </si>
  <si>
    <t>Uložení sypaniny 
  na skládky</t>
  </si>
  <si>
    <t>171201211</t>
  </si>
  <si>
    <t>Poplatek za uložení odpadu ze sypaniny</t>
  </si>
  <si>
    <t>Uložení sypaniny 
  poplatek za uložení sypaniny na skládce (skládkovné)</t>
  </si>
  <si>
    <t>789,4*1,6</t>
  </si>
  <si>
    <t>180401211</t>
  </si>
  <si>
    <t>Založení lučního trávníku výsevem v rovině a ve svahu do 1:5</t>
  </si>
  <si>
    <t>m2</t>
  </si>
  <si>
    <t>Založení trávníku 
  výsevem
  lučního
    v rovině nebo na svahu do 1:5</t>
  </si>
  <si>
    <t>181101102</t>
  </si>
  <si>
    <t>Úprava pláně v zářezech v hornině tř. 1 až 4 se zhutněním</t>
  </si>
  <si>
    <t>Úprava pláně vyrovnáním výškových rozdílů
(1) v zářezech, (2) na násypech
  v hornině tř. 1 až 4
    se zhutněním</t>
  </si>
  <si>
    <t>109+963+149+446+155+12,5+4,9+249+91+5,2</t>
  </si>
  <si>
    <t>181301111</t>
  </si>
  <si>
    <t>Rozprostření ornice tl vrstvy do 100 mm pl přes 500 m2 v rovině nebo ve svahu do 1:5</t>
  </si>
  <si>
    <t>Rozprostření a urovnání ornice v rovině nebo ve svahu sklonu do 1:5
  při souvislé ploše
    přes 500 m2, tl. vrstvy
      do 100 mm</t>
  </si>
  <si>
    <t>002: Základy</t>
  </si>
  <si>
    <t>211531111</t>
  </si>
  <si>
    <t>Výplň odvodňovacích žeber nebo trativodů kamenivem hrubým drceným frakce 16 až 63 mm</t>
  </si>
  <si>
    <t>Výplň kamenivem do rýh odvodňovacích žeber nebo trativodů 
  bez zhutnění, s úpravou povrchu výplně
    kamenivem hrubým drceným frakce
      16 až 63 mm</t>
  </si>
  <si>
    <t>160*0,3*0,3</t>
  </si>
  <si>
    <t>212755214</t>
  </si>
  <si>
    <t>Trativody z drenážních trubek plastových flexibilních D 100 mm bez lože</t>
  </si>
  <si>
    <t>m</t>
  </si>
  <si>
    <t>Trativody bez lože z drenážních trubek 
  plastových flexibilních
    D 100 mm</t>
  </si>
  <si>
    <t>003: Svislé konstrukce</t>
  </si>
  <si>
    <t>339921132</t>
  </si>
  <si>
    <t>Osazování betonových palisád do betonového základu v řadě výšky prvku přes 0,5 do 1 m</t>
  </si>
  <si>
    <t>Osazování palisád 
  betonových
    v řadě se zabetonováním
    výšky palisády
      přes 500 do 1000 mm</t>
  </si>
  <si>
    <t>339921133</t>
  </si>
  <si>
    <t>Osazování betonových palisád do betonového základu v řadě výšky prvku přes 1 do 1,5 m</t>
  </si>
  <si>
    <t>Osazování palisád 
  betonových
    v řadě se zabetonováním
    výšky palisády
      přes 1000 do 1500 mm</t>
  </si>
  <si>
    <t>59228425</t>
  </si>
  <si>
    <t>PALISÁDA betonová přírodní pr.20X100 cm</t>
  </si>
  <si>
    <t>kus</t>
  </si>
  <si>
    <t>59228426</t>
  </si>
  <si>
    <t>PALISÁDA betonová přírodní pr.20X120 cm</t>
  </si>
  <si>
    <t>005: Komunikace</t>
  </si>
  <si>
    <t>451317777</t>
  </si>
  <si>
    <t>Podklad nebo lože pod dlažbu vodorovný nebo do sklonu 1:5 z betonu prostého tl do 100 mm</t>
  </si>
  <si>
    <t>Podklad nebo lože pod dlažbu (přídlažbu) 
  v ploše vodorovné nebo ve sklonu do 1:5, tloušťky
    od 50 do 100 mm
      z betonu prostého</t>
  </si>
  <si>
    <t>přídlažba ; 93,9+75+12,5</t>
  </si>
  <si>
    <t>měřeno v Autocadu</t>
  </si>
  <si>
    <t>564261111</t>
  </si>
  <si>
    <t>Podklad nebo podsyp ze štěrkopísku ŠP tl 200 mm</t>
  </si>
  <si>
    <t>Podklad nebo podsyp ze štěrkopísku ŠP 
  s rozprostřením, vlhčením a zhutněním, po zhutnění
    tl. 200 mm</t>
  </si>
  <si>
    <t>sanace ; 963</t>
  </si>
  <si>
    <t>564851111</t>
  </si>
  <si>
    <t>Podklad ze štěrkodrtě ŠDa tl 150 mm</t>
  </si>
  <si>
    <t>Podklad ze štěrkodrti ŠD 
  s rozprostřením a zhutněním, po zhutnění
    tl. 150 mm</t>
  </si>
  <si>
    <t>zastávka skl.B  ; 103</t>
  </si>
  <si>
    <t>skladba D ; 149</t>
  </si>
  <si>
    <t>564861111</t>
  </si>
  <si>
    <t>Podklad ze štěrkodrtě ŠDa tl 200 mm</t>
  </si>
  <si>
    <t>Podklad ze štěrkodrti ŠD 
  s rozprostřením a zhutněním, po zhutnění
    tl. 200 mm</t>
  </si>
  <si>
    <t>skladba A ; 109+963+163</t>
  </si>
  <si>
    <t>štěrková plocha ; 5,2</t>
  </si>
  <si>
    <t>564871111</t>
  </si>
  <si>
    <t>Podklad ze štěrkodrtě ŠDa tl 250 mm</t>
  </si>
  <si>
    <t>Podklad ze štěrkodrti ŠD 
  s rozprostřením a zhutněním, po zhutnění
    tl. 250 mm</t>
  </si>
  <si>
    <t>skladba C ; 210+155+12,5+4,9</t>
  </si>
  <si>
    <t>564952111</t>
  </si>
  <si>
    <t>Podklad z mechanicky zpevněného kameniva MZK tl 150 mm</t>
  </si>
  <si>
    <t>Podklad z mechanicky zpevněného kameniva MZK (minerální beton) 
  s rozprostřením a s hutněním, po zhutnění
    tl. 150 mm</t>
  </si>
  <si>
    <t>565145121</t>
  </si>
  <si>
    <t>Asfaltový beton vrstva podkladní ACP 16 (obalované kamenivo OKS) tl 60 mm š přes 3 m</t>
  </si>
  <si>
    <t>Asfaltový beton vrstva podkladní ACP 16 (obalované kamenivo střednězrnné - OKS) 
  s rozprostřením a zhutněním
    v pruhu šířky přes 3 m, po zhutnění
      tl. 60 mm</t>
  </si>
  <si>
    <t>567142111</t>
  </si>
  <si>
    <t>Podklad ze směsi stmelené cementem SC C 8/10 (KSC I) tl 210 mm</t>
  </si>
  <si>
    <t>Podklad ze směsi stmelené cementem SC
  bez dilatačních spár, s rozprostřením a zhutněním
    SC C 8/10 (KSC I), po zhutnění
      tl. 210 mm</t>
  </si>
  <si>
    <t>zastávka skl. B ; 103</t>
  </si>
  <si>
    <t>577134121</t>
  </si>
  <si>
    <t>Asfaltový beton vrstva obrusná ACO 11 (ABS) tř. I tl 40 mm š přes 3 m z nemodifikovaného asfaltu</t>
  </si>
  <si>
    <t>Asfaltový beton vrstva obrusná ACO 11 (ABS) 
  s rozprostřením a se zhutněním
    z nemodifikovaného asfaltu
    v pruhu šířky přes 3 m
    tř. I, po zhutnění
      tl. 40 mm</t>
  </si>
  <si>
    <t>58380110</t>
  </si>
  <si>
    <t>Kostka dlažební drobná, žula, I.jakost, velikost 10 cm</t>
  </si>
  <si>
    <t>168,9*0,1*2,8</t>
  </si>
  <si>
    <t>210*0,1*2,8</t>
  </si>
  <si>
    <t>58380161</t>
  </si>
  <si>
    <t>Kostka dlažební velká, žula velikost 15/15 cm šedá</t>
  </si>
  <si>
    <t>(103+12,5)*0,15*2,8</t>
  </si>
  <si>
    <t>591111111</t>
  </si>
  <si>
    <t>Kladení dlažby z kostek velkých z kamene do lože z kameniva těženého tl 50 mm</t>
  </si>
  <si>
    <t>Kladení dlažby z kostek 
  s provedením lože do tl. 50 mm, s vyplněním spár, s dvojím beraněním a se smetením přebytečného
  materiálu na krajnici
    velkých z kamene, do lože
      z kameniva těženého</t>
  </si>
  <si>
    <t>přídlažba ; 12,5</t>
  </si>
  <si>
    <t>591241111</t>
  </si>
  <si>
    <t>Kladení dlažby z kostek drobných z kamene na MC tl 50 mm</t>
  </si>
  <si>
    <t>Kladení dlažby z kostek 
  s provedením lože do tl. 50 mm, s vyplněním spár, s dvojím beraněním a se smetením přebytečného
  materiálu na krajnici
    drobných z kamene, do lože
      z cementové malty</t>
  </si>
  <si>
    <t>přídlažba ; 93,9+75</t>
  </si>
  <si>
    <t>skl.C ; 210</t>
  </si>
  <si>
    <t>59245266</t>
  </si>
  <si>
    <t>Dlažba betonová zámková 140x210mm tl.8cm colormix arabica</t>
  </si>
  <si>
    <t>4,9+155</t>
  </si>
  <si>
    <t>59245267</t>
  </si>
  <si>
    <t>Dlažba betonová zámková pro nevidomé 100x200mm tl.8cm červená</t>
  </si>
  <si>
    <t>59245308</t>
  </si>
  <si>
    <t>Dlažba betonová zámková 100x200mm tl.6cm světle šedá</t>
  </si>
  <si>
    <t>596211123</t>
  </si>
  <si>
    <t>Kladení zámkové dlažby komunikací pro pěší tl 60 mm skupiny B pl přes 300 m2</t>
  </si>
  <si>
    <t>Kladení dlažby z betonových zámkových dlaždic komunikací pro pěší
  s ložem z kameniva těženého nebo drceného tl. do 40 mm, s vyplněním spár s dvojitým hutněním,
  vibrováním a se smetením přebytečného materiálu na krajnici
    tl. 60 mm
    skupiny B, pro plochy
      přes 300 m2</t>
  </si>
  <si>
    <t>dtto -dodávka stávající ; 446</t>
  </si>
  <si>
    <t>596211222</t>
  </si>
  <si>
    <t>Kladení zámkové dlažby komunikací pro pěší tl 80 mm skupiny B pl do 300 m2</t>
  </si>
  <si>
    <t>Kladení dlažby z betonových zámkových dlaždic komunikací pro pěší
  s ložem z kameniva těženého nebo drceného tl. do 40 mm, s vyplněním spár s dvojitým hutněním,
  vibrováním a se smetením přebytečného materiálu na krajnici
    tl. 80 mm
    skupiny B, pro plochy
      přes 100 do 300 m2</t>
  </si>
  <si>
    <t>skladba C ; 155+12,5+4,9</t>
  </si>
  <si>
    <t>599141111</t>
  </si>
  <si>
    <t>Vyplnění spár mezi silničními dílci živičnou zálivkou</t>
  </si>
  <si>
    <t>Vyplnění spár mezi silničními dílci jakékoliv tloušťky 
  živičnou zálivkou</t>
  </si>
  <si>
    <t>008: Trubní vedení</t>
  </si>
  <si>
    <t>899331111</t>
  </si>
  <si>
    <t>Výšková úprava uličního vstupu nebo vpusti do 200 mm -poklopů a mříží</t>
  </si>
  <si>
    <t>Výšková úprava uličního vstupu nebo vpusti do 200 mm 
  zvýšením poklopu</t>
  </si>
  <si>
    <t>009: Ostatní konstrukce a práce</t>
  </si>
  <si>
    <t>40445225</t>
  </si>
  <si>
    <t>Sloupek Zn 60 - 350</t>
  </si>
  <si>
    <t>40445440</t>
  </si>
  <si>
    <t>Značka dopravní svislá -dodávka dle PD</t>
  </si>
  <si>
    <t>59217315</t>
  </si>
  <si>
    <t>Obrubník betonový zahradní přírodní 50x8x25 cm vč.obloukových</t>
  </si>
  <si>
    <t>159,5*2+3*2</t>
  </si>
  <si>
    <t>59217465</t>
  </si>
  <si>
    <t>Obrubník betonový silniční 100x15x25 cm</t>
  </si>
  <si>
    <t>59217468</t>
  </si>
  <si>
    <t>Obrubník betonový silniční nájezdový 100x15x15 cm</t>
  </si>
  <si>
    <t>59217470</t>
  </si>
  <si>
    <t>Obrubník betonový silniční oblý R 0,5 78x15x25 cm</t>
  </si>
  <si>
    <t>59217471</t>
  </si>
  <si>
    <t>Obrubník betonový silniční oblý R 1,0 78x15x25 cm</t>
  </si>
  <si>
    <t>59217472</t>
  </si>
  <si>
    <t>Obrubník betonový silniční oblý R 2,0 78x15x25 cm</t>
  </si>
  <si>
    <t>914111111</t>
  </si>
  <si>
    <t>Montáž svislé dopravní značky do velikosti 1 m2 objímkami na sloupek nebo konzolu</t>
  </si>
  <si>
    <t>Montáž svislé dopravní značky základní 
  velikosti
    do 1 m2
      objímkami na sloupky nebo konzoly</t>
  </si>
  <si>
    <t>914511112</t>
  </si>
  <si>
    <t>Montáž sloupku dopravních značek délky do 3,5 m s betonovým základem a patkou</t>
  </si>
  <si>
    <t>Montáž sloupku dopravních značek 
  délky do 3,5 m
    do hliníkové patky</t>
  </si>
  <si>
    <t>915211111</t>
  </si>
  <si>
    <t>Vodorovné dopravní značení dělící čáry souvislé š 125 mm bílý plast</t>
  </si>
  <si>
    <t>Vodorovné dopravní značení stříkaným plastem 
  dělící čára šířky 125 mm
    souvislá
    bílá
      základní</t>
  </si>
  <si>
    <t>915221111</t>
  </si>
  <si>
    <t>Vodorovné dopravní značení vodící čáry souvislé š 250 mm bílý plast</t>
  </si>
  <si>
    <t>Vodorovné dopravní značení stříkaným plastem 
  vodící čára bílá šířky 250 mm
    souvislá
      základní</t>
  </si>
  <si>
    <t>915611111</t>
  </si>
  <si>
    <t>Předznačení vodorovného liniového značení</t>
  </si>
  <si>
    <t>Předznačení pro vodorovné značení 
  stříkané barvou nebo prováděné z nátěrových hmot
    liniové dělicí čáry, vodicí proužky</t>
  </si>
  <si>
    <t>90+110</t>
  </si>
  <si>
    <t>916131213</t>
  </si>
  <si>
    <t>Osazení silničního obrubníku betonového stojatého s boční opěrou do lože z betonu prostého</t>
  </si>
  <si>
    <t>Osazení silničního obrubníku betonového 
  se zřízením lože, s vyplněním a zatřením spár cementovou maltou
    stojatého
    s boční opěrou z betonu prostého tř. C 12/15, do lože
      z betonu prostého téže značky</t>
  </si>
  <si>
    <t>82+4+2+3+49,8+12+3</t>
  </si>
  <si>
    <t>916331112</t>
  </si>
  <si>
    <t>Osazení zahradního obrubníku betonového do lože z betonu s boční opěrou</t>
  </si>
  <si>
    <t>Osazení zahradního obrubníku betonového
  s ložem tl. od 50 do 100 mm z betonu prostého tř. C 12/15
    s boční opěrou z betonu prostého tř. C 12/15</t>
  </si>
  <si>
    <t>123+21,2+15+3</t>
  </si>
  <si>
    <t>919721131</t>
  </si>
  <si>
    <t>Geomříž pro stabilizaci podkladu tuhá trojosá z PP</t>
  </si>
  <si>
    <t>Geomříž 
  pro stabilizaci podkladu
    tuhá trojosá
      z polypropylenu</t>
  </si>
  <si>
    <t>943Ff2016-05</t>
  </si>
  <si>
    <t>Bezbariérový zastávkový obrubník, povrch hladký - přímý, BZO 350, délka 1000 mm, šířka 435 mm, výška 350 mm, přírodní</t>
  </si>
  <si>
    <t>ks</t>
  </si>
  <si>
    <t>943Ff2016-08</t>
  </si>
  <si>
    <t>Bezbariérový zastávkový obrubník, povrch hladký - přechodový pravý, BZO 330-300 P, délka 1000 mm, šířka 435 mm, výška 330/300 mm, přírodní</t>
  </si>
  <si>
    <t>950501010</t>
  </si>
  <si>
    <t>Dodávka zahrazovací sloupek betonový vč.usazení</t>
  </si>
  <si>
    <t>950501015</t>
  </si>
  <si>
    <t>Dod+mtz litinová mříž kolem stromu 1,4mx1,4m, otvor pr.0,7m</t>
  </si>
  <si>
    <t>950501020</t>
  </si>
  <si>
    <t>Autobusový přístřešek -přesunutí stávajícího, základ, připojení kabelu pro reklamu</t>
  </si>
  <si>
    <t>091: Bourání konstrukcí - demolice</t>
  </si>
  <si>
    <t>113106121</t>
  </si>
  <si>
    <t>Rozebrání dlažeb komunikací pro pěší z betonových dlaždic</t>
  </si>
  <si>
    <t>Rozebrání dlažeb a dílců komunikací pro pěší, vozovek a ploch
  s přemístěním hmot na skládku na vzdálenost do 3 m nebo s naložením na dopravní prostředek
    komunikací pro pěší s ložem z kameniva nebo živice a s výplní spár
      z betonových nebo kameninových dlaždic, desek nebo tvarovek</t>
  </si>
  <si>
    <t>91</t>
  </si>
  <si>
    <t>žlab ; 3*0,6</t>
  </si>
  <si>
    <t>113106122</t>
  </si>
  <si>
    <t>Rozebrání dlažeb komunikací pro pěší z kamenných dlaždic</t>
  </si>
  <si>
    <t>Rozebrání dlažeb a dílců komunikací pro pěší, vozovek a ploch
  s přemístěním hmot na skládku na vzdálenost do 3 m nebo s naložením na dopravní prostředek
    komunikací pro pěší s ložem z kameniva nebo živice a s výplní spár
      z kamenných dlaždic nebo desek</t>
  </si>
  <si>
    <t>113106123</t>
  </si>
  <si>
    <t>Rozebrání dlažeb komunikací pro pěší ze zámkových dlaždic (pro přeskládání)</t>
  </si>
  <si>
    <t>Rozebrání dlažeb a dílců komunikací pro pěší, vozovek a ploch
  s přemístěním hmot na skládku na vzdálenost do 3 m nebo s naložením na dopravní prostředek
    komunikací pro pěší s ložem z kameniva nebo živice a s výplní spár
      ze zámkové dlažby</t>
  </si>
  <si>
    <t>113107170</t>
  </si>
  <si>
    <t>Odstranění podkladu pl přes 50 m2 do 200 m2 z betonu prostého tl 100 mm</t>
  </si>
  <si>
    <t>Odstranění podkladů nebo krytů
  s přemístěním hmot na skládku na vzdálenost do 20 m nebo s naložením na dopravní prostředek
    v ploše jednotlivě přes 50 m2 do 200 m2
    z betonu prostého, o tl. vrstvy
      do 100 mm</t>
  </si>
  <si>
    <t>113107221</t>
  </si>
  <si>
    <t>Odstranění podkladu pl přes 200 m2 z kameniva drceného tl 100 mm</t>
  </si>
  <si>
    <t>Odstranění podkladů nebo krytů
  s přemístěním hmot na skládku na vzdálenost do 20 m nebo s naložením na dopravní prostředek
    v ploše jednotlivě přes 200 m2
    z kameniva hrubého drceného, o tl. vrstvy
      do 100 mm</t>
  </si>
  <si>
    <t>776+405</t>
  </si>
  <si>
    <t>113107242</t>
  </si>
  <si>
    <t>Odstranění podkladu pl přes 200 m2 živičných tl 100 mm</t>
  </si>
  <si>
    <t>Odstranění podkladů nebo krytů
  s přemístěním hmot na skládku na vzdálenost do 20 m nebo s naložením na dopravní prostředek
    v ploše jednotlivě přes 200 m2
    živičných, o tl. vrstvy
      přes 50 do 100 mm</t>
  </si>
  <si>
    <t>405+753</t>
  </si>
  <si>
    <t>113202111</t>
  </si>
  <si>
    <t>Vytrhání obrub krajníků obrubníků stojatých</t>
  </si>
  <si>
    <t>Vytrhání obrub 
  s vybouráním lože, s přemístěním hmot na skládku na vzdálenost do 3 m nebo s naložením na
  dopravní prostředek
    z krajníků nebo obrubníků stojatých</t>
  </si>
  <si>
    <t>113204111</t>
  </si>
  <si>
    <t>Vytrhání obrub záhonových</t>
  </si>
  <si>
    <t>Vytrhání obrub 
  s vybouráním lože, s přemístěním hmot na skládku na vzdálenost do 3 m nebo s naložením na
  dopravní prostředek
    záhonových</t>
  </si>
  <si>
    <t>919735112</t>
  </si>
  <si>
    <t>Řezání stávajícího živičného krytu hl do 100 mm</t>
  </si>
  <si>
    <t>Řezání stávajícího živičného krytu nebo podkladu 
  hloubky
    přes 50 do 100 mm</t>
  </si>
  <si>
    <t>997221551</t>
  </si>
  <si>
    <t>Vodorovná doprava suti ze sypkých materiálů do 1 km</t>
  </si>
  <si>
    <t>Vodorovná doprava suti 
  bez naložení, ale se složením a s hrubým urovnáním
    ze sypkých materiálů, na vzdálenost
      do 1 km</t>
  </si>
  <si>
    <t>997221559</t>
  </si>
  <si>
    <t>Příplatek ZKD 1 km u vodorovné dopravy suti ze sypkých materiálů</t>
  </si>
  <si>
    <t>Vodorovná doprava suti 
  bez naložení, ale se složením a s hrubým urovnáním
    Příplatek k ceně
      za každý další i započatý 1 km přes 1 km</t>
  </si>
  <si>
    <t>476,22*24</t>
  </si>
  <si>
    <t>997221611</t>
  </si>
  <si>
    <t>Nakládání suti na dopravní prostředky pro vodorovnou dopravu</t>
  </si>
  <si>
    <t>Nakládání na dopravní prostředky 
  pro vodorovnou dopravu
    suti</t>
  </si>
  <si>
    <t>997221815</t>
  </si>
  <si>
    <t>Poplatek za uložení betonového odpadu na skládce (skládkovné)</t>
  </si>
  <si>
    <t>Poplatek za uložení stavebního odpadu na skládce (skládkovné) 
  betonového</t>
  </si>
  <si>
    <t>34,235+3,64+23,664+33,485</t>
  </si>
  <si>
    <t>997221845</t>
  </si>
  <si>
    <t>Poplatek za uložení odpadu z asfaltových povrchů na skládce (skládkovné)</t>
  </si>
  <si>
    <t>Poplatek za uložení stavebního odpadu na skládce (skládkovné) 
  z asfaltových povrchů</t>
  </si>
  <si>
    <t>997221855</t>
  </si>
  <si>
    <t>Poplatek za uložení odpadu z kameniva na skládce (skládkovné)</t>
  </si>
  <si>
    <t>Poplatek za uložení stavebního odpadu na skládce (skládkovné) 
  z kameniva</t>
  </si>
  <si>
    <t>17,625+153,53</t>
  </si>
  <si>
    <t>099: Přesun hmot HSV</t>
  </si>
  <si>
    <t>998225111</t>
  </si>
  <si>
    <t>Přesun hmot pro pozemní komunikace s krytem z kamene, monolitickým betonovým nebo živičným</t>
  </si>
  <si>
    <t>Přesun hmot pro komunikace s krytem z kameniva, monolitickým betonovým nebo živičným 
  dopravní vzdálenost do 200 m
    jakékoliv délky objektu</t>
  </si>
  <si>
    <t>711: Izolace proti vodě</t>
  </si>
  <si>
    <t>711161306</t>
  </si>
  <si>
    <t>Izolace proti zemní vlhkosti stěn foliemi nopovými pro běžné podmínky tl. 0,5 mm šířky 1,0 m</t>
  </si>
  <si>
    <t>Izolace proti zemní vlhkosti nopovými foliemi [FONDALINE]
  základů nebo stěn
    pro běžné podmínky
    tloušťky 0,5 mm, šířky
      1,0 m</t>
  </si>
  <si>
    <t>100*0,5</t>
  </si>
  <si>
    <t>998711201</t>
  </si>
  <si>
    <t>Přesun hmot procentní pro izolace proti vodě, vlhkosti a plynům v objektech v do 6 m</t>
  </si>
  <si>
    <t>%</t>
  </si>
  <si>
    <t>Přesun hmot pro izolace proti vodě, vlhkosti a plynům 
  stanovený procentní sazbou (%) z ceny
    vodorovná dopravní vzdálenost do 50 m
    v objektech výšky
      do 6 m</t>
  </si>
  <si>
    <t>SO 201: Opěrná zeď u garáží (kód CPV 45200000)</t>
  </si>
  <si>
    <t>132201201</t>
  </si>
  <si>
    <t>Hloubení rýh š do 2000 mm v hornině tř. 3 objemu do 100 m3</t>
  </si>
  <si>
    <t>Hloubení zapažených i nezapažených rýh šířky přes 600 do 2 000 mm 
  s urovnáním dna do předepsaného profilu a spádu
    v hornině tř. 3
      do 100 m3</t>
  </si>
  <si>
    <t>37,1*1,5*1</t>
  </si>
  <si>
    <t>132201209</t>
  </si>
  <si>
    <t>Příplatek za lepivost k hloubení rýh š do 2000 mm v hornině tř. 3</t>
  </si>
  <si>
    <t>Hloubení zapažených i nezapažených rýh šířky přes 600 do 2 000 mm 
  s urovnáním dna do předepsaného profilu a spádu
    v hornině tř. 3
    Příplatek k cenám
      za lepivost horniny tř. 3</t>
  </si>
  <si>
    <t>24,24*15</t>
  </si>
  <si>
    <t>167101101</t>
  </si>
  <si>
    <t>Nakládání výkopku z hornin tř. 1 až 4 do 100 m3</t>
  </si>
  <si>
    <t>Nakládání, skládání a překládání neulehlého výkopku nebo sypaniny 
  nakládání, množství
    do 100 m3, z hornin
      tř. 1 až 4</t>
  </si>
  <si>
    <t>55,65-31,41</t>
  </si>
  <si>
    <t>24,24*1,6</t>
  </si>
  <si>
    <t>174101101</t>
  </si>
  <si>
    <t>Zásyp jam, šachet rýh nebo kolem objektů sypaninou se zhutněním</t>
  </si>
  <si>
    <t>Zásyp sypaninou z jakékoliv horniny 
  s uložením výkopku ve vrstvách
    se zhutněním
      jam, šachet, rýh nebo kolem objektů v těchto vykopávkách</t>
  </si>
  <si>
    <t>55,65-3,41-13,28-7,55</t>
  </si>
  <si>
    <t>004: Vodorovné konstrukce</t>
  </si>
  <si>
    <t>430321313</t>
  </si>
  <si>
    <t>Schodišťová konstrukce a rampa ze ŽB tř. C 16/20</t>
  </si>
  <si>
    <t>Schodišťové konstrukce a rampy z betonu železového (bez výztuže) 
  stupně, schodnice, ramena, podesty s nosníky
    tř. C 16/20</t>
  </si>
  <si>
    <t>1,5*1,5*0,2*2</t>
  </si>
  <si>
    <t>434191423</t>
  </si>
  <si>
    <t>Osazení schodišťových stupňů kamenných pemrlovaných na desku</t>
  </si>
  <si>
    <t>Osazování schodišťových stupňů kamenných 
  s vyspárováním styčných spár, s provizorním dřevěným zábradlím a dočasným zakrytím stupnic prkny
    na desku, stupňů
      pemrlovaných nebo ostatních</t>
  </si>
  <si>
    <t>1,5*5*2</t>
  </si>
  <si>
    <t>461511111</t>
  </si>
  <si>
    <t>Opevnění z lomového kamene do drátěných košů gabionů zpracované na místě</t>
  </si>
  <si>
    <t>Opevnění z drátěných košů (gabionů) 
  z lomového kamene neupraveného, tříděného
    zpracované na místě</t>
  </si>
  <si>
    <t>26,55*1*1</t>
  </si>
  <si>
    <t>34,1*0,5*0,5</t>
  </si>
  <si>
    <t>7,55*1*1,5</t>
  </si>
  <si>
    <t>58388010</t>
  </si>
  <si>
    <t>Stupeň schodišťový žulový plný 200x330x1000 mm rovný tryskaný</t>
  </si>
  <si>
    <t>006: Úpravy povrchu</t>
  </si>
  <si>
    <t>631311123</t>
  </si>
  <si>
    <t>Mazanina tl do 120 mm z betonu prostého bez zvýšených nároků na prostředí tř. C 12/15</t>
  </si>
  <si>
    <t>Mazanina z betonu 
  prostého bez zvýšených nároků na prostředí
    tl. přes 80 do 120 mm
      tř. C 12/15</t>
  </si>
  <si>
    <t>34,1*1*0,1</t>
  </si>
  <si>
    <t>59227496</t>
  </si>
  <si>
    <t>Žlabovka betonová TBM 8-60 33x59x8 cm</t>
  </si>
  <si>
    <t>919726122</t>
  </si>
  <si>
    <t>Geotextilie pro ochranu, separaci a filtraci netkaná měrná hmotnost do 300 g/m2</t>
  </si>
  <si>
    <t>Geotextilie 
  netkaná pro ochranu, separaci nebo filtraci
    měrná hmotnost
      přes 200 do 300 g/m2</t>
  </si>
  <si>
    <t>26,55*1,5</t>
  </si>
  <si>
    <t>7,55*2</t>
  </si>
  <si>
    <t>935111211</t>
  </si>
  <si>
    <t>Osazení příkopového žlabu do štěrkopísku tl 100 mm z betonových tvárnic š 800 mm</t>
  </si>
  <si>
    <t>Osazení betonového příkopového žlabu 
  s vyplněním a zatřením spár cementovou maltou
    s ložem tl. 100 mm z kameniva těženého nebo štěrkopísku
    z betonových příkopových tvárnic šířky
      přes 500 do 800 mm</t>
  </si>
  <si>
    <t>6+13,5</t>
  </si>
  <si>
    <t>998152121</t>
  </si>
  <si>
    <t>Přesun hmot pro oplocení nebo objekty pozemní různé z betonu monolitického v do 3 m</t>
  </si>
  <si>
    <t>X Přesun hmot na novostavbách a změnách objektů
  pro oplocení (815 2), objekty zvláštní pro chov živočichů (815 3), objekty
  pozemní různé (815 9)
  - se svislou nosnou konstrukcí monolitickou betonovou tyčovou nebo plošnou
  (KMCH 2 a 3 - JKSO šesté místo), výšky
    do 3 m</t>
  </si>
  <si>
    <t>767: Konstrukce zámečnické</t>
  </si>
  <si>
    <t>767501010</t>
  </si>
  <si>
    <t>Dod+mtz ocel.trubkové zábradlí v=1,1m vč.nátěru</t>
  </si>
  <si>
    <t>1,5+6,05+3,95+0,5+0,5+4,9+11,4+1,5</t>
  </si>
  <si>
    <t>998767201</t>
  </si>
  <si>
    <t>Přesun hmot procentní pro zámečnické konstrukce v objektech v do 6 m</t>
  </si>
  <si>
    <t>Přesun hmot pro zámečnické konstrukce 
  stanovený procentní sazbou (%) z ceny
    vodorovná dopravní vzdálenost do 50 m
    v objektech výšky
      do 6 m</t>
  </si>
  <si>
    <t>SO 302a: Kanalizace -1.etapa (kód CPV 45200000)</t>
  </si>
  <si>
    <t>132201202</t>
  </si>
  <si>
    <t>Hloubení rýh š do 2000 mm v hornině tř. 3 objemu do 1000 m3</t>
  </si>
  <si>
    <t>Hloubení zapažených i nezapažených rýh šířky přes 600 do 2 000 mm 
  s urovnáním dna do předepsaného profilu a spádu
    v hornině tř. 3
      přes 100 do 1 000 m3</t>
  </si>
  <si>
    <t>(52,1+43,6+129)*0,9*1,6</t>
  </si>
  <si>
    <t>224,7*0,3*0,3</t>
  </si>
  <si>
    <t>151101101</t>
  </si>
  <si>
    <t>Zřízení příložného pažení a rozepření stěn rýh hl do 2 m</t>
  </si>
  <si>
    <t>Zřízení pažení a rozepření stěn rýh pro podzemní vedení pro všechny šířky rýhy 
  příložné pro jakoukoliv mezerovitost, hloubky
    do 2 m</t>
  </si>
  <si>
    <t>(52,1+43,6+129)*2*1,6</t>
  </si>
  <si>
    <t>151101111</t>
  </si>
  <si>
    <t>Odstranění příložného pažení a rozepření stěn rýh hl do 2 m</t>
  </si>
  <si>
    <t>Odstranění pažení a rozepření stěn rýh pro podzemní vedení 
  s uložením materiálu na vzdálenost do 3 m od kraje výkopu
    příložné, hloubky
      do 2 m</t>
  </si>
  <si>
    <t>161101101</t>
  </si>
  <si>
    <t>Svislé přemístění výkopku z horniny tř. 1 až 4 hl výkopu do 2,5 m</t>
  </si>
  <si>
    <t>Svislé přemístění výkopku 
  bez naložení do dopravní nádoby avšak s vyprázdněním dopravní nádoby na hromadu nebo do
  dopravního prostředku
    z horniny tř. 1 až 4, při hloubce výkopu
      přes 1 do 2,5 m</t>
  </si>
  <si>
    <t>343,791*0,5</t>
  </si>
  <si>
    <t>121,338*15</t>
  </si>
  <si>
    <t>20,223+101,115</t>
  </si>
  <si>
    <t>121,338*1,6</t>
  </si>
  <si>
    <t>343,791-20,223-101,115</t>
  </si>
  <si>
    <t>52,1+43,6+129</t>
  </si>
  <si>
    <t>451573111</t>
  </si>
  <si>
    <t>Lože a obsyp potrubí otevřený výkop ze štěrkopísku</t>
  </si>
  <si>
    <t>Lože pod potrubí, stoky a drobné objekty 
  v otevřeném výkopu
    z písku a štěrkopísku do 63 mm</t>
  </si>
  <si>
    <t>224,7*0,9*0,5</t>
  </si>
  <si>
    <t>28611862</t>
  </si>
  <si>
    <t>Trubka kanalizační plastová PPKGEM-SN10 200x6,2x2000 mm</t>
  </si>
  <si>
    <t>28611867</t>
  </si>
  <si>
    <t>Trubka kanalizační plastová PPKGEM-SN10 315x9,7x3000 mm</t>
  </si>
  <si>
    <t>28661933</t>
  </si>
  <si>
    <t>Poklop litinový 600 B125</t>
  </si>
  <si>
    <t>59224168</t>
  </si>
  <si>
    <t>Skruž betonová přechodová TBR-Q 625/600/120 SPK 62,5/100x60x12 cm</t>
  </si>
  <si>
    <t>59224305</t>
  </si>
  <si>
    <t>Skruž betonová šachetní např.TBS-Q.1 100/25 D100x25x12 cm</t>
  </si>
  <si>
    <t>59224306</t>
  </si>
  <si>
    <t>Skruž betonová šachetní např.TBS-Q.1 100/50 D100x50x12 cm</t>
  </si>
  <si>
    <t>59224339</t>
  </si>
  <si>
    <t>Dno betonové šachty kanalizační přímé TBZ-Q.1 100/100 V max. 60 100/100x60 cm</t>
  </si>
  <si>
    <t>59224393</t>
  </si>
  <si>
    <t>Prstenec betonový vyrovnávací např.TBW-Q 625/100/120 62,5 x10 x 12 cm</t>
  </si>
  <si>
    <t>800501010</t>
  </si>
  <si>
    <t>Uliční vpusť se spodním odtokem vč.mříže -komplet</t>
  </si>
  <si>
    <t>800501020</t>
  </si>
  <si>
    <t>Výměna uliční vpusť se spodním odtokem vč.mříže -komplet</t>
  </si>
  <si>
    <t>800501030</t>
  </si>
  <si>
    <t>Přeskládání stáv.bet.spádiště -bet.žlaby</t>
  </si>
  <si>
    <t>871315211</t>
  </si>
  <si>
    <t>Kanalizační potrubí z tvrdého PVC-systém KG tuhost třídy SN4 DN150</t>
  </si>
  <si>
    <t>Kanalizační potrubí z tvrdého PVC [KG systém]
  v otevřeném výkopu ve sklonu do 20 %, tuhost
    třídy SN 4
      DN 150</t>
  </si>
  <si>
    <t>871350410</t>
  </si>
  <si>
    <t>Montáž kanalizačního potrubí korugovaného SN 10  z polypropylenu DN 200</t>
  </si>
  <si>
    <t>Montáž kanalizačního potrubí z plastů
  z polypropylenu PP
    korugovaného
    SN 10
      DN 200</t>
  </si>
  <si>
    <t>871370410</t>
  </si>
  <si>
    <t>Montáž kanalizačního potrubí korugovaného SN 10 z polypropylenu DN 300</t>
  </si>
  <si>
    <t>Montáž kanalizačního potrubí z plastů
  z polypropylenu PP
    korugovaného
    SN 10
      DN 300</t>
  </si>
  <si>
    <t>892351111</t>
  </si>
  <si>
    <t>Tlaková zkouška vodou potrubí DN 150 nebo 200</t>
  </si>
  <si>
    <t>Tlakové zkoušky vodou 
  na potrubí
    DN 150 nebo 200</t>
  </si>
  <si>
    <t>892381111</t>
  </si>
  <si>
    <t>Tlaková zkouška vodou potrubí DN 250, DN 300 nebo 350</t>
  </si>
  <si>
    <t>Tlakové zkoušky vodou 
  na potrubí
    DN 250, 300 nebo 350</t>
  </si>
  <si>
    <t>43,6+129</t>
  </si>
  <si>
    <t>894118001</t>
  </si>
  <si>
    <t>Příplatek ZKD 0,60 m výšky vstupu na potrubí</t>
  </si>
  <si>
    <t>Šachty kanalizační zděné 
  Příplatek k cenám
    za každých dalších 0,60 m výšky vstupu</t>
  </si>
  <si>
    <t>894411121</t>
  </si>
  <si>
    <t>Zřízení šachet kanalizačních z betonových dílců na potrubí DN nad 200 do 300 dno beton tř. C 25/30</t>
  </si>
  <si>
    <t>Zřízení šachet kanalizačních z betonových dílců výšky vstupu do 1,50 m
  s obložením dna betonem tř. C 25/30, na potrubí
    DN přes 200 do 300</t>
  </si>
  <si>
    <t>895001010</t>
  </si>
  <si>
    <t>Oprava stáv.dešťové stoky -vyústní objekt</t>
  </si>
  <si>
    <t>895001020</t>
  </si>
  <si>
    <t>Oprava stáv.dešťové stoky -prasklina po obvodu</t>
  </si>
  <si>
    <t>895001060</t>
  </si>
  <si>
    <t>Oprava stáv.dešťové stoky -vyčištění úseku VO-DRŠ1 od usazenin</t>
  </si>
  <si>
    <t>895001070</t>
  </si>
  <si>
    <t>Oprava stáv.dešťové stoky -vyčištění stáv.vpusti</t>
  </si>
  <si>
    <t>895001080</t>
  </si>
  <si>
    <t>Oprava stáv.dešťové stoky -oprava čela zatrubnění</t>
  </si>
  <si>
    <t>899103211</t>
  </si>
  <si>
    <t>Demontáž poklopů litinových nebo ocelových včetně rámů hmotnosti přes 100 do 150 kg</t>
  </si>
  <si>
    <t>Demontáž poklopů litinových a ocelových 
  včetně rámů, hmotnosti jednotlivě
    přes 100 do 150 Kg</t>
  </si>
  <si>
    <t>899104111</t>
  </si>
  <si>
    <t>Osazení poklopů litinových nebo ocelových včetně rámů hmotnosti nad 150 kg</t>
  </si>
  <si>
    <t>Osazení poklopů litinových a ocelových včetně rámů 
  hmotnosti jednotlivě
    přes 150 kg</t>
  </si>
  <si>
    <t>1+8</t>
  </si>
  <si>
    <t>916501010</t>
  </si>
  <si>
    <t>Dod+mtz betonový žlab otevřený 300x1000x100mm</t>
  </si>
  <si>
    <t>998276101</t>
  </si>
  <si>
    <t>Přesun hmot pro trubní vedení z trub z plastických hmot otevřený výkop</t>
  </si>
  <si>
    <t>Přesun hmot pro trubní vedení hloubené z trub z plastických hmot nebo sklolaminátových 
  pro vodovody nebo kanalizace
    v otevřeném výkopu
      dopravní vzdálenost do 15 m</t>
  </si>
  <si>
    <t>SO 501: Úpravy plynovodu (kód CPV 45200000)</t>
  </si>
  <si>
    <t>6*1,2*1</t>
  </si>
  <si>
    <t>3,6*15</t>
  </si>
  <si>
    <t>3,6*1,6</t>
  </si>
  <si>
    <t>6*1,2*0,5</t>
  </si>
  <si>
    <t>28613499</t>
  </si>
  <si>
    <t>Potrubí plynovodní PE100 SDR 11, tyče 12 m, se signalizační vrstvou, 160 x 14,6 mm</t>
  </si>
  <si>
    <t>388995215</t>
  </si>
  <si>
    <t>Chránička z trub PE DN 225</t>
  </si>
  <si>
    <t>Chránička kabelů v římse z trub HDPE 
  přes DN 160 do DN 200</t>
  </si>
  <si>
    <t>723170117</t>
  </si>
  <si>
    <t>Potrubí plynové plastové Pe 100, PN 0,4 MPa, D 63 x 5,8 mm spojované elektrotvarovkami</t>
  </si>
  <si>
    <t>Potrubí z plastových trub Pe100 
  spojovaných elektrotvarovkami
    PN 0,4 MPa (SDR 11)
      D 63 x 5,8 mm</t>
  </si>
  <si>
    <t>800751010</t>
  </si>
  <si>
    <t>Zkouška těsnosti nového potrubí</t>
  </si>
  <si>
    <t>soubor</t>
  </si>
  <si>
    <t>800751020</t>
  </si>
  <si>
    <t>Dod+mtz žlutá výstražná folie š.33cm</t>
  </si>
  <si>
    <t>800751030</t>
  </si>
  <si>
    <t>Ostatní práce a dodávky na přeložce plynovodu -dle PD</t>
  </si>
  <si>
    <t>871321211</t>
  </si>
  <si>
    <t>Montáž potrubí z PE100 SDR 11 otevřený výkop svařovaných elektrotvarovkou D 160 x 14,6 mm</t>
  </si>
  <si>
    <t>Montáž vodovodního potrubí z plastů
  v otevřeném výkopu
    z polyetylenu PE 100
    svařovaných elektrotvarovkou
    SDR 11/PN16
      D 160 x 14,6 mm</t>
  </si>
  <si>
    <t>969011121</t>
  </si>
  <si>
    <t>Vybourání vodovodního nebo plynového vedení DN do 63</t>
  </si>
  <si>
    <t>Vybourání vodovodního, plynového a pod. vedení 
  DN
    do 52 mm</t>
  </si>
  <si>
    <t>969011141</t>
  </si>
  <si>
    <t>Vybourání vodovodního nebo plynového vedení DN do 200</t>
  </si>
  <si>
    <t>Vybourání vodovodního, plynového a pod. vedení 
  DN
    do 200 mm</t>
  </si>
  <si>
    <t>SO 801a: Sadové úpravy -1.etapa (kód CPV 45200000)</t>
  </si>
  <si>
    <t>181151311</t>
  </si>
  <si>
    <t>Plošná úprava terénu přes 500 m2 zemina tř 1 až 4 nerovnosti do 100 mm v rovinně a svahu do 1:5</t>
  </si>
  <si>
    <t>Plošná úprava terénu
  v zemině tř. 1 až 4 s urovnáním povrchu bez doplnění ornice
    souvislé plochy přes 500 m2
    při nerovnostech terénu
    přes 50 do 100 mm
      v rovině nebo na svahu do 1:5</t>
  </si>
  <si>
    <t>181411121</t>
  </si>
  <si>
    <t>Založení lučního trávníku výsevem plochy do 1000 m2 v rovině a ve svahu do 1:5</t>
  </si>
  <si>
    <t>Založení trávníku
  na půdě předem připravené
    plochy do 1000 m2
    výsevem včetně utažení
    lučního
      v rovině nebo na svahu do 1:5</t>
  </si>
  <si>
    <t>183101214</t>
  </si>
  <si>
    <t>Jamky pro výsadbu s výměnou 50 % půdy zeminy tř 1 až 4 objem do 0,125 m3 v rovině a svahu do 1:5</t>
  </si>
  <si>
    <t>Hloubení jamek pro vysazování rostlin v zemině tř.1 až 4 s výměnou půdy z 50%
  v rovině nebo na svahu do 1:5, objemu
    přes 0,05 do 0,125 m3</t>
  </si>
  <si>
    <t>183111214</t>
  </si>
  <si>
    <t>Jamky pro výsadbu s výměnou 50 % půdy zeminy tř 1 až 4 objem do 0,02 m3 v rovině a svahu do 1:5</t>
  </si>
  <si>
    <t>Hloubení jamek pro vysazování rostlin v zemině tř.1 až 4 s výměnou půdy z 50%
  v rovině nebo na svahu do 1:5, objemu
    přes 0,01 do 0,02 m3</t>
  </si>
  <si>
    <t>184102115</t>
  </si>
  <si>
    <t>Výsadba dřeviny s balem D do 0,6 m do jamky se zalitím v rovině a svahu do 1:5</t>
  </si>
  <si>
    <t>Výsadba dřeviny s balem do předem vyhloubené jamky se zalitím 
  v rovině nebo na svahu do 1:5, při průměru balu
    přes 500 do 600 mm</t>
  </si>
  <si>
    <t>184102211</t>
  </si>
  <si>
    <t>Výsadba keře bez balu v do 1 m do jamky se zalitím v rovině a svahu do 1:5</t>
  </si>
  <si>
    <t>Výsadba keře bez balu do předem vyhloubené jamky se zalitím 
  v rovině nebo na svahu do 1:5
    výšky do 1 m
      v terénu</t>
  </si>
  <si>
    <t>184215133</t>
  </si>
  <si>
    <t>Ukotvení kmene dřevin třemi kůly D do 0,1 m délky do 3 m</t>
  </si>
  <si>
    <t>Ukotvení dřeviny kůly
  třemi kůly, délky
    přes 2 do 3 m</t>
  </si>
  <si>
    <t>184215331</t>
  </si>
  <si>
    <t>Ukotvení dřeviny popruhy a ocelovými lanky do výstuže obvodu kmene do 200 mm, výšky do 5 m</t>
  </si>
  <si>
    <t>Ukotvení dřeviny nadzemním kotvením
  za kmen pomocí textilních popruhů a ocelových lanek
    na konstrukci, obvodu kmene
      do 200 mm, výšky do 5 m</t>
  </si>
  <si>
    <t>184215412</t>
  </si>
  <si>
    <t>Zhotovení závlahové mísy dřevin D do 1,0 m v rovině nebo na svahu do 1:5</t>
  </si>
  <si>
    <t>Zhotovení závlahové mísy u solitérních dřevin
  v rovině nebo na svahu do 1:5, o průměru mísy
    přes 0,5 do 1 m</t>
  </si>
  <si>
    <t>184501121</t>
  </si>
  <si>
    <t>Zhotovení obalu z juty v jedné vrstvě v rovině a svahu do 1:5</t>
  </si>
  <si>
    <t>Zhotovení obalu kmene a spodních částí větví stromu z juty 
  v jedné vrstvě
    v rovině nebo na svahu do 1:5</t>
  </si>
  <si>
    <t>184802111</t>
  </si>
  <si>
    <t>Chemické odplevelení před založením kultury nad 20 m2 postřikem na široko v rovině a svahu do 1:5</t>
  </si>
  <si>
    <t>Chemické odplevelení půdy před založením kultury, trávníku nebo zpevněných ploch 
  o výměře jednotlivě přes 20 m2
    v rovině nebo na svahu do 1:5
      postřikem na široko</t>
  </si>
  <si>
    <t>184911311</t>
  </si>
  <si>
    <t>Položení mulčovací textilie v rovině a svahu do 1:5</t>
  </si>
  <si>
    <t>Položení mulčovací textilie
  proti prorůstání plevelů kolem vysázených rostlin
    v rovině nebo na svahu do 1:5</t>
  </si>
  <si>
    <t>184911421</t>
  </si>
  <si>
    <t>Mulčování rostlin kůrou tl. do 0,1 m v rovině a svahu do 1:5</t>
  </si>
  <si>
    <t>Mulčování vysazených rostlin
  mulčovací kůrou, tl.
    do 100 mm
      v rovině nebo na svahu do 1:5</t>
  </si>
  <si>
    <t>185804312</t>
  </si>
  <si>
    <t>Zalití rostlin vodou plocha přes 20 m2</t>
  </si>
  <si>
    <t>Zalití rostlin vodou 
  plochy záhonů jednotlivě
    přes 20 m2</t>
  </si>
  <si>
    <t>185851121</t>
  </si>
  <si>
    <t>Dovoz vody pro zálivku rostlin za vzdálenost do 1000 m</t>
  </si>
  <si>
    <t>Dovoz vody pro zálivku rostlin 
  na vzdálenost
    do 1000 m</t>
  </si>
  <si>
    <t>185851129</t>
  </si>
  <si>
    <t>Příplatek k dovozu vody pro zálivku rostlin do 1000 m ZKD 1000 m</t>
  </si>
  <si>
    <t>Dovoz vody pro zálivku rostlin 
  Příplatek k ceně
    za každých dalších i započatých 1000 m</t>
  </si>
  <si>
    <t>IP01</t>
  </si>
  <si>
    <t>Kůl dřevěný přírodní 2,5m (3ks/strom)</t>
  </si>
  <si>
    <t>IP02</t>
  </si>
  <si>
    <t>Příčka z půlené kulatiny 30cm</t>
  </si>
  <si>
    <t>IP03</t>
  </si>
  <si>
    <t>Bavlněný úvazek š.3cm (1m/ks)</t>
  </si>
  <si>
    <t>IP04</t>
  </si>
  <si>
    <t>Juta na bandáž kmene š.15cm (2m/strom)</t>
  </si>
  <si>
    <t>IP05</t>
  </si>
  <si>
    <t>Travní semeno (parková směs)</t>
  </si>
  <si>
    <t>IP06</t>
  </si>
  <si>
    <t>Geotextilie netkaná</t>
  </si>
  <si>
    <t>IP07</t>
  </si>
  <si>
    <t>Mulčovací kůra</t>
  </si>
  <si>
    <t>IP08</t>
  </si>
  <si>
    <t>Roundup</t>
  </si>
  <si>
    <t>l</t>
  </si>
  <si>
    <t>IP09</t>
  </si>
  <si>
    <t>Symphoricarpos x chenaultii Hancock 40-60</t>
  </si>
  <si>
    <t>IP10</t>
  </si>
  <si>
    <t>Lonicera pileata 20-30</t>
  </si>
  <si>
    <t>IP13</t>
  </si>
  <si>
    <t>Spirea x bumalda Anthony Waterer 30-40</t>
  </si>
  <si>
    <t>IP14</t>
  </si>
  <si>
    <t>Physocarpus opulifolius Diablo 100-120</t>
  </si>
  <si>
    <t>IP15</t>
  </si>
  <si>
    <t>Spirea japonica Shirobana 20-30</t>
  </si>
  <si>
    <t>IP16</t>
  </si>
  <si>
    <t>Prunus cerasifera Nigra 12-14</t>
  </si>
  <si>
    <t>VRN: VRN, Ostatní náklady (kód CPV 45200000)</t>
  </si>
  <si>
    <t>VRN: Vedlejší rozpočtové náklady</t>
  </si>
  <si>
    <t>ON</t>
  </si>
  <si>
    <t>011103000</t>
  </si>
  <si>
    <t>Geometrický plán</t>
  </si>
  <si>
    <t>Kč</t>
  </si>
  <si>
    <t>Průzkumné, geodetické a projektové práce 
  průzkumné práce
    geotechnický průzkum
      bez rozlišení</t>
  </si>
  <si>
    <t>012002001</t>
  </si>
  <si>
    <t>Vytyčení stáv.inženýrských sítí, geodetické vytyčení stavby</t>
  </si>
  <si>
    <t>012303000</t>
  </si>
  <si>
    <t>Geodetické zaměření skutečného provedení stavby</t>
  </si>
  <si>
    <t>paré</t>
  </si>
  <si>
    <t>Průzkumné, geodetické a projektové práce 
  geodetické práce
    po výstavbě</t>
  </si>
  <si>
    <t>013244001</t>
  </si>
  <si>
    <t>Dokumentace pro realizaci stavby</t>
  </si>
  <si>
    <t>013254001</t>
  </si>
  <si>
    <t>Dokumentace skutečného provedení stavby</t>
  </si>
  <si>
    <t>015000001</t>
  </si>
  <si>
    <t>Informační tabule po dobu výstavby</t>
  </si>
  <si>
    <t>030001000</t>
  </si>
  <si>
    <t>Zařízení staveniště</t>
  </si>
  <si>
    <t>Základní rozdělení průvodních činností a nákladů
  zařízení staveniště</t>
  </si>
  <si>
    <t>034403001</t>
  </si>
  <si>
    <t>Přechodné dopravní značení vč.projednání POV a DIO</t>
  </si>
  <si>
    <t>den</t>
  </si>
  <si>
    <t>049103000</t>
  </si>
  <si>
    <t>Náklady na čištění komunikací</t>
  </si>
  <si>
    <t>Inženýrská činnost 
  inženýrská činnost ostatní
    náklady vzniklé v souvislosti s realizací stavby</t>
  </si>
  <si>
    <t>050001000</t>
  </si>
  <si>
    <t>Fotodokumentace objektů přiléhajících ke stavbě</t>
  </si>
  <si>
    <t>Základní rozdělení průvodních činností a nákladů
  finanční náklady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</si>
</sst>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#,##0_);[Red]&quot;- &quot;#,##0_);\–??;_(@_)"/>
    <numFmt numFmtId="165" formatCode="_(#,##0\._);;;_(@_)"/>
    <numFmt numFmtId="166" formatCode="_(#,##0.00_);[Red]&quot;- &quot;#,##0.00_);\–??;_(@_)"/>
    <numFmt numFmtId="167" formatCode="_(#,##0.0_);[Red]&quot;- &quot;#,##0.0_);\–??;_(@_)"/>
    <numFmt numFmtId="168" formatCode="_(#,##0.0??;&quot;- &quot;#,##0.0??;\–???;_(@_)"/>
    <numFmt numFmtId="169" formatCode="_(#,##0.00000_);[Red]&quot;- &quot;#,##0.00000_);\–??;_(@_)"/>
    <numFmt numFmtId="170" formatCode="#"/>
  </numFmts>
  <fonts count="69">
    <font>
      <sz val="10"/>
      <name val="Arial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b/>
      <sz val="18"/>
      <color indexed="56"/>
      <name val="Calibri"/>
      <family val="2"/>
    </font>
    <font>
      <b/>
      <sz val="18"/>
      <color indexed="18"/>
      <name val="Calibri"/>
      <family val="2"/>
    </font>
    <font>
      <b/>
      <sz val="18"/>
      <color indexed="56"/>
      <name val="Arial"/>
      <family val="2"/>
    </font>
    <font>
      <sz val="10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4"/>
      <color indexed="18"/>
      <name val="Calibri"/>
      <family val="2"/>
    </font>
    <font>
      <sz val="11"/>
      <name val="Calibri"/>
      <family val="2"/>
    </font>
    <font>
      <sz val="10"/>
      <color indexed="54"/>
      <name val="Calibri"/>
      <family val="2"/>
    </font>
    <font>
      <sz val="11"/>
      <name val="Arial"/>
      <family val="2"/>
    </font>
    <font>
      <sz val="14"/>
      <name val="Calibri"/>
      <family val="2"/>
    </font>
    <font>
      <sz val="14"/>
      <name val="Arial"/>
      <family val="2"/>
    </font>
    <font>
      <sz val="9"/>
      <name val="Calibri"/>
      <family val="2"/>
    </font>
    <font>
      <b/>
      <sz val="12"/>
      <color indexed="25"/>
      <name val="Calibri"/>
      <family val="2"/>
    </font>
    <font>
      <b/>
      <sz val="11"/>
      <name val="Calibri"/>
      <family val="2"/>
    </font>
    <font>
      <sz val="10"/>
      <color indexed="18"/>
      <name val="Calibri"/>
      <family val="2"/>
    </font>
    <font>
      <b/>
      <sz val="9"/>
      <color indexed="18"/>
      <name val="Calibri"/>
      <family val="2"/>
    </font>
    <font>
      <sz val="10"/>
      <color indexed="16"/>
      <name val="Calibri"/>
      <family val="2"/>
    </font>
    <font>
      <b/>
      <sz val="10"/>
      <color indexed="16"/>
      <name val="Calibri"/>
      <family val="2"/>
    </font>
    <font>
      <sz val="9"/>
      <color indexed="62"/>
      <name val="Calibri"/>
      <family val="2"/>
    </font>
    <font>
      <b/>
      <sz val="9"/>
      <color indexed="62"/>
      <name val="Calibri"/>
      <family val="2"/>
    </font>
    <font>
      <b/>
      <sz val="10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54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i/>
      <sz val="8"/>
      <color indexed="63"/>
      <name val="Calibri"/>
      <family val="2"/>
    </font>
    <font>
      <sz val="8"/>
      <color indexed="17"/>
      <name val="Calibri"/>
      <family val="2"/>
    </font>
    <font>
      <b/>
      <sz val="8"/>
      <color indexed="17"/>
      <name val="Calibri"/>
      <family val="2"/>
    </font>
    <font>
      <sz val="8"/>
      <color indexed="9"/>
      <name val="Calibri"/>
      <family val="2"/>
    </font>
    <font>
      <b/>
      <i/>
      <sz val="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36" applyNumberFormat="1" applyFont="1" applyFill="1" applyBorder="1" applyAlignment="1" applyProtection="1">
      <alignment/>
      <protection/>
    </xf>
    <xf numFmtId="0" fontId="5" fillId="0" borderId="0" xfId="36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7" fillId="0" borderId="10" xfId="0" applyNumberFormat="1" applyFont="1" applyBorder="1" applyAlignment="1">
      <alignment horizontal="left" vertical="top"/>
    </xf>
    <xf numFmtId="0" fontId="7" fillId="0" borderId="11" xfId="0" applyNumberFormat="1" applyFont="1" applyBorder="1" applyAlignment="1">
      <alignment horizontal="left" vertical="top"/>
    </xf>
    <xf numFmtId="0" fontId="7" fillId="0" borderId="12" xfId="0" applyNumberFormat="1" applyFont="1" applyBorder="1" applyAlignment="1">
      <alignment horizontal="left" vertical="top"/>
    </xf>
    <xf numFmtId="0" fontId="0" fillId="0" borderId="0" xfId="0" applyFont="1" applyBorder="1" applyAlignment="1">
      <alignment/>
    </xf>
    <xf numFmtId="0" fontId="8" fillId="0" borderId="13" xfId="0" applyNumberFormat="1" applyFont="1" applyBorder="1" applyAlignment="1">
      <alignment horizontal="left" vertical="top" wrapText="1"/>
    </xf>
    <xf numFmtId="0" fontId="6" fillId="0" borderId="14" xfId="0" applyNumberFormat="1" applyFont="1" applyBorder="1" applyAlignment="1">
      <alignment horizontal="left" vertical="top"/>
    </xf>
    <xf numFmtId="0" fontId="6" fillId="0" borderId="15" xfId="0" applyNumberFormat="1" applyFont="1" applyBorder="1" applyAlignment="1">
      <alignment horizontal="left" vertical="top" wrapText="1"/>
    </xf>
    <xf numFmtId="0" fontId="6" fillId="0" borderId="16" xfId="0" applyNumberFormat="1" applyFont="1" applyBorder="1" applyAlignment="1">
      <alignment horizontal="left" vertical="top" wrapText="1"/>
    </xf>
    <xf numFmtId="0" fontId="6" fillId="0" borderId="17" xfId="0" applyNumberFormat="1" applyFont="1" applyBorder="1" applyAlignment="1">
      <alignment horizontal="left" vertical="top" wrapText="1"/>
    </xf>
    <xf numFmtId="0" fontId="6" fillId="0" borderId="18" xfId="0" applyNumberFormat="1" applyFont="1" applyBorder="1" applyAlignment="1">
      <alignment horizontal="right" vertical="top" wrapText="1"/>
    </xf>
    <xf numFmtId="0" fontId="6" fillId="0" borderId="18" xfId="0" applyFont="1" applyBorder="1" applyAlignment="1">
      <alignment/>
    </xf>
    <xf numFmtId="14" fontId="6" fillId="0" borderId="19" xfId="0" applyNumberFormat="1" applyFont="1" applyBorder="1" applyAlignment="1">
      <alignment horizontal="right"/>
    </xf>
    <xf numFmtId="0" fontId="6" fillId="0" borderId="20" xfId="0" applyNumberFormat="1" applyFont="1" applyBorder="1" applyAlignment="1">
      <alignment vertical="top" wrapText="1"/>
    </xf>
    <xf numFmtId="0" fontId="6" fillId="0" borderId="21" xfId="0" applyNumberFormat="1" applyFont="1" applyBorder="1" applyAlignment="1">
      <alignment horizontal="right" vertical="top" wrapText="1"/>
    </xf>
    <xf numFmtId="0" fontId="6" fillId="0" borderId="21" xfId="0" applyFont="1" applyBorder="1" applyAlignment="1">
      <alignment/>
    </xf>
    <xf numFmtId="14" fontId="6" fillId="0" borderId="22" xfId="0" applyNumberFormat="1" applyFont="1" applyBorder="1" applyAlignment="1">
      <alignment horizontal="right"/>
    </xf>
    <xf numFmtId="0" fontId="9" fillId="0" borderId="23" xfId="0" applyNumberFormat="1" applyFont="1" applyBorder="1" applyAlignment="1">
      <alignment horizontal="left" vertical="top"/>
    </xf>
    <xf numFmtId="0" fontId="9" fillId="0" borderId="24" xfId="0" applyNumberFormat="1" applyFont="1" applyBorder="1" applyAlignment="1">
      <alignment horizontal="left" vertical="top" wrapText="1"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6" fillId="0" borderId="27" xfId="0" applyNumberFormat="1" applyFont="1" applyBorder="1" applyAlignment="1">
      <alignment horizontal="left"/>
    </xf>
    <xf numFmtId="0" fontId="6" fillId="0" borderId="28" xfId="0" applyNumberFormat="1" applyFont="1" applyBorder="1" applyAlignment="1">
      <alignment horizontal="left" wrapText="1"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31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9" fillId="0" borderId="36" xfId="0" applyNumberFormat="1" applyFont="1" applyBorder="1" applyAlignment="1">
      <alignment horizontal="left" vertical="top"/>
    </xf>
    <xf numFmtId="0" fontId="6" fillId="0" borderId="20" xfId="0" applyNumberFormat="1" applyFont="1" applyBorder="1" applyAlignment="1">
      <alignment horizontal="left" vertical="top"/>
    </xf>
    <xf numFmtId="0" fontId="6" fillId="0" borderId="21" xfId="0" applyNumberFormat="1" applyFont="1" applyBorder="1" applyAlignment="1">
      <alignment horizontal="left" vertical="top" wrapText="1"/>
    </xf>
    <xf numFmtId="0" fontId="6" fillId="0" borderId="37" xfId="0" applyNumberFormat="1" applyFont="1" applyBorder="1" applyAlignment="1">
      <alignment horizontal="left" vertical="top"/>
    </xf>
    <xf numFmtId="0" fontId="6" fillId="0" borderId="22" xfId="0" applyNumberFormat="1" applyFont="1" applyBorder="1" applyAlignment="1">
      <alignment horizontal="left" vertical="top" wrapText="1"/>
    </xf>
    <xf numFmtId="0" fontId="6" fillId="0" borderId="38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39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12" fillId="0" borderId="40" xfId="0" applyFont="1" applyBorder="1" applyAlignment="1">
      <alignment horizontal="left"/>
    </xf>
    <xf numFmtId="164" fontId="12" fillId="0" borderId="41" xfId="0" applyNumberFormat="1" applyFont="1" applyBorder="1" applyAlignment="1">
      <alignment/>
    </xf>
    <xf numFmtId="0" fontId="12" fillId="0" borderId="42" xfId="0" applyFont="1" applyBorder="1" applyAlignment="1">
      <alignment horizontal="left"/>
    </xf>
    <xf numFmtId="164" fontId="12" fillId="0" borderId="43" xfId="0" applyNumberFormat="1" applyFont="1" applyBorder="1" applyAlignment="1">
      <alignment/>
    </xf>
    <xf numFmtId="0" fontId="13" fillId="0" borderId="0" xfId="0" applyFont="1" applyAlignment="1">
      <alignment/>
    </xf>
    <xf numFmtId="0" fontId="6" fillId="0" borderId="42" xfId="0" applyFont="1" applyBorder="1" applyAlignment="1">
      <alignment horizontal="left"/>
    </xf>
    <xf numFmtId="164" fontId="6" fillId="0" borderId="43" xfId="0" applyNumberFormat="1" applyFont="1" applyBorder="1" applyAlignment="1">
      <alignment/>
    </xf>
    <xf numFmtId="0" fontId="1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40" xfId="0" applyFont="1" applyBorder="1" applyAlignment="1">
      <alignment horizontal="left"/>
    </xf>
    <xf numFmtId="164" fontId="6" fillId="0" borderId="41" xfId="0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27" xfId="0" applyFont="1" applyBorder="1" applyAlignment="1">
      <alignment/>
    </xf>
    <xf numFmtId="0" fontId="15" fillId="0" borderId="29" xfId="0" applyFont="1" applyBorder="1" applyAlignment="1">
      <alignment/>
    </xf>
    <xf numFmtId="0" fontId="8" fillId="0" borderId="34" xfId="0" applyFont="1" applyBorder="1" applyAlignment="1">
      <alignment horizontal="left"/>
    </xf>
    <xf numFmtId="164" fontId="8" fillId="0" borderId="35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6" fillId="0" borderId="33" xfId="47" applyFont="1" applyBorder="1">
      <alignment/>
      <protection/>
    </xf>
    <xf numFmtId="0" fontId="6" fillId="0" borderId="0" xfId="47" applyFont="1" applyBorder="1">
      <alignment/>
      <protection/>
    </xf>
    <xf numFmtId="0" fontId="6" fillId="0" borderId="42" xfId="47" applyFont="1" applyBorder="1">
      <alignment/>
      <protection/>
    </xf>
    <xf numFmtId="0" fontId="6" fillId="0" borderId="43" xfId="48" applyFont="1" applyBorder="1">
      <alignment/>
      <protection/>
    </xf>
    <xf numFmtId="0" fontId="6" fillId="0" borderId="0" xfId="0" applyFont="1" applyBorder="1" applyAlignment="1">
      <alignment vertical="center"/>
    </xf>
    <xf numFmtId="0" fontId="6" fillId="0" borderId="13" xfId="47" applyFont="1" applyBorder="1">
      <alignment/>
      <protection/>
    </xf>
    <xf numFmtId="0" fontId="6" fillId="0" borderId="33" xfId="47" applyFont="1" applyBorder="1" applyAlignment="1">
      <alignment/>
      <protection/>
    </xf>
    <xf numFmtId="0" fontId="6" fillId="0" borderId="44" xfId="47" applyFont="1" applyBorder="1">
      <alignment/>
      <protection/>
    </xf>
    <xf numFmtId="0" fontId="6" fillId="0" borderId="45" xfId="48" applyFont="1" applyBorder="1">
      <alignment/>
      <protection/>
    </xf>
    <xf numFmtId="0" fontId="6" fillId="0" borderId="33" xfId="47" applyFont="1" applyBorder="1" applyAlignment="1">
      <alignment horizontal="left" vertical="top"/>
      <protection/>
    </xf>
    <xf numFmtId="0" fontId="6" fillId="0" borderId="0" xfId="47" applyFont="1" applyBorder="1" applyAlignment="1">
      <alignment horizontal="left" vertical="top"/>
      <protection/>
    </xf>
    <xf numFmtId="0" fontId="6" fillId="0" borderId="43" xfId="47" applyFont="1" applyBorder="1" applyAlignment="1">
      <alignment horizontal="left" vertical="top"/>
      <protection/>
    </xf>
    <xf numFmtId="0" fontId="6" fillId="0" borderId="27" xfId="47" applyFont="1" applyBorder="1" applyAlignment="1">
      <alignment horizontal="left" vertical="top"/>
      <protection/>
    </xf>
    <xf numFmtId="0" fontId="6" fillId="0" borderId="29" xfId="47" applyFont="1" applyBorder="1" applyAlignment="1">
      <alignment horizontal="left" vertical="top"/>
      <protection/>
    </xf>
    <xf numFmtId="0" fontId="6" fillId="0" borderId="35" xfId="47" applyFont="1" applyBorder="1" applyAlignment="1">
      <alignment horizontal="left" vertical="top"/>
      <protection/>
    </xf>
    <xf numFmtId="165" fontId="17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166" fontId="18" fillId="0" borderId="0" xfId="0" applyNumberFormat="1" applyFont="1" applyAlignment="1">
      <alignment/>
    </xf>
    <xf numFmtId="165" fontId="19" fillId="0" borderId="0" xfId="0" applyNumberFormat="1" applyFont="1" applyAlignment="1">
      <alignment horizontal="left" indent="3"/>
    </xf>
    <xf numFmtId="0" fontId="20" fillId="0" borderId="0" xfId="0" applyFont="1" applyAlignment="1">
      <alignment/>
    </xf>
    <xf numFmtId="49" fontId="21" fillId="0" borderId="29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left"/>
    </xf>
    <xf numFmtId="49" fontId="21" fillId="0" borderId="0" xfId="0" applyNumberFormat="1" applyFont="1" applyBorder="1" applyAlignment="1">
      <alignment horizontal="right"/>
    </xf>
    <xf numFmtId="0" fontId="22" fillId="0" borderId="0" xfId="0" applyFont="1" applyAlignment="1">
      <alignment/>
    </xf>
    <xf numFmtId="49" fontId="23" fillId="0" borderId="0" xfId="0" applyNumberFormat="1" applyFont="1" applyAlignment="1">
      <alignment horizontal="left" indent="1"/>
    </xf>
    <xf numFmtId="164" fontId="23" fillId="0" borderId="0" xfId="0" applyNumberFormat="1" applyFont="1" applyAlignment="1">
      <alignment/>
    </xf>
    <xf numFmtId="167" fontId="23" fillId="0" borderId="0" xfId="0" applyNumberFormat="1" applyFont="1" applyAlignment="1">
      <alignment/>
    </xf>
    <xf numFmtId="0" fontId="24" fillId="0" borderId="0" xfId="0" applyFont="1" applyAlignment="1">
      <alignment/>
    </xf>
    <xf numFmtId="49" fontId="25" fillId="0" borderId="0" xfId="0" applyNumberFormat="1" applyFont="1" applyAlignment="1">
      <alignment horizontal="left" indent="2"/>
    </xf>
    <xf numFmtId="164" fontId="25" fillId="0" borderId="0" xfId="0" applyNumberFormat="1" applyFont="1" applyAlignment="1">
      <alignment/>
    </xf>
    <xf numFmtId="167" fontId="25" fillId="0" borderId="0" xfId="0" applyNumberFormat="1" applyFont="1" applyAlignment="1">
      <alignment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28" fillId="0" borderId="11" xfId="0" applyFont="1" applyBorder="1" applyAlignment="1">
      <alignment horizontal="left"/>
    </xf>
    <xf numFmtId="164" fontId="28" fillId="0" borderId="11" xfId="0" applyNumberFormat="1" applyFont="1" applyBorder="1" applyAlignment="1">
      <alignment/>
    </xf>
    <xf numFmtId="164" fontId="27" fillId="0" borderId="11" xfId="0" applyNumberFormat="1" applyFont="1" applyBorder="1" applyAlignment="1">
      <alignment/>
    </xf>
    <xf numFmtId="0" fontId="27" fillId="0" borderId="11" xfId="0" applyFont="1" applyBorder="1" applyAlignment="1">
      <alignment/>
    </xf>
    <xf numFmtId="0" fontId="28" fillId="0" borderId="0" xfId="0" applyFont="1" applyAlignment="1">
      <alignment horizontal="left"/>
    </xf>
    <xf numFmtId="164" fontId="28" fillId="0" borderId="0" xfId="0" applyNumberFormat="1" applyFont="1" applyAlignment="1">
      <alignment/>
    </xf>
    <xf numFmtId="0" fontId="29" fillId="0" borderId="0" xfId="0" applyFont="1" applyAlignment="1">
      <alignment horizontal="left" indent="1"/>
    </xf>
    <xf numFmtId="164" fontId="29" fillId="0" borderId="0" xfId="0" applyNumberFormat="1" applyFont="1" applyAlignment="1">
      <alignment/>
    </xf>
    <xf numFmtId="165" fontId="30" fillId="0" borderId="0" xfId="0" applyNumberFormat="1" applyFont="1" applyAlignment="1">
      <alignment horizontal="right" vertical="top"/>
    </xf>
    <xf numFmtId="49" fontId="30" fillId="0" borderId="0" xfId="0" applyNumberFormat="1" applyFont="1" applyAlignment="1">
      <alignment horizontal="center" vertical="top"/>
    </xf>
    <xf numFmtId="49" fontId="30" fillId="0" borderId="0" xfId="0" applyNumberFormat="1" applyFont="1" applyAlignment="1">
      <alignment horizontal="left" vertical="top"/>
    </xf>
    <xf numFmtId="49" fontId="30" fillId="0" borderId="0" xfId="0" applyNumberFormat="1" applyFont="1" applyAlignment="1">
      <alignment horizontal="left" vertical="top" wrapText="1"/>
    </xf>
    <xf numFmtId="168" fontId="30" fillId="0" borderId="0" xfId="0" applyNumberFormat="1" applyFont="1" applyFill="1" applyBorder="1" applyAlignment="1">
      <alignment horizontal="right" vertical="top"/>
    </xf>
    <xf numFmtId="166" fontId="30" fillId="0" borderId="0" xfId="0" applyNumberFormat="1" applyFont="1" applyAlignment="1">
      <alignment horizontal="right" vertical="top"/>
    </xf>
    <xf numFmtId="164" fontId="30" fillId="0" borderId="0" xfId="0" applyNumberFormat="1" applyFont="1" applyAlignment="1">
      <alignment horizontal="right" vertical="top"/>
    </xf>
    <xf numFmtId="169" fontId="30" fillId="0" borderId="0" xfId="0" applyNumberFormat="1" applyFont="1" applyAlignment="1">
      <alignment horizontal="right" vertical="top"/>
    </xf>
    <xf numFmtId="168" fontId="18" fillId="0" borderId="0" xfId="0" applyNumberFormat="1" applyFont="1" applyFill="1" applyBorder="1" applyAlignment="1">
      <alignment/>
    </xf>
    <xf numFmtId="169" fontId="18" fillId="0" borderId="0" xfId="0" applyNumberFormat="1" applyFont="1" applyAlignment="1">
      <alignment/>
    </xf>
    <xf numFmtId="0" fontId="21" fillId="0" borderId="29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right"/>
    </xf>
    <xf numFmtId="49" fontId="21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left"/>
    </xf>
    <xf numFmtId="0" fontId="21" fillId="0" borderId="0" xfId="0" applyNumberFormat="1" applyFont="1" applyAlignment="1">
      <alignment horizontal="left" wrapText="1"/>
    </xf>
    <xf numFmtId="0" fontId="21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65" fontId="23" fillId="0" borderId="0" xfId="0" applyNumberFormat="1" applyFont="1" applyAlignment="1" applyProtection="1">
      <alignment/>
      <protection/>
    </xf>
    <xf numFmtId="49" fontId="23" fillId="0" borderId="0" xfId="0" applyNumberFormat="1" applyFont="1" applyAlignment="1" applyProtection="1">
      <alignment horizontal="center"/>
      <protection/>
    </xf>
    <xf numFmtId="0" fontId="23" fillId="0" borderId="0" xfId="0" applyNumberFormat="1" applyFont="1" applyAlignment="1" applyProtection="1">
      <alignment horizontal="left"/>
      <protection/>
    </xf>
    <xf numFmtId="168" fontId="23" fillId="0" borderId="0" xfId="0" applyNumberFormat="1" applyFont="1" applyFill="1" applyBorder="1" applyAlignment="1" applyProtection="1">
      <alignment/>
      <protection/>
    </xf>
    <xf numFmtId="166" fontId="23" fillId="0" borderId="0" xfId="0" applyNumberFormat="1" applyFont="1" applyAlignment="1" applyProtection="1">
      <alignment/>
      <protection/>
    </xf>
    <xf numFmtId="164" fontId="23" fillId="0" borderId="0" xfId="0" applyNumberFormat="1" applyFont="1" applyAlignment="1" applyProtection="1">
      <alignment/>
      <protection/>
    </xf>
    <xf numFmtId="169" fontId="23" fillId="0" borderId="0" xfId="0" applyNumberFormat="1" applyFont="1" applyAlignment="1" applyProtection="1">
      <alignment/>
      <protection/>
    </xf>
    <xf numFmtId="170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 applyProtection="1">
      <alignment/>
      <protection/>
    </xf>
    <xf numFmtId="0" fontId="25" fillId="0" borderId="0" xfId="0" applyFont="1" applyAlignment="1">
      <alignment/>
    </xf>
    <xf numFmtId="165" fontId="25" fillId="0" borderId="0" xfId="0" applyNumberFormat="1" applyFont="1" applyAlignment="1" applyProtection="1">
      <alignment/>
      <protection/>
    </xf>
    <xf numFmtId="49" fontId="25" fillId="0" borderId="0" xfId="0" applyNumberFormat="1" applyFont="1" applyAlignment="1" applyProtection="1">
      <alignment horizontal="center"/>
      <protection/>
    </xf>
    <xf numFmtId="0" fontId="25" fillId="0" borderId="0" xfId="0" applyNumberFormat="1" applyFont="1" applyAlignment="1" applyProtection="1">
      <alignment horizontal="left"/>
      <protection/>
    </xf>
    <xf numFmtId="168" fontId="25" fillId="0" borderId="0" xfId="0" applyNumberFormat="1" applyFont="1" applyFill="1" applyBorder="1" applyAlignment="1" applyProtection="1">
      <alignment/>
      <protection/>
    </xf>
    <xf numFmtId="166" fontId="25" fillId="0" borderId="0" xfId="0" applyNumberFormat="1" applyFont="1" applyAlignment="1" applyProtection="1">
      <alignment/>
      <protection/>
    </xf>
    <xf numFmtId="164" fontId="25" fillId="0" borderId="0" xfId="0" applyNumberFormat="1" applyFont="1" applyAlignment="1" applyProtection="1">
      <alignment/>
      <protection/>
    </xf>
    <xf numFmtId="169" fontId="25" fillId="0" borderId="0" xfId="0" applyNumberFormat="1" applyFont="1" applyAlignment="1" applyProtection="1">
      <alignment/>
      <protection/>
    </xf>
    <xf numFmtId="170" fontId="25" fillId="0" borderId="0" xfId="0" applyNumberFormat="1" applyFont="1" applyAlignment="1" applyProtection="1">
      <alignment/>
      <protection/>
    </xf>
    <xf numFmtId="0" fontId="25" fillId="0" borderId="0" xfId="0" applyNumberFormat="1" applyFont="1" applyAlignment="1" applyProtection="1">
      <alignment/>
      <protection/>
    </xf>
    <xf numFmtId="0" fontId="17" fillId="33" borderId="0" xfId="0" applyFont="1" applyFill="1" applyAlignment="1">
      <alignment/>
    </xf>
    <xf numFmtId="165" fontId="31" fillId="33" borderId="46" xfId="0" applyNumberFormat="1" applyFont="1" applyFill="1" applyBorder="1" applyAlignment="1" applyProtection="1">
      <alignment horizontal="right" vertical="top"/>
      <protection/>
    </xf>
    <xf numFmtId="49" fontId="31" fillId="33" borderId="46" xfId="0" applyNumberFormat="1" applyFont="1" applyFill="1" applyBorder="1" applyAlignment="1" applyProtection="1">
      <alignment horizontal="center" vertical="top"/>
      <protection/>
    </xf>
    <xf numFmtId="49" fontId="31" fillId="33" borderId="46" xfId="0" applyNumberFormat="1" applyFont="1" applyFill="1" applyBorder="1" applyAlignment="1" applyProtection="1">
      <alignment horizontal="left" vertical="top"/>
      <protection/>
    </xf>
    <xf numFmtId="0" fontId="31" fillId="33" borderId="46" xfId="0" applyNumberFormat="1" applyFont="1" applyFill="1" applyBorder="1" applyAlignment="1" applyProtection="1">
      <alignment horizontal="left" vertical="top" wrapText="1"/>
      <protection/>
    </xf>
    <xf numFmtId="168" fontId="31" fillId="33" borderId="46" xfId="0" applyNumberFormat="1" applyFont="1" applyFill="1" applyBorder="1" applyAlignment="1" applyProtection="1">
      <alignment horizontal="right" vertical="top"/>
      <protection/>
    </xf>
    <xf numFmtId="166" fontId="31" fillId="33" borderId="46" xfId="0" applyNumberFormat="1" applyFont="1" applyFill="1" applyBorder="1" applyAlignment="1" applyProtection="1">
      <alignment horizontal="right" vertical="top"/>
      <protection/>
    </xf>
    <xf numFmtId="164" fontId="31" fillId="33" borderId="46" xfId="0" applyNumberFormat="1" applyFont="1" applyFill="1" applyBorder="1" applyAlignment="1" applyProtection="1">
      <alignment horizontal="right" vertical="top"/>
      <protection/>
    </xf>
    <xf numFmtId="0" fontId="17" fillId="0" borderId="0" xfId="0" applyFont="1" applyAlignment="1">
      <alignment/>
    </xf>
    <xf numFmtId="165" fontId="31" fillId="0" borderId="0" xfId="0" applyNumberFormat="1" applyFont="1" applyBorder="1" applyAlignment="1" applyProtection="1">
      <alignment horizontal="right" vertical="top"/>
      <protection/>
    </xf>
    <xf numFmtId="49" fontId="31" fillId="0" borderId="0" xfId="0" applyNumberFormat="1" applyFont="1" applyBorder="1" applyAlignment="1" applyProtection="1">
      <alignment horizontal="center" vertical="top"/>
      <protection/>
    </xf>
    <xf numFmtId="49" fontId="32" fillId="0" borderId="0" xfId="0" applyNumberFormat="1" applyFont="1" applyBorder="1" applyAlignment="1" applyProtection="1">
      <alignment horizontal="right" vertical="top"/>
      <protection/>
    </xf>
    <xf numFmtId="0" fontId="32" fillId="0" borderId="47" xfId="0" applyNumberFormat="1" applyFont="1" applyBorder="1" applyAlignment="1" applyProtection="1">
      <alignment vertical="top" wrapText="1"/>
      <protection/>
    </xf>
    <xf numFmtId="0" fontId="32" fillId="0" borderId="47" xfId="0" applyNumberFormat="1" applyFont="1" applyBorder="1" applyAlignment="1" applyProtection="1">
      <alignment vertical="top"/>
      <protection/>
    </xf>
    <xf numFmtId="169" fontId="31" fillId="0" borderId="0" xfId="0" applyNumberFormat="1" applyFont="1" applyBorder="1" applyAlignment="1" applyProtection="1">
      <alignment horizontal="right" vertical="top"/>
      <protection/>
    </xf>
    <xf numFmtId="167" fontId="31" fillId="0" borderId="0" xfId="0" applyNumberFormat="1" applyFont="1" applyBorder="1" applyAlignment="1" applyProtection="1">
      <alignment horizontal="right" vertical="top"/>
      <protection/>
    </xf>
    <xf numFmtId="164" fontId="31" fillId="0" borderId="0" xfId="0" applyNumberFormat="1" applyFont="1" applyBorder="1" applyAlignment="1" applyProtection="1">
      <alignment horizontal="right" vertical="top"/>
      <protection/>
    </xf>
    <xf numFmtId="0" fontId="31" fillId="0" borderId="0" xfId="0" applyNumberFormat="1" applyFont="1" applyBorder="1" applyAlignment="1" applyProtection="1">
      <alignment horizontal="left" vertical="top" wrapText="1"/>
      <protection/>
    </xf>
    <xf numFmtId="49" fontId="31" fillId="0" borderId="0" xfId="0" applyNumberFormat="1" applyFont="1" applyBorder="1" applyAlignment="1" applyProtection="1">
      <alignment horizontal="left" vertical="top"/>
      <protection/>
    </xf>
    <xf numFmtId="0" fontId="32" fillId="0" borderId="0" xfId="0" applyNumberFormat="1" applyFont="1" applyBorder="1" applyAlignment="1" applyProtection="1">
      <alignment horizontal="left" vertical="top" wrapText="1"/>
      <protection/>
    </xf>
    <xf numFmtId="0" fontId="33" fillId="0" borderId="0" xfId="0" applyFont="1" applyAlignment="1">
      <alignment horizontal="left" vertical="top" wrapText="1"/>
    </xf>
    <xf numFmtId="165" fontId="33" fillId="0" borderId="0" xfId="0" applyNumberFormat="1" applyFont="1" applyAlignment="1" applyProtection="1">
      <alignment horizontal="left" vertical="top" wrapText="1"/>
      <protection/>
    </xf>
    <xf numFmtId="49" fontId="33" fillId="0" borderId="0" xfId="0" applyNumberFormat="1" applyFont="1" applyAlignment="1" applyProtection="1">
      <alignment horizontal="left" vertical="top" wrapText="1"/>
      <protection/>
    </xf>
    <xf numFmtId="0" fontId="34" fillId="0" borderId="0" xfId="0" applyNumberFormat="1" applyFont="1" applyAlignment="1" applyProtection="1">
      <alignment horizontal="right" vertical="top" wrapText="1"/>
      <protection/>
    </xf>
    <xf numFmtId="0" fontId="34" fillId="0" borderId="0" xfId="0" applyNumberFormat="1" applyFont="1" applyAlignment="1" applyProtection="1">
      <alignment horizontal="left" vertical="top" wrapText="1"/>
      <protection/>
    </xf>
    <xf numFmtId="49" fontId="34" fillId="0" borderId="0" xfId="0" applyNumberFormat="1" applyFont="1" applyAlignment="1" applyProtection="1">
      <alignment horizontal="left" vertical="top" wrapText="1"/>
      <protection/>
    </xf>
    <xf numFmtId="0" fontId="34" fillId="0" borderId="0" xfId="0" applyFont="1" applyAlignment="1">
      <alignment horizontal="left" vertical="top" wrapText="1"/>
    </xf>
    <xf numFmtId="166" fontId="34" fillId="0" borderId="0" xfId="0" applyNumberFormat="1" applyFont="1" applyAlignment="1" applyProtection="1">
      <alignment horizontal="left" vertical="top" wrapText="1"/>
      <protection/>
    </xf>
    <xf numFmtId="168" fontId="34" fillId="0" borderId="0" xfId="0" applyNumberFormat="1" applyFont="1" applyFill="1" applyBorder="1" applyAlignment="1" applyProtection="1">
      <alignment horizontal="right" vertical="top"/>
      <protection/>
    </xf>
    <xf numFmtId="166" fontId="33" fillId="0" borderId="0" xfId="0" applyNumberFormat="1" applyFont="1" applyAlignment="1" applyProtection="1">
      <alignment horizontal="left" vertical="top" wrapText="1"/>
      <protection/>
    </xf>
    <xf numFmtId="164" fontId="33" fillId="0" borderId="0" xfId="0" applyNumberFormat="1" applyFont="1" applyAlignment="1" applyProtection="1">
      <alignment horizontal="left" vertical="top" wrapText="1"/>
      <protection/>
    </xf>
    <xf numFmtId="169" fontId="33" fillId="0" borderId="0" xfId="0" applyNumberFormat="1" applyFont="1" applyAlignment="1" applyProtection="1">
      <alignment horizontal="left" vertical="top" wrapText="1"/>
      <protection/>
    </xf>
    <xf numFmtId="170" fontId="35" fillId="0" borderId="0" xfId="0" applyNumberFormat="1" applyFont="1" applyAlignment="1" applyProtection="1">
      <alignment horizontal="left" vertical="top" wrapText="1"/>
      <protection/>
    </xf>
    <xf numFmtId="0" fontId="33" fillId="0" borderId="0" xfId="0" applyNumberFormat="1" applyFont="1" applyAlignment="1" applyProtection="1">
      <alignment horizontal="left" vertical="top" wrapText="1"/>
      <protection/>
    </xf>
    <xf numFmtId="0" fontId="36" fillId="0" borderId="0" xfId="0" applyFont="1" applyAlignment="1">
      <alignment horizontal="center" vertical="center"/>
    </xf>
    <xf numFmtId="165" fontId="36" fillId="0" borderId="0" xfId="0" applyNumberFormat="1" applyFont="1" applyAlignment="1" applyProtection="1">
      <alignment horizontal="center" vertical="center"/>
      <protection/>
    </xf>
    <xf numFmtId="49" fontId="36" fillId="0" borderId="0" xfId="0" applyNumberFormat="1" applyFont="1" applyAlignment="1" applyProtection="1">
      <alignment horizontal="center" vertical="center"/>
      <protection/>
    </xf>
    <xf numFmtId="49" fontId="36" fillId="0" borderId="0" xfId="0" applyNumberFormat="1" applyFont="1" applyAlignment="1" applyProtection="1">
      <alignment horizontal="center" vertical="center" wrapText="1"/>
      <protection/>
    </xf>
    <xf numFmtId="168" fontId="36" fillId="0" borderId="0" xfId="0" applyNumberFormat="1" applyFont="1" applyFill="1" applyBorder="1" applyAlignment="1" applyProtection="1">
      <alignment horizontal="center" vertical="center"/>
      <protection/>
    </xf>
    <xf numFmtId="166" fontId="36" fillId="0" borderId="0" xfId="0" applyNumberFormat="1" applyFont="1" applyAlignment="1" applyProtection="1">
      <alignment horizontal="center" vertical="center"/>
      <protection/>
    </xf>
    <xf numFmtId="164" fontId="36" fillId="0" borderId="0" xfId="0" applyNumberFormat="1" applyFont="1" applyAlignment="1" applyProtection="1">
      <alignment horizontal="center" vertical="center"/>
      <protection/>
    </xf>
    <xf numFmtId="169" fontId="36" fillId="0" borderId="0" xfId="0" applyNumberFormat="1" applyFont="1" applyAlignment="1" applyProtection="1">
      <alignment horizontal="center" vertical="center"/>
      <protection/>
    </xf>
    <xf numFmtId="170" fontId="36" fillId="0" borderId="0" xfId="0" applyNumberFormat="1" applyFont="1" applyAlignment="1" applyProtection="1">
      <alignment horizontal="center" vertical="center"/>
      <protection/>
    </xf>
    <xf numFmtId="0" fontId="4" fillId="0" borderId="48" xfId="36" applyNumberFormat="1" applyFont="1" applyFill="1" applyBorder="1" applyAlignment="1" applyProtection="1">
      <alignment horizontal="center"/>
      <protection/>
    </xf>
    <xf numFmtId="0" fontId="8" fillId="0" borderId="41" xfId="0" applyNumberFormat="1" applyFont="1" applyBorder="1" applyAlignment="1">
      <alignment horizontal="left" vertical="top" wrapText="1"/>
    </xf>
    <xf numFmtId="0" fontId="6" fillId="0" borderId="19" xfId="0" applyNumberFormat="1" applyFont="1" applyBorder="1" applyAlignment="1">
      <alignment horizontal="left" vertical="top" wrapText="1"/>
    </xf>
    <xf numFmtId="0" fontId="11" fillId="0" borderId="48" xfId="0" applyNumberFormat="1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_BuiltIn_Název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SheetLayoutView="115" zoomScalePageLayoutView="0" workbookViewId="0" topLeftCell="B4">
      <selection activeCell="I19" sqref="I19"/>
    </sheetView>
  </sheetViews>
  <sheetFormatPr defaultColWidth="9.140625" defaultRowHeight="12.75"/>
  <cols>
    <col min="1" max="1" width="0" style="1" hidden="1" customWidth="1"/>
    <col min="2" max="5" width="32.8515625" style="1" customWidth="1"/>
    <col min="6" max="7" width="9.140625" style="1" customWidth="1"/>
    <col min="8" max="8" width="18.00390625" style="1" customWidth="1"/>
    <col min="9" max="9" width="27.421875" style="1" customWidth="1"/>
    <col min="10" max="10" width="20.00390625" style="1" customWidth="1"/>
    <col min="11" max="16384" width="9.140625" style="1" customWidth="1"/>
  </cols>
  <sheetData>
    <row r="1" spans="1:5" s="3" customFormat="1" ht="23.25">
      <c r="A1" s="2"/>
      <c r="B1" s="184" t="s">
        <v>0</v>
      </c>
      <c r="C1" s="184"/>
      <c r="D1" s="184"/>
      <c r="E1" s="184"/>
    </row>
    <row r="2" spans="1:6" ht="12" customHeight="1">
      <c r="A2" s="4" t="e">
        <f>#REF!</f>
        <v>#REF!</v>
      </c>
      <c r="B2" s="5" t="s">
        <v>1</v>
      </c>
      <c r="C2" s="6" t="s">
        <v>2</v>
      </c>
      <c r="D2" s="6"/>
      <c r="E2" s="7"/>
      <c r="F2" s="8"/>
    </row>
    <row r="3" spans="1:6" ht="37.5" customHeight="1">
      <c r="A3" s="4" t="e">
        <f>#REF!</f>
        <v>#REF!</v>
      </c>
      <c r="B3" s="9" t="s">
        <v>3</v>
      </c>
      <c r="C3" s="185" t="s">
        <v>4</v>
      </c>
      <c r="D3" s="185"/>
      <c r="E3" s="185"/>
      <c r="F3" s="8"/>
    </row>
    <row r="4" spans="1:6" ht="24.75" customHeight="1">
      <c r="A4" s="4" t="e">
        <f>#REF!</f>
        <v>#REF!</v>
      </c>
      <c r="B4" s="10" t="s">
        <v>5</v>
      </c>
      <c r="C4" s="186" t="s">
        <v>6</v>
      </c>
      <c r="D4" s="186"/>
      <c r="E4" s="186"/>
      <c r="F4" s="8"/>
    </row>
    <row r="5" spans="1:6" ht="12.75">
      <c r="A5" s="4"/>
      <c r="B5" s="10" t="s">
        <v>7</v>
      </c>
      <c r="C5" s="11" t="s">
        <v>8</v>
      </c>
      <c r="D5" s="12"/>
      <c r="E5" s="13"/>
      <c r="F5" s="8"/>
    </row>
    <row r="6" spans="1:6" ht="12.75">
      <c r="A6" s="4"/>
      <c r="B6" s="10" t="s">
        <v>9</v>
      </c>
      <c r="C6" s="11"/>
      <c r="D6" s="12"/>
      <c r="E6" s="13"/>
      <c r="F6" s="8"/>
    </row>
    <row r="7" spans="1:6" ht="12.75">
      <c r="A7" s="4"/>
      <c r="B7" s="10" t="s">
        <v>10</v>
      </c>
      <c r="C7" s="14"/>
      <c r="D7" s="15" t="s">
        <v>11</v>
      </c>
      <c r="E7" s="16"/>
      <c r="F7" s="8"/>
    </row>
    <row r="8" spans="1:6" ht="12.75" customHeight="1">
      <c r="A8" s="4"/>
      <c r="B8" s="17" t="s">
        <v>12</v>
      </c>
      <c r="C8" s="18"/>
      <c r="D8" s="19" t="s">
        <v>13</v>
      </c>
      <c r="E8" s="20"/>
      <c r="F8" s="8"/>
    </row>
    <row r="9" spans="1:6" ht="10.5" customHeight="1">
      <c r="A9" s="4"/>
      <c r="B9" s="21" t="s">
        <v>14</v>
      </c>
      <c r="C9" s="22" t="s">
        <v>15</v>
      </c>
      <c r="D9" s="23" t="s">
        <v>16</v>
      </c>
      <c r="E9" s="24" t="s">
        <v>17</v>
      </c>
      <c r="F9" s="8"/>
    </row>
    <row r="10" spans="1:6" ht="7.5" customHeight="1">
      <c r="A10" s="4"/>
      <c r="B10" s="25"/>
      <c r="C10" s="26"/>
      <c r="D10" s="27"/>
      <c r="E10" s="28"/>
      <c r="F10" s="8"/>
    </row>
    <row r="11" spans="1:6" ht="10.5" customHeight="1">
      <c r="A11" s="4"/>
      <c r="B11" s="29" t="s">
        <v>18</v>
      </c>
      <c r="C11" s="30" t="s">
        <v>19</v>
      </c>
      <c r="D11" s="31"/>
      <c r="E11" s="32"/>
      <c r="F11" s="8"/>
    </row>
    <row r="12" spans="1:6" ht="7.5" customHeight="1">
      <c r="A12" s="4"/>
      <c r="B12" s="33"/>
      <c r="C12" s="34"/>
      <c r="D12" s="27"/>
      <c r="E12" s="35"/>
      <c r="F12" s="8"/>
    </row>
    <row r="13" spans="1:6" ht="18.75">
      <c r="A13" s="4"/>
      <c r="B13" s="187" t="s">
        <v>20</v>
      </c>
      <c r="C13" s="187"/>
      <c r="D13" s="187"/>
      <c r="E13" s="187"/>
      <c r="F13" s="8"/>
    </row>
    <row r="14" spans="1:6" ht="12.75">
      <c r="A14" s="4"/>
      <c r="B14" s="36" t="s">
        <v>21</v>
      </c>
      <c r="C14" s="22" t="s">
        <v>22</v>
      </c>
      <c r="D14" s="23" t="s">
        <v>23</v>
      </c>
      <c r="E14" s="24" t="s">
        <v>24</v>
      </c>
      <c r="F14" s="8"/>
    </row>
    <row r="15" spans="1:6" ht="12.75">
      <c r="A15" s="4"/>
      <c r="B15" s="37" t="s">
        <v>25</v>
      </c>
      <c r="C15" s="38" t="s">
        <v>26</v>
      </c>
      <c r="D15" s="39"/>
      <c r="E15" s="40"/>
      <c r="F15" s="8"/>
    </row>
    <row r="16" spans="1:6" ht="12.75">
      <c r="A16" s="4"/>
      <c r="B16" s="37"/>
      <c r="C16" s="38"/>
      <c r="D16" s="39"/>
      <c r="E16" s="40"/>
      <c r="F16" s="8"/>
    </row>
    <row r="17" spans="1:6" ht="12.75">
      <c r="A17" s="4"/>
      <c r="B17" s="37"/>
      <c r="C17" s="38"/>
      <c r="D17" s="39"/>
      <c r="E17" s="40"/>
      <c r="F17" s="8"/>
    </row>
    <row r="18" spans="1:6" ht="25.5">
      <c r="A18" s="4"/>
      <c r="B18" s="37" t="s">
        <v>27</v>
      </c>
      <c r="C18" s="38" t="s">
        <v>28</v>
      </c>
      <c r="D18" s="39"/>
      <c r="E18" s="40"/>
      <c r="F18" s="8"/>
    </row>
    <row r="19" spans="1:6" ht="25.5">
      <c r="A19" s="4"/>
      <c r="B19" s="37" t="s">
        <v>29</v>
      </c>
      <c r="C19" s="38" t="s">
        <v>30</v>
      </c>
      <c r="D19" s="39"/>
      <c r="E19" s="40"/>
      <c r="F19" s="8"/>
    </row>
    <row r="20" spans="1:6" ht="12.75">
      <c r="A20" s="4"/>
      <c r="B20" s="37"/>
      <c r="C20" s="38"/>
      <c r="D20" s="39"/>
      <c r="E20" s="40"/>
      <c r="F20" s="8"/>
    </row>
    <row r="21" spans="1:6" ht="12.75">
      <c r="A21" s="4"/>
      <c r="B21" s="37" t="s">
        <v>31</v>
      </c>
      <c r="C21" s="38" t="s">
        <v>32</v>
      </c>
      <c r="D21" s="39"/>
      <c r="E21" s="40"/>
      <c r="F21" s="8"/>
    </row>
    <row r="22" spans="1:6" ht="25.5">
      <c r="A22" s="4"/>
      <c r="B22" s="37" t="s">
        <v>33</v>
      </c>
      <c r="C22" s="38" t="s">
        <v>34</v>
      </c>
      <c r="D22" s="39"/>
      <c r="E22" s="40"/>
      <c r="F22" s="8"/>
    </row>
    <row r="23" spans="1:6" ht="12.75">
      <c r="A23" s="4"/>
      <c r="B23" s="37"/>
      <c r="C23" s="38"/>
      <c r="D23" s="39"/>
      <c r="E23" s="40"/>
      <c r="F23" s="8"/>
    </row>
    <row r="24" spans="1:6" ht="25.5">
      <c r="A24" s="4"/>
      <c r="B24" s="37" t="s">
        <v>35</v>
      </c>
      <c r="C24" s="38" t="s">
        <v>36</v>
      </c>
      <c r="D24" s="39"/>
      <c r="E24" s="40"/>
      <c r="F24" s="8"/>
    </row>
    <row r="25" spans="1:6" ht="12.75">
      <c r="A25" s="4"/>
      <c r="B25" s="37"/>
      <c r="C25" s="38"/>
      <c r="D25" s="39"/>
      <c r="E25" s="40"/>
      <c r="F25" s="8"/>
    </row>
    <row r="26" spans="1:6" ht="6.75" customHeight="1">
      <c r="A26" s="4"/>
      <c r="B26" s="41"/>
      <c r="C26" s="42"/>
      <c r="D26" s="43"/>
      <c r="E26" s="28"/>
      <c r="F26" s="8"/>
    </row>
    <row r="27" spans="1:6" ht="15">
      <c r="A27" s="4"/>
      <c r="B27" s="33"/>
      <c r="C27" s="44"/>
      <c r="D27" s="45" t="s">
        <v>37</v>
      </c>
      <c r="E27" s="46">
        <f>SUBTOTAL(9,__CENA__)</f>
        <v>0</v>
      </c>
      <c r="F27" s="8"/>
    </row>
    <row r="28" spans="1:6" ht="15">
      <c r="A28" s="4"/>
      <c r="B28" s="33"/>
      <c r="C28" s="44"/>
      <c r="D28" s="47" t="s">
        <v>38</v>
      </c>
      <c r="E28" s="48"/>
      <c r="F28" s="8"/>
    </row>
    <row r="29" spans="1:8" ht="14.25">
      <c r="A29" s="49">
        <f>IF(ISNUMBER(A3),SUMIF(__SAZBA__,A3,__CENA__),0)</f>
        <v>0</v>
      </c>
      <c r="B29" s="33"/>
      <c r="C29" s="44"/>
      <c r="D29" s="50">
        <f>IF(A29=0,"","DPH "&amp;A3&amp;" % ze základny: "&amp;TEXT(A29,"# ##0"))</f>
      </c>
      <c r="E29" s="51">
        <f>IF(A29=0,"",A29*A3/100)</f>
      </c>
      <c r="F29" s="8"/>
      <c r="H29" s="52"/>
    </row>
    <row r="30" spans="1:8" ht="14.25">
      <c r="A30" s="49">
        <f>IF(ISNUMBER(A4),SUMIF(__SAZBA__,A4,__CENA__),0)</f>
        <v>0</v>
      </c>
      <c r="B30" s="33"/>
      <c r="C30" s="53"/>
      <c r="D30" s="54">
        <f>IF(A30=0,"","DPH "&amp;A4&amp;" % ze základny: "&amp;TEXT(A30,"# ##0"))</f>
      </c>
      <c r="E30" s="55">
        <f>IF(A30=0,"",A30*A4/100)</f>
      </c>
      <c r="F30" s="8"/>
      <c r="H30" s="52"/>
    </row>
    <row r="31" spans="1:6" s="62" customFormat="1" ht="18.75">
      <c r="A31" s="56"/>
      <c r="B31" s="57"/>
      <c r="C31" s="58"/>
      <c r="D31" s="59" t="s">
        <v>39</v>
      </c>
      <c r="E31" s="60">
        <f>SUM(E27:E28)</f>
        <v>0</v>
      </c>
      <c r="F31" s="61"/>
    </row>
    <row r="32" spans="1:8" ht="14.25">
      <c r="A32" s="4"/>
      <c r="B32" s="63" t="s">
        <v>40</v>
      </c>
      <c r="C32" s="64"/>
      <c r="D32" s="65" t="s">
        <v>41</v>
      </c>
      <c r="E32" s="66"/>
      <c r="F32" s="8"/>
      <c r="H32" s="52"/>
    </row>
    <row r="33" spans="1:6" ht="12.75">
      <c r="A33" s="4"/>
      <c r="B33" s="63" t="s">
        <v>42</v>
      </c>
      <c r="C33" s="67">
        <f>IF(ISNA(VLOOKUP("Zhotovitel",B10:E10,3,FALSE)),"",VLOOKUP("Zhotovitel",B10:E10,3,FALSE))</f>
      </c>
      <c r="D33" s="65" t="s">
        <v>42</v>
      </c>
      <c r="E33" s="66">
        <f>IF(ISNA(VLOOKUP("Objednatel",B10:E10,3,FALSE)),"",VLOOKUP("Objednatel",B10:E10,3,FALSE))</f>
      </c>
      <c r="F33" s="8"/>
    </row>
    <row r="34" spans="1:6" ht="12.75">
      <c r="A34" s="4"/>
      <c r="B34" s="63" t="s">
        <v>43</v>
      </c>
      <c r="C34" s="64"/>
      <c r="D34" s="65" t="s">
        <v>43</v>
      </c>
      <c r="E34" s="66"/>
      <c r="F34" s="8"/>
    </row>
    <row r="35" spans="1:6" ht="12.75">
      <c r="A35" s="4"/>
      <c r="B35" s="63" t="s">
        <v>44</v>
      </c>
      <c r="C35" s="64"/>
      <c r="D35" s="65" t="s">
        <v>45</v>
      </c>
      <c r="E35" s="66"/>
      <c r="F35" s="8"/>
    </row>
    <row r="36" spans="1:6" ht="12.75">
      <c r="A36" s="4"/>
      <c r="B36" s="68"/>
      <c r="C36" s="64"/>
      <c r="D36" s="65"/>
      <c r="E36" s="66"/>
      <c r="F36" s="8"/>
    </row>
    <row r="37" spans="1:6" ht="12.75">
      <c r="A37" s="4"/>
      <c r="B37" s="69" t="s">
        <v>46</v>
      </c>
      <c r="C37" s="70"/>
      <c r="D37" s="70"/>
      <c r="E37" s="71"/>
      <c r="F37" s="8"/>
    </row>
    <row r="38" spans="1:6" ht="12.75">
      <c r="A38" s="4"/>
      <c r="B38" s="72"/>
      <c r="C38" s="73"/>
      <c r="D38" s="73"/>
      <c r="E38" s="74"/>
      <c r="F38" s="8"/>
    </row>
    <row r="39" spans="1:6" ht="12.75">
      <c r="A39" s="4"/>
      <c r="B39" s="72"/>
      <c r="C39" s="73"/>
      <c r="D39" s="73"/>
      <c r="E39" s="74"/>
      <c r="F39" s="8"/>
    </row>
    <row r="40" spans="1:6" ht="12.75">
      <c r="A40" s="4"/>
      <c r="B40" s="72"/>
      <c r="C40" s="73"/>
      <c r="D40" s="73"/>
      <c r="E40" s="74"/>
      <c r="F40" s="8"/>
    </row>
    <row r="41" spans="1:6" ht="12.75">
      <c r="A41" s="4"/>
      <c r="B41" s="75"/>
      <c r="C41" s="76"/>
      <c r="D41" s="76"/>
      <c r="E41" s="77"/>
      <c r="F41" s="8"/>
    </row>
  </sheetData>
  <sheetProtection selectLockedCells="1" selectUnlockedCells="1"/>
  <mergeCells count="4">
    <mergeCell ref="B1:E1"/>
    <mergeCell ref="C3:E3"/>
    <mergeCell ref="C4:E4"/>
    <mergeCell ref="B13:E13"/>
  </mergeCells>
  <printOptions/>
  <pageMargins left="0.7875" right="0.7875" top="0.7875" bottom="0.78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40" sqref="C40"/>
    </sheetView>
  </sheetViews>
  <sheetFormatPr defaultColWidth="9.140625" defaultRowHeight="12.75" outlineLevelRow="1"/>
  <cols>
    <col min="1" max="1" width="0" style="4" hidden="1" customWidth="1"/>
    <col min="2" max="2" width="80.7109375" style="4" customWidth="1"/>
    <col min="3" max="3" width="15.7109375" style="4" customWidth="1"/>
    <col min="4" max="4" width="0" style="4" hidden="1" customWidth="1"/>
    <col min="5" max="6" width="15.7109375" style="4" customWidth="1"/>
    <col min="7" max="7" width="11.7109375" style="4" customWidth="1"/>
    <col min="8" max="16384" width="9.140625" style="4" customWidth="1"/>
  </cols>
  <sheetData>
    <row r="1" spans="1:6" ht="15.75" customHeight="1">
      <c r="A1" s="78"/>
      <c r="B1" s="4" t="s">
        <v>47</v>
      </c>
      <c r="C1" s="79"/>
      <c r="D1" s="80"/>
      <c r="E1" s="81"/>
      <c r="F1" s="79"/>
    </row>
    <row r="2" spans="1:7" ht="14.25" customHeight="1">
      <c r="A2" s="4" t="e">
        <f>#REF!</f>
        <v>#REF!</v>
      </c>
      <c r="B2" s="82" t="str">
        <f>'Kryci list'!C3</f>
        <v>Karlovy Vary, rekonstrukce ulice U Podjezdu -I.etapa</v>
      </c>
      <c r="C2" s="79"/>
      <c r="D2" s="80"/>
      <c r="E2" s="81"/>
      <c r="F2" s="79"/>
      <c r="G2" s="82"/>
    </row>
    <row r="3" spans="1:7" s="83" customFormat="1" ht="12.75">
      <c r="A3" s="83" t="e">
        <f>#REF!</f>
        <v>#REF!</v>
      </c>
      <c r="B3" s="84" t="s">
        <v>48</v>
      </c>
      <c r="C3" s="84" t="s">
        <v>49</v>
      </c>
      <c r="D3" s="84" t="s">
        <v>50</v>
      </c>
      <c r="E3" s="84" t="s">
        <v>51</v>
      </c>
      <c r="F3" s="84" t="s">
        <v>52</v>
      </c>
      <c r="G3" s="84" t="s">
        <v>53</v>
      </c>
    </row>
    <row r="4" spans="1:7" ht="12.75">
      <c r="A4" s="4" t="e">
        <f>#REF!</f>
        <v>#REF!</v>
      </c>
      <c r="B4" s="85"/>
      <c r="C4" s="86"/>
      <c r="D4" s="86"/>
      <c r="E4" s="86"/>
      <c r="F4" s="86"/>
      <c r="G4" s="85"/>
    </row>
    <row r="5" spans="2:7" s="87" customFormat="1" ht="15.75" customHeight="1">
      <c r="B5" s="88" t="str">
        <f>IF(Zakazka!$I$5=0,"",Zakazka!$I$5)</f>
        <v>SO 101: Obytná zóna (kód CPV 45200000)</v>
      </c>
      <c r="C5" s="89">
        <f>IF(Zakazka!$O$5=0,"",Zakazka!$O$5)</f>
      </c>
      <c r="D5" s="90">
        <f>IF(Zakazka!$Q$5=0,"",Zakazka!$Q$5)</f>
        <v>2508.593084999999</v>
      </c>
      <c r="E5" s="89">
        <f>IF(Zakazka!$U$5=0,"",Zakazka!$U$5)</f>
      </c>
      <c r="F5" s="89">
        <f>IF(Zakazka!$V$5=0,"",Zakazka!$V$5)</f>
      </c>
      <c r="G5" s="89">
        <f>IF(Zakazka!$Y$5=0,"",Zakazka!$Y$5)</f>
        <v>81</v>
      </c>
    </row>
    <row r="6" spans="2:7" s="91" customFormat="1" ht="15" customHeight="1" outlineLevel="1">
      <c r="B6" s="92" t="str">
        <f>IF(Zakazka!$I$6=0,"",Zakazka!$I$6)</f>
        <v>001: Zemní práce</v>
      </c>
      <c r="C6" s="93">
        <f>IF(Zakazka!$O$6=0,"",Zakazka!$O$6)</f>
      </c>
      <c r="D6" s="94">
        <f>IF(Zakazka!$Q$6=0,"",Zakazka!$Q$6)</f>
        <v>61.466580000000015</v>
      </c>
      <c r="E6" s="93">
        <f>IF(Zakazka!$U$6=0,"",Zakazka!$U$6)</f>
      </c>
      <c r="F6" s="93">
        <f>IF(Zakazka!$V$6=0,"",Zakazka!$V$6)</f>
      </c>
      <c r="G6" s="93">
        <f>IF(Zakazka!$Y$6=0,"",Zakazka!$Y$6)</f>
        <v>16</v>
      </c>
    </row>
    <row r="7" spans="2:7" s="91" customFormat="1" ht="15" customHeight="1" outlineLevel="1">
      <c r="B7" s="92" t="str">
        <f>IF(Zakazka!$I$65=0,"",Zakazka!$I$65)</f>
        <v>002: Základy</v>
      </c>
      <c r="C7" s="93">
        <f>IF(Zakazka!$O$65=0,"",Zakazka!$O$65)</f>
      </c>
      <c r="D7" s="94">
        <f>IF(Zakazka!$Q$65=0,"",Zakazka!$Q$65)</f>
        <v>23.550399999999996</v>
      </c>
      <c r="E7" s="93">
        <f>IF(Zakazka!$U$65=0,"",Zakazka!$U$65)</f>
      </c>
      <c r="F7" s="93">
        <f>IF(Zakazka!$V$65=0,"",Zakazka!$V$65)</f>
      </c>
      <c r="G7" s="93">
        <f>IF(Zakazka!$Y$65=0,"",Zakazka!$Y$65)</f>
        <v>2</v>
      </c>
    </row>
    <row r="8" spans="2:7" s="91" customFormat="1" ht="15" customHeight="1" outlineLevel="1">
      <c r="B8" s="92" t="str">
        <f>IF(Zakazka!$I$74=0,"",Zakazka!$I$74)</f>
        <v>003: Svislé konstrukce</v>
      </c>
      <c r="C8" s="93">
        <f>IF(Zakazka!$O$74=0,"",Zakazka!$O$74)</f>
      </c>
      <c r="D8" s="94">
        <f>IF(Zakazka!$Q$74=0,"",Zakazka!$Q$74)</f>
        <v>4.82536</v>
      </c>
      <c r="E8" s="93">
        <f>IF(Zakazka!$U$74=0,"",Zakazka!$U$74)</f>
      </c>
      <c r="F8" s="93">
        <f>IF(Zakazka!$V$74=0,"",Zakazka!$V$74)</f>
      </c>
      <c r="G8" s="93">
        <f>IF(Zakazka!$Y$74=0,"",Zakazka!$Y$74)</f>
        <v>4</v>
      </c>
    </row>
    <row r="9" spans="2:7" s="91" customFormat="1" ht="15" customHeight="1" outlineLevel="1">
      <c r="B9" s="92" t="str">
        <f>IF(Zakazka!$I$88=0,"",Zakazka!$I$88)</f>
        <v>005: Komunikace</v>
      </c>
      <c r="C9" s="93">
        <f>IF(Zakazka!$O$88=0,"",Zakazka!$O$88)</f>
      </c>
      <c r="D9" s="94">
        <f>IF(Zakazka!$Q$88=0,"",Zakazka!$Q$88)</f>
        <v>2346.7425449999996</v>
      </c>
      <c r="E9" s="93">
        <f>IF(Zakazka!$U$88=0,"",Zakazka!$U$88)</f>
      </c>
      <c r="F9" s="93">
        <f>IF(Zakazka!$V$88=0,"",Zakazka!$V$88)</f>
      </c>
      <c r="G9" s="93">
        <f>IF(Zakazka!$Y$88=0,"",Zakazka!$Y$88)</f>
        <v>19</v>
      </c>
    </row>
    <row r="10" spans="2:7" s="91" customFormat="1" ht="15" customHeight="1" outlineLevel="1">
      <c r="B10" s="92" t="str">
        <f>IF(Zakazka!$I$182=0,"",Zakazka!$I$182)</f>
        <v>008: Trubní vedení</v>
      </c>
      <c r="C10" s="93">
        <f>IF(Zakazka!$O$182=0,"",Zakazka!$O$182)</f>
      </c>
      <c r="D10" s="94">
        <f>IF(Zakazka!$Q$182=0,"",Zakazka!$Q$182)</f>
        <v>8.416</v>
      </c>
      <c r="E10" s="93">
        <f>IF(Zakazka!$U$182=0,"",Zakazka!$U$182)</f>
      </c>
      <c r="F10" s="93">
        <f>IF(Zakazka!$V$182=0,"",Zakazka!$V$182)</f>
      </c>
      <c r="G10" s="93">
        <f>IF(Zakazka!$Y$182=0,"",Zakazka!$Y$182)</f>
        <v>1</v>
      </c>
    </row>
    <row r="11" spans="2:7" s="91" customFormat="1" ht="15" customHeight="1" outlineLevel="1">
      <c r="B11" s="92" t="str">
        <f>IF(Zakazka!$I$187=0,"",Zakazka!$I$187)</f>
        <v>009: Ostatní konstrukce a práce</v>
      </c>
      <c r="C11" s="93">
        <f>IF(Zakazka!$O$187=0,"",Zakazka!$O$187)</f>
      </c>
      <c r="D11" s="94">
        <f>IF(Zakazka!$Q$187=0,"",Zakazka!$Q$187)</f>
        <v>63.55670000000001</v>
      </c>
      <c r="E11" s="93">
        <f>IF(Zakazka!$U$187=0,"",Zakazka!$U$187)</f>
      </c>
      <c r="F11" s="93">
        <f>IF(Zakazka!$V$187=0,"",Zakazka!$V$187)</f>
      </c>
      <c r="G11" s="93">
        <f>IF(Zakazka!$Y$187=0,"",Zakazka!$Y$187)</f>
        <v>21</v>
      </c>
    </row>
    <row r="12" spans="2:7" s="91" customFormat="1" ht="15" customHeight="1" outlineLevel="1">
      <c r="B12" s="92" t="str">
        <f>IF(Zakazka!$I$260=0,"",Zakazka!$I$260)</f>
        <v>091: Bourání konstrukcí - demolice</v>
      </c>
      <c r="C12" s="93">
        <f>IF(Zakazka!$O$260=0,"",Zakazka!$O$260)</f>
      </c>
      <c r="D12" s="94">
        <f>IF(Zakazka!$Q$260=0,"",Zakazka!$Q$260)</f>
      </c>
      <c r="E12" s="93">
        <f>IF(Zakazka!$U$260=0,"",Zakazka!$U$260)</f>
      </c>
      <c r="F12" s="93">
        <f>IF(Zakazka!$V$260=0,"",Zakazka!$V$260)</f>
      </c>
      <c r="G12" s="93">
        <f>IF(Zakazka!$Y$260=0,"",Zakazka!$Y$260)</f>
        <v>15</v>
      </c>
    </row>
    <row r="13" spans="2:7" s="91" customFormat="1" ht="15" customHeight="1" outlineLevel="1">
      <c r="B13" s="92" t="str">
        <f>IF(Zakazka!$I$314=0,"",Zakazka!$I$314)</f>
        <v>099: Přesun hmot HSV</v>
      </c>
      <c r="C13" s="93">
        <f>IF(Zakazka!$O$314=0,"",Zakazka!$O$314)</f>
      </c>
      <c r="D13" s="94">
        <f>IF(Zakazka!$Q$314=0,"",Zakazka!$Q$314)</f>
      </c>
      <c r="E13" s="93">
        <f>IF(Zakazka!$U$314=0,"",Zakazka!$U$314)</f>
      </c>
      <c r="F13" s="93">
        <f>IF(Zakazka!$V$314=0,"",Zakazka!$V$314)</f>
      </c>
      <c r="G13" s="93">
        <f>IF(Zakazka!$Y$314=0,"",Zakazka!$Y$314)</f>
        <v>1</v>
      </c>
    </row>
    <row r="14" spans="2:7" s="91" customFormat="1" ht="15" customHeight="1" outlineLevel="1">
      <c r="B14" s="92" t="str">
        <f>IF(Zakazka!$I$319=0,"",Zakazka!$I$319)</f>
        <v>711: Izolace proti vodě</v>
      </c>
      <c r="C14" s="93">
        <f>IF(Zakazka!$O$319=0,"",Zakazka!$O$319)</f>
      </c>
      <c r="D14" s="94">
        <f>IF(Zakazka!$Q$319=0,"",Zakazka!$Q$319)</f>
        <v>0.035500000000000004</v>
      </c>
      <c r="E14" s="93">
        <f>IF(Zakazka!$U$319=0,"",Zakazka!$U$319)</f>
      </c>
      <c r="F14" s="93">
        <f>IF(Zakazka!$V$319=0,"",Zakazka!$V$319)</f>
      </c>
      <c r="G14" s="93">
        <f>IF(Zakazka!$Y$319=0,"",Zakazka!$Y$319)</f>
        <v>2</v>
      </c>
    </row>
    <row r="15" spans="2:7" s="87" customFormat="1" ht="15.75" customHeight="1">
      <c r="B15" s="88" t="str">
        <f>IF(Zakazka!$I$329=0,"",Zakazka!$I$329)</f>
        <v>SO 201: Opěrná zeď u garáží (kód CPV 45200000)</v>
      </c>
      <c r="C15" s="89">
        <f>IF(Zakazka!$O$329=0,"",Zakazka!$O$329)</f>
      </c>
      <c r="D15" s="90">
        <f>IF(Zakazka!$Q$329=0,"",Zakazka!$Q$329)</f>
        <v>115.67005715000002</v>
      </c>
      <c r="E15" s="89">
        <f>IF(Zakazka!$U$329=0,"",Zakazka!$U$329)</f>
      </c>
      <c r="F15" s="89">
        <f>IF(Zakazka!$V$329=0,"",Zakazka!$V$329)</f>
      </c>
      <c r="G15" s="89">
        <f>IF(Zakazka!$Y$329=0,"",Zakazka!$Y$329)</f>
        <v>19</v>
      </c>
    </row>
    <row r="16" spans="2:7" s="91" customFormat="1" ht="15" customHeight="1" outlineLevel="1">
      <c r="B16" s="92" t="str">
        <f>IF(Zakazka!$I$330=0,"",Zakazka!$I$330)</f>
        <v>001: Zemní práce</v>
      </c>
      <c r="C16" s="93">
        <f>IF(Zakazka!$O$330=0,"",Zakazka!$O$330)</f>
      </c>
      <c r="D16" s="94">
        <f>IF(Zakazka!$Q$330=0,"",Zakazka!$Q$330)</f>
      </c>
      <c r="E16" s="93">
        <f>IF(Zakazka!$U$330=0,"",Zakazka!$U$330)</f>
      </c>
      <c r="F16" s="93">
        <f>IF(Zakazka!$V$330=0,"",Zakazka!$V$330)</f>
      </c>
      <c r="G16" s="93">
        <f>IF(Zakazka!$Y$330=0,"",Zakazka!$Y$330)</f>
        <v>8</v>
      </c>
    </row>
    <row r="17" spans="2:7" s="91" customFormat="1" ht="15" customHeight="1" outlineLevel="1">
      <c r="B17" s="92" t="str">
        <f>IF(Zakazka!$I$361=0,"",Zakazka!$I$361)</f>
        <v>004: Vodorovné konstrukce</v>
      </c>
      <c r="C17" s="93">
        <f>IF(Zakazka!$O$361=0,"",Zakazka!$O$361)</f>
      </c>
      <c r="D17" s="94">
        <f>IF(Zakazka!$Q$361=0,"",Zakazka!$Q$361)</f>
        <v>102.43172800000002</v>
      </c>
      <c r="E17" s="93">
        <f>IF(Zakazka!$U$361=0,"",Zakazka!$U$361)</f>
      </c>
      <c r="F17" s="93">
        <f>IF(Zakazka!$V$361=0,"",Zakazka!$V$361)</f>
      </c>
      <c r="G17" s="93">
        <f>IF(Zakazka!$Y$361=0,"",Zakazka!$Y$361)</f>
        <v>4</v>
      </c>
    </row>
    <row r="18" spans="2:7" s="91" customFormat="1" ht="15" customHeight="1" outlineLevel="1">
      <c r="B18" s="92" t="str">
        <f>IF(Zakazka!$I$380=0,"",Zakazka!$I$380)</f>
        <v>006: Úpravy povrchu</v>
      </c>
      <c r="C18" s="93">
        <f>IF(Zakazka!$O$380=0,"",Zakazka!$O$380)</f>
      </c>
      <c r="D18" s="94">
        <f>IF(Zakazka!$Q$380=0,"",Zakazka!$Q$380)</f>
        <v>7.6941194</v>
      </c>
      <c r="E18" s="93">
        <f>IF(Zakazka!$U$380=0,"",Zakazka!$U$380)</f>
      </c>
      <c r="F18" s="93">
        <f>IF(Zakazka!$V$380=0,"",Zakazka!$V$380)</f>
      </c>
      <c r="G18" s="93">
        <f>IF(Zakazka!$Y$380=0,"",Zakazka!$Y$380)</f>
        <v>1</v>
      </c>
    </row>
    <row r="19" spans="2:7" s="91" customFormat="1" ht="15" customHeight="1" outlineLevel="1">
      <c r="B19" s="92" t="str">
        <f>IF(Zakazka!$I$386=0,"",Zakazka!$I$386)</f>
        <v>009: Ostatní konstrukce a práce</v>
      </c>
      <c r="C19" s="93">
        <f>IF(Zakazka!$O$386=0,"",Zakazka!$O$386)</f>
      </c>
      <c r="D19" s="94">
        <f>IF(Zakazka!$Q$386=0,"",Zakazka!$Q$386)</f>
        <v>5.544209749999999</v>
      </c>
      <c r="E19" s="93">
        <f>IF(Zakazka!$U$386=0,"",Zakazka!$U$386)</f>
      </c>
      <c r="F19" s="93">
        <f>IF(Zakazka!$V$386=0,"",Zakazka!$V$386)</f>
      </c>
      <c r="G19" s="93">
        <f>IF(Zakazka!$Y$386=0,"",Zakazka!$Y$386)</f>
        <v>3</v>
      </c>
    </row>
    <row r="20" spans="2:7" s="91" customFormat="1" ht="15" customHeight="1" outlineLevel="1">
      <c r="B20" s="92" t="str">
        <f>IF(Zakazka!$I$400=0,"",Zakazka!$I$400)</f>
        <v>099: Přesun hmot HSV</v>
      </c>
      <c r="C20" s="93">
        <f>IF(Zakazka!$O$400=0,"",Zakazka!$O$400)</f>
      </c>
      <c r="D20" s="94">
        <f>IF(Zakazka!$Q$400=0,"",Zakazka!$Q$400)</f>
      </c>
      <c r="E20" s="93">
        <f>IF(Zakazka!$U$400=0,"",Zakazka!$U$400)</f>
      </c>
      <c r="F20" s="93">
        <f>IF(Zakazka!$V$400=0,"",Zakazka!$V$400)</f>
      </c>
      <c r="G20" s="93">
        <f>IF(Zakazka!$Y$400=0,"",Zakazka!$Y$400)</f>
        <v>1</v>
      </c>
    </row>
    <row r="21" spans="2:7" s="91" customFormat="1" ht="15" customHeight="1" outlineLevel="1">
      <c r="B21" s="92" t="str">
        <f>IF(Zakazka!$I$405=0,"",Zakazka!$I$405)</f>
        <v>767: Konstrukce zámečnické</v>
      </c>
      <c r="C21" s="93">
        <f>IF(Zakazka!$O$405=0,"",Zakazka!$O$405)</f>
      </c>
      <c r="D21" s="94">
        <f>IF(Zakazka!$Q$405=0,"",Zakazka!$Q$405)</f>
      </c>
      <c r="E21" s="93">
        <f>IF(Zakazka!$U$405=0,"",Zakazka!$U$405)</f>
      </c>
      <c r="F21" s="93">
        <f>IF(Zakazka!$V$405=0,"",Zakazka!$V$405)</f>
      </c>
      <c r="G21" s="93">
        <f>IF(Zakazka!$Y$405=0,"",Zakazka!$Y$405)</f>
        <v>2</v>
      </c>
    </row>
    <row r="22" spans="2:7" s="87" customFormat="1" ht="15.75" customHeight="1">
      <c r="B22" s="88" t="str">
        <f>IF(Zakazka!$I$415=0,"",Zakazka!$I$415)</f>
        <v>SO 302a: Kanalizace -1.etapa (kód CPV 45200000)</v>
      </c>
      <c r="C22" s="89">
        <f>IF(Zakazka!$O$415=0,"",Zakazka!$O$415)</f>
      </c>
      <c r="D22" s="90">
        <f>IF(Zakazka!$Q$415=0,"",Zakazka!$Q$415)</f>
        <v>270.03322815</v>
      </c>
      <c r="E22" s="89">
        <f>IF(Zakazka!$U$415=0,"",Zakazka!$U$415)</f>
      </c>
      <c r="F22" s="89">
        <f>IF(Zakazka!$V$415=0,"",Zakazka!$V$415)</f>
      </c>
      <c r="G22" s="89">
        <f>IF(Zakazka!$Y$415=0,"",Zakazka!$Y$415)</f>
        <v>42</v>
      </c>
    </row>
    <row r="23" spans="2:7" s="91" customFormat="1" ht="15" customHeight="1" outlineLevel="1">
      <c r="B23" s="92" t="str">
        <f>IF(Zakazka!$I$416=0,"",Zakazka!$I$416)</f>
        <v>001: Zemní práce</v>
      </c>
      <c r="C23" s="93">
        <f>IF(Zakazka!$O$416=0,"",Zakazka!$O$416)</f>
      </c>
      <c r="D23" s="94">
        <f>IF(Zakazka!$Q$416=0,"",Zakazka!$Q$416)</f>
        <v>0.6039936</v>
      </c>
      <c r="E23" s="93">
        <f>IF(Zakazka!$U$416=0,"",Zakazka!$U$416)</f>
      </c>
      <c r="F23" s="93">
        <f>IF(Zakazka!$V$416=0,"",Zakazka!$V$416)</f>
      </c>
      <c r="G23" s="93">
        <f>IF(Zakazka!$Y$416=0,"",Zakazka!$Y$416)</f>
        <v>11</v>
      </c>
    </row>
    <row r="24" spans="2:7" s="91" customFormat="1" ht="15" customHeight="1" outlineLevel="1">
      <c r="B24" s="92" t="str">
        <f>IF(Zakazka!$I$459=0,"",Zakazka!$I$459)</f>
        <v>002: Základy</v>
      </c>
      <c r="C24" s="93">
        <f>IF(Zakazka!$O$459=0,"",Zakazka!$O$459)</f>
      </c>
      <c r="D24" s="94">
        <f>IF(Zakazka!$Q$459=0,"",Zakazka!$Q$459)</f>
        <v>33.073592999999995</v>
      </c>
      <c r="E24" s="93">
        <f>IF(Zakazka!$U$459=0,"",Zakazka!$U$459)</f>
      </c>
      <c r="F24" s="93">
        <f>IF(Zakazka!$V$459=0,"",Zakazka!$V$459)</f>
      </c>
      <c r="G24" s="93">
        <f>IF(Zakazka!$Y$459=0,"",Zakazka!$Y$459)</f>
        <v>2</v>
      </c>
    </row>
    <row r="25" spans="2:7" s="91" customFormat="1" ht="15" customHeight="1" outlineLevel="1">
      <c r="B25" s="92" t="str">
        <f>IF(Zakazka!$I$469=0,"",Zakazka!$I$469)</f>
        <v>004: Vodorovné konstrukce</v>
      </c>
      <c r="C25" s="93">
        <f>IF(Zakazka!$O$469=0,"",Zakazka!$O$469)</f>
      </c>
      <c r="D25" s="94">
        <f>IF(Zakazka!$Q$469=0,"",Zakazka!$Q$469)</f>
        <v>191.18520855</v>
      </c>
      <c r="E25" s="93">
        <f>IF(Zakazka!$U$469=0,"",Zakazka!$U$469)</f>
      </c>
      <c r="F25" s="93">
        <f>IF(Zakazka!$V$469=0,"",Zakazka!$V$469)</f>
      </c>
      <c r="G25" s="93">
        <f>IF(Zakazka!$Y$469=0,"",Zakazka!$Y$469)</f>
        <v>1</v>
      </c>
    </row>
    <row r="26" spans="2:7" s="91" customFormat="1" ht="15" customHeight="1" outlineLevel="1">
      <c r="B26" s="92" t="str">
        <f>IF(Zakazka!$I$475=0,"",Zakazka!$I$475)</f>
        <v>008: Trubní vedení</v>
      </c>
      <c r="C26" s="93">
        <f>IF(Zakazka!$O$475=0,"",Zakazka!$O$475)</f>
      </c>
      <c r="D26" s="94">
        <f>IF(Zakazka!$Q$475=0,"",Zakazka!$Q$475)</f>
        <v>45.170433</v>
      </c>
      <c r="E26" s="93">
        <f>IF(Zakazka!$U$475=0,"",Zakazka!$U$475)</f>
      </c>
      <c r="F26" s="93">
        <f>IF(Zakazka!$V$475=0,"",Zakazka!$V$475)</f>
      </c>
      <c r="G26" s="93">
        <f>IF(Zakazka!$Y$475=0,"",Zakazka!$Y$475)</f>
        <v>27</v>
      </c>
    </row>
    <row r="27" spans="2:7" s="91" customFormat="1" ht="15" customHeight="1" outlineLevel="1">
      <c r="B27" s="92" t="str">
        <f>IF(Zakazka!$I$560=0,"",Zakazka!$I$560)</f>
        <v>099: Přesun hmot HSV</v>
      </c>
      <c r="C27" s="93">
        <f>IF(Zakazka!$O$560=0,"",Zakazka!$O$560)</f>
      </c>
      <c r="D27" s="94">
        <f>IF(Zakazka!$Q$560=0,"",Zakazka!$Q$560)</f>
      </c>
      <c r="E27" s="93">
        <f>IF(Zakazka!$U$560=0,"",Zakazka!$U$560)</f>
      </c>
      <c r="F27" s="93">
        <f>IF(Zakazka!$V$560=0,"",Zakazka!$V$560)</f>
      </c>
      <c r="G27" s="93">
        <f>IF(Zakazka!$Y$560=0,"",Zakazka!$Y$560)</f>
        <v>1</v>
      </c>
    </row>
    <row r="28" spans="2:7" s="87" customFormat="1" ht="15.75" customHeight="1">
      <c r="B28" s="88" t="str">
        <f>IF(Zakazka!$I$566=0,"",Zakazka!$I$566)</f>
        <v>SO 501: Úpravy plynovodu (kód CPV 45200000)</v>
      </c>
      <c r="C28" s="89">
        <f>IF(Zakazka!$O$566=0,"",Zakazka!$O$566)</f>
      </c>
      <c r="D28" s="90">
        <f>IF(Zakazka!$Q$566=0,"",Zakazka!$Q$566)</f>
        <v>6.847772</v>
      </c>
      <c r="E28" s="89">
        <f>IF(Zakazka!$U$566=0,"",Zakazka!$U$566)</f>
      </c>
      <c r="F28" s="89">
        <f>IF(Zakazka!$V$566=0,"",Zakazka!$V$566)</f>
      </c>
      <c r="G28" s="89">
        <f>IF(Zakazka!$Y$566=0,"",Zakazka!$Y$566)</f>
        <v>20</v>
      </c>
    </row>
    <row r="29" spans="2:7" s="91" customFormat="1" ht="15" customHeight="1" outlineLevel="1">
      <c r="B29" s="92" t="str">
        <f>IF(Zakazka!$I$567=0,"",Zakazka!$I$567)</f>
        <v>001: Zemní práce</v>
      </c>
      <c r="C29" s="93">
        <f>IF(Zakazka!$O$567=0,"",Zakazka!$O$567)</f>
      </c>
      <c r="D29" s="94">
        <f>IF(Zakazka!$Q$567=0,"",Zakazka!$Q$567)</f>
      </c>
      <c r="E29" s="93">
        <f>IF(Zakazka!$U$567=0,"",Zakazka!$U$567)</f>
      </c>
      <c r="F29" s="93">
        <f>IF(Zakazka!$V$567=0,"",Zakazka!$V$567)</f>
      </c>
      <c r="G29" s="93">
        <f>IF(Zakazka!$Y$567=0,"",Zakazka!$Y$567)</f>
        <v>9</v>
      </c>
    </row>
    <row r="30" spans="2:7" s="91" customFormat="1" ht="15" customHeight="1" outlineLevel="1">
      <c r="B30" s="92" t="str">
        <f>IF(Zakazka!$I$599=0,"",Zakazka!$I$599)</f>
        <v>004: Vodorovné konstrukce</v>
      </c>
      <c r="C30" s="93">
        <f>IF(Zakazka!$O$599=0,"",Zakazka!$O$599)</f>
      </c>
      <c r="D30" s="94">
        <f>IF(Zakazka!$Q$599=0,"",Zakazka!$Q$599)</f>
        <v>6.806772</v>
      </c>
      <c r="E30" s="93">
        <f>IF(Zakazka!$U$599=0,"",Zakazka!$U$599)</f>
      </c>
      <c r="F30" s="93">
        <f>IF(Zakazka!$V$599=0,"",Zakazka!$V$599)</f>
      </c>
      <c r="G30" s="93">
        <f>IF(Zakazka!$Y$599=0,"",Zakazka!$Y$599)</f>
        <v>1</v>
      </c>
    </row>
    <row r="31" spans="2:7" s="91" customFormat="1" ht="15" customHeight="1" outlineLevel="1">
      <c r="B31" s="92" t="str">
        <f>IF(Zakazka!$I$605=0,"",Zakazka!$I$605)</f>
        <v>008: Trubní vedení</v>
      </c>
      <c r="C31" s="93">
        <f>IF(Zakazka!$O$605=0,"",Zakazka!$O$605)</f>
      </c>
      <c r="D31" s="94">
        <f>IF(Zakazka!$Q$605=0,"",Zakazka!$Q$605)</f>
        <v>0.041</v>
      </c>
      <c r="E31" s="93">
        <f>IF(Zakazka!$U$605=0,"",Zakazka!$U$605)</f>
      </c>
      <c r="F31" s="93">
        <f>IF(Zakazka!$V$605=0,"",Zakazka!$V$605)</f>
      </c>
      <c r="G31" s="93">
        <f>IF(Zakazka!$Y$605=0,"",Zakazka!$Y$605)</f>
        <v>7</v>
      </c>
    </row>
    <row r="32" spans="2:7" s="91" customFormat="1" ht="15" customHeight="1" outlineLevel="1">
      <c r="B32" s="92" t="str">
        <f>IF(Zakazka!$I$628=0,"",Zakazka!$I$628)</f>
        <v>009: Ostatní konstrukce a práce</v>
      </c>
      <c r="C32" s="93">
        <f>IF(Zakazka!$O$628=0,"",Zakazka!$O$628)</f>
      </c>
      <c r="D32" s="94">
        <f>IF(Zakazka!$Q$628=0,"",Zakazka!$Q$628)</f>
      </c>
      <c r="E32" s="93">
        <f>IF(Zakazka!$U$628=0,"",Zakazka!$U$628)</f>
      </c>
      <c r="F32" s="93">
        <f>IF(Zakazka!$V$628=0,"",Zakazka!$V$628)</f>
      </c>
      <c r="G32" s="93">
        <f>IF(Zakazka!$Y$628=0,"",Zakazka!$Y$628)</f>
        <v>2</v>
      </c>
    </row>
    <row r="33" spans="2:7" s="91" customFormat="1" ht="15" customHeight="1" outlineLevel="1">
      <c r="B33" s="92" t="str">
        <f>IF(Zakazka!$I$636=0,"",Zakazka!$I$636)</f>
        <v>099: Přesun hmot HSV</v>
      </c>
      <c r="C33" s="93">
        <f>IF(Zakazka!$O$636=0,"",Zakazka!$O$636)</f>
      </c>
      <c r="D33" s="94">
        <f>IF(Zakazka!$Q$636=0,"",Zakazka!$Q$636)</f>
      </c>
      <c r="E33" s="93">
        <f>IF(Zakazka!$U$636=0,"",Zakazka!$U$636)</f>
      </c>
      <c r="F33" s="93">
        <f>IF(Zakazka!$V$636=0,"",Zakazka!$V$636)</f>
      </c>
      <c r="G33" s="93">
        <f>IF(Zakazka!$Y$636=0,"",Zakazka!$Y$636)</f>
        <v>1</v>
      </c>
    </row>
    <row r="34" spans="2:7" s="87" customFormat="1" ht="15.75" customHeight="1">
      <c r="B34" s="88" t="str">
        <f>IF(Zakazka!$I$642=0,"",Zakazka!$I$642)</f>
        <v>SO 801a: Sadové úpravy -1.etapa (kód CPV 45200000)</v>
      </c>
      <c r="C34" s="89">
        <f>IF(Zakazka!$O$642=0,"",Zakazka!$O$642)</f>
      </c>
      <c r="D34" s="90">
        <f>IF(Zakazka!$Q$642=0,"",Zakazka!$Q$642)</f>
        <v>0.00016800000000000002</v>
      </c>
      <c r="E34" s="89">
        <f>IF(Zakazka!$U$642=0,"",Zakazka!$U$642)</f>
      </c>
      <c r="F34" s="89">
        <f>IF(Zakazka!$V$642=0,"",Zakazka!$V$642)</f>
      </c>
      <c r="G34" s="89">
        <f>IF(Zakazka!$Y$642=0,"",Zakazka!$Y$642)</f>
        <v>30</v>
      </c>
    </row>
    <row r="35" spans="2:7" s="91" customFormat="1" ht="15" customHeight="1" outlineLevel="1">
      <c r="B35" s="92" t="str">
        <f>IF(Zakazka!$I$643=0,"",Zakazka!$I$643)</f>
        <v>001: Zemní práce</v>
      </c>
      <c r="C35" s="93">
        <f>IF(Zakazka!$O$643=0,"",Zakazka!$O$643)</f>
      </c>
      <c r="D35" s="94">
        <f>IF(Zakazka!$Q$643=0,"",Zakazka!$Q$643)</f>
        <v>0.00016800000000000002</v>
      </c>
      <c r="E35" s="93">
        <f>IF(Zakazka!$U$643=0,"",Zakazka!$U$643)</f>
      </c>
      <c r="F35" s="93">
        <f>IF(Zakazka!$V$643=0,"",Zakazka!$V$643)</f>
      </c>
      <c r="G35" s="93">
        <f>IF(Zakazka!$Y$643=0,"",Zakazka!$Y$643)</f>
        <v>30</v>
      </c>
    </row>
    <row r="36" spans="2:7" s="87" customFormat="1" ht="15.75" customHeight="1">
      <c r="B36" s="88" t="str">
        <f>IF(Zakazka!$I$736=0,"",Zakazka!$I$736)</f>
        <v>VRN: VRN, Ostatní náklady (kód CPV 45200000)</v>
      </c>
      <c r="C36" s="89">
        <f>IF(Zakazka!$O$736=0,"",Zakazka!$O$736)</f>
      </c>
      <c r="D36" s="90">
        <f>IF(Zakazka!$Q$736=0,"",Zakazka!$Q$736)</f>
      </c>
      <c r="E36" s="89">
        <f>IF(Zakazka!$U$736=0,"",Zakazka!$U$736)</f>
      </c>
      <c r="F36" s="89">
        <f>IF(Zakazka!$V$736=0,"",Zakazka!$V$736)</f>
      </c>
      <c r="G36" s="89">
        <f>IF(Zakazka!$Y$736=0,"",Zakazka!$Y$736)</f>
        <v>10</v>
      </c>
    </row>
    <row r="37" spans="2:7" s="91" customFormat="1" ht="15" customHeight="1" outlineLevel="1">
      <c r="B37" s="92" t="str">
        <f>IF(Zakazka!$I$737=0,"",Zakazka!$I$737)</f>
        <v>VRN: Vedlejší rozpočtové náklady</v>
      </c>
      <c r="C37" s="93">
        <f>IF(Zakazka!$O$737=0,"",Zakazka!$O$737)</f>
      </c>
      <c r="D37" s="94">
        <f>IF(Zakazka!$Q$737=0,"",Zakazka!$Q$737)</f>
      </c>
      <c r="E37" s="93">
        <f>IF(Zakazka!$U$737=0,"",Zakazka!$U$737)</f>
      </c>
      <c r="F37" s="93">
        <f>IF(Zakazka!$V$737=0,"",Zakazka!$V$737)</f>
      </c>
      <c r="G37" s="93">
        <f>IF(Zakazka!$Y$737=0,"",Zakazka!$Y$737)</f>
        <v>10</v>
      </c>
    </row>
    <row r="38" spans="2:7" ht="12.75" outlineLevel="1">
      <c r="B38" s="95"/>
      <c r="G38" s="95"/>
    </row>
    <row r="39" spans="1:7" s="96" customFormat="1" ht="15">
      <c r="A39" s="96">
        <f>SUM(A41:A42)</f>
        <v>0</v>
      </c>
      <c r="B39" s="97" t="s">
        <v>37</v>
      </c>
      <c r="C39" s="98">
        <f>SUBTOTAL(9,C5:C38)/2</f>
        <v>0</v>
      </c>
      <c r="D39" s="99"/>
      <c r="E39" s="100"/>
      <c r="F39" s="100"/>
      <c r="G39" s="97"/>
    </row>
    <row r="40" spans="2:7" s="96" customFormat="1" ht="15">
      <c r="B40" s="101" t="s">
        <v>38</v>
      </c>
      <c r="C40" s="102"/>
      <c r="G40" s="101"/>
    </row>
    <row r="41" spans="1:7" s="49" customFormat="1" ht="12.75">
      <c r="A41" s="49">
        <f>IF(ISNUMBER(A3),SUMIF(__SAZBA__,A3,__CENA__),0)</f>
        <v>0</v>
      </c>
      <c r="B41" s="103">
        <f>IF(A41=0,"","DPH "&amp;A3&amp;" % ze základny: "&amp;TEXT(A41,"# ##0"))</f>
      </c>
      <c r="C41" s="104">
        <f>IF(A41=0,"",A41*A3/100)</f>
      </c>
      <c r="G41" s="103"/>
    </row>
    <row r="42" spans="1:7" s="49" customFormat="1" ht="12.75">
      <c r="A42" s="49">
        <f>IF(ISNUMBER(A4),SUMIF(__SAZBA__,A4,__CENA__),0)</f>
        <v>0</v>
      </c>
      <c r="B42" s="103">
        <f>IF(A42=0,"","DPH "&amp;A4&amp;" % ze základny: "&amp;TEXT(A42,"# ##0"))</f>
      </c>
      <c r="C42" s="104">
        <f>IF(A42=0,"",A42*A4/100)</f>
      </c>
      <c r="G42" s="103"/>
    </row>
    <row r="43" spans="2:7" s="96" customFormat="1" ht="15">
      <c r="B43" s="97" t="s">
        <v>39</v>
      </c>
      <c r="C43" s="98">
        <f>SUM(C39:C40)</f>
        <v>0</v>
      </c>
      <c r="D43" s="97"/>
      <c r="E43" s="100"/>
      <c r="F43" s="100"/>
      <c r="G43" s="97"/>
    </row>
  </sheetData>
  <sheetProtection selectLockedCells="1" selectUnlockedCells="1"/>
  <printOptions/>
  <pageMargins left="0.7875" right="0.7875" top="0.7875" bottom="0.7875" header="0.5118055555555555" footer="0.39375"/>
  <pageSetup fitToHeight="0" fitToWidth="1" horizontalDpi="300" verticalDpi="300" orientation="landscape" paperSize="9"/>
  <headerFooter alignWithMargins="0">
    <oddFooter>&amp;L&amp;8www.euroCALC.cz&amp;C&amp;8&amp;P z &amp;N&amp;R&amp;8&amp;D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0"/>
  <sheetViews>
    <sheetView tabSelected="1" zoomScale="115" zoomScaleNormal="115" zoomScaleSheetLayoutView="115" zoomScalePageLayoutView="0" workbookViewId="0" topLeftCell="F7">
      <selection activeCell="M14" sqref="M14"/>
    </sheetView>
  </sheetViews>
  <sheetFormatPr defaultColWidth="9.140625" defaultRowHeight="12.75" outlineLevelRow="3"/>
  <cols>
    <col min="1" max="5" width="0" style="4" hidden="1" customWidth="1"/>
    <col min="6" max="6" width="5.421875" style="105" customWidth="1"/>
    <col min="7" max="7" width="4.28125" style="106" customWidth="1"/>
    <col min="8" max="8" width="14.28125" style="107" customWidth="1"/>
    <col min="9" max="9" width="72.57421875" style="108" customWidth="1"/>
    <col min="10" max="10" width="4.28125" style="106" customWidth="1"/>
    <col min="11" max="11" width="0" style="109" hidden="1" customWidth="1"/>
    <col min="12" max="12" width="0" style="110" hidden="1" customWidth="1"/>
    <col min="13" max="13" width="14.421875" style="109" customWidth="1"/>
    <col min="14" max="14" width="12.421875" style="110" customWidth="1"/>
    <col min="15" max="15" width="15.7109375" style="111" customWidth="1"/>
    <col min="16" max="16" width="0" style="112" hidden="1" customWidth="1"/>
    <col min="17" max="23" width="0" style="110" hidden="1" customWidth="1"/>
    <col min="24" max="24" width="11.8515625" style="4" customWidth="1"/>
    <col min="25" max="25" width="0" style="4" hidden="1" customWidth="1"/>
    <col min="26" max="16384" width="9.140625" style="4" customWidth="1"/>
  </cols>
  <sheetData>
    <row r="1" spans="6:23" ht="21" customHeight="1">
      <c r="F1" s="4" t="s">
        <v>47</v>
      </c>
      <c r="G1" s="79"/>
      <c r="H1" s="79"/>
      <c r="I1" s="79"/>
      <c r="J1" s="79"/>
      <c r="K1" s="113"/>
      <c r="L1" s="81"/>
      <c r="M1" s="113"/>
      <c r="N1" s="81"/>
      <c r="O1" s="80"/>
      <c r="P1" s="114"/>
      <c r="Q1" s="81"/>
      <c r="R1" s="81"/>
      <c r="S1" s="81"/>
      <c r="T1" s="81"/>
      <c r="U1" s="81"/>
      <c r="V1" s="81"/>
      <c r="W1" s="81"/>
    </row>
    <row r="2" spans="6:23" ht="21" customHeight="1">
      <c r="F2" s="82" t="str">
        <f>'Kryci list'!C3</f>
        <v>Karlovy Vary, rekonstrukce ulice U Podjezdu -I.etapa</v>
      </c>
      <c r="G2" s="79"/>
      <c r="H2" s="79"/>
      <c r="I2" s="79"/>
      <c r="J2" s="79"/>
      <c r="K2" s="113"/>
      <c r="L2" s="81"/>
      <c r="M2" s="113"/>
      <c r="N2" s="81"/>
      <c r="O2" s="80"/>
      <c r="P2" s="114"/>
      <c r="Q2" s="81"/>
      <c r="R2" s="81"/>
      <c r="S2" s="81"/>
      <c r="T2" s="81"/>
      <c r="U2" s="81"/>
      <c r="V2" s="81"/>
      <c r="W2" s="81"/>
    </row>
    <row r="3" spans="6:25" s="83" customFormat="1" ht="12.75">
      <c r="F3" s="84" t="s">
        <v>54</v>
      </c>
      <c r="G3" s="84" t="s">
        <v>55</v>
      </c>
      <c r="H3" s="84" t="s">
        <v>56</v>
      </c>
      <c r="I3" s="115" t="s">
        <v>48</v>
      </c>
      <c r="J3" s="84" t="s">
        <v>57</v>
      </c>
      <c r="K3" s="84" t="s">
        <v>58</v>
      </c>
      <c r="L3" s="84" t="s">
        <v>59</v>
      </c>
      <c r="M3" s="84" t="s">
        <v>60</v>
      </c>
      <c r="N3" s="84" t="s">
        <v>61</v>
      </c>
      <c r="O3" s="84" t="s">
        <v>49</v>
      </c>
      <c r="P3" s="84" t="s">
        <v>62</v>
      </c>
      <c r="Q3" s="84" t="s">
        <v>50</v>
      </c>
      <c r="R3" s="84" t="s">
        <v>63</v>
      </c>
      <c r="S3" s="84" t="s">
        <v>64</v>
      </c>
      <c r="T3" s="84" t="s">
        <v>65</v>
      </c>
      <c r="U3" s="84" t="s">
        <v>51</v>
      </c>
      <c r="V3" s="84" t="s">
        <v>52</v>
      </c>
      <c r="W3" s="84" t="s">
        <v>5</v>
      </c>
      <c r="X3" s="84" t="s">
        <v>66</v>
      </c>
      <c r="Y3" s="83" t="s">
        <v>67</v>
      </c>
    </row>
    <row r="4" spans="6:23" ht="11.25" customHeight="1">
      <c r="F4" s="116"/>
      <c r="G4" s="117"/>
      <c r="H4" s="118"/>
      <c r="I4" s="119"/>
      <c r="J4" s="117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20"/>
    </row>
    <row r="5" spans="6:25" s="121" customFormat="1" ht="18.75" customHeight="1">
      <c r="F5" s="122"/>
      <c r="G5" s="123"/>
      <c r="H5" s="124"/>
      <c r="I5" s="124" t="s">
        <v>68</v>
      </c>
      <c r="J5" s="123"/>
      <c r="K5" s="125"/>
      <c r="L5" s="126"/>
      <c r="M5" s="125"/>
      <c r="N5" s="126"/>
      <c r="O5" s="127">
        <f>SUBTOTAL(9,O6:O328)</f>
        <v>0</v>
      </c>
      <c r="P5" s="128"/>
      <c r="Q5" s="127">
        <f>SUBTOTAL(9,Q6:Q328)</f>
        <v>2508.593084999999</v>
      </c>
      <c r="R5" s="126"/>
      <c r="S5" s="127">
        <f>SUBTOTAL(9,S6:S328)</f>
        <v>591.737</v>
      </c>
      <c r="T5" s="129"/>
      <c r="U5" s="127">
        <f>SUBTOTAL(9,U6:U328)</f>
        <v>0</v>
      </c>
      <c r="V5" s="127">
        <f>SUBTOTAL(9,V6:V328)</f>
        <v>0</v>
      </c>
      <c r="W5" s="130"/>
      <c r="Y5" s="127">
        <f>SUBTOTAL(9,Y6:Y328)</f>
        <v>81</v>
      </c>
    </row>
    <row r="6" spans="6:25" s="131" customFormat="1" ht="16.5" customHeight="1" outlineLevel="1">
      <c r="F6" s="132"/>
      <c r="G6" s="133"/>
      <c r="H6" s="134"/>
      <c r="I6" s="134" t="s">
        <v>69</v>
      </c>
      <c r="J6" s="133"/>
      <c r="K6" s="135"/>
      <c r="L6" s="136"/>
      <c r="M6" s="135"/>
      <c r="N6" s="136"/>
      <c r="O6" s="137">
        <f>SUBTOTAL(9,O7:O64)</f>
        <v>0</v>
      </c>
      <c r="P6" s="138"/>
      <c r="Q6" s="137">
        <f>SUBTOTAL(9,Q7:Q64)</f>
        <v>61.466580000000015</v>
      </c>
      <c r="R6" s="136"/>
      <c r="S6" s="137">
        <f>SUBTOTAL(9,S7:S64)</f>
        <v>0</v>
      </c>
      <c r="T6" s="139"/>
      <c r="U6" s="137">
        <f>SUBTOTAL(9,U7:U64)</f>
        <v>0</v>
      </c>
      <c r="V6" s="137">
        <f>SUBTOTAL(9,V7:V64)</f>
        <v>0</v>
      </c>
      <c r="W6" s="140"/>
      <c r="Y6" s="137">
        <f>SUBTOTAL(9,Y7:Y64)</f>
        <v>16</v>
      </c>
    </row>
    <row r="7" spans="1:25" s="149" customFormat="1" ht="12" outlineLevel="2">
      <c r="A7" s="141" t="s">
        <v>70</v>
      </c>
      <c r="B7" s="141" t="s">
        <v>71</v>
      </c>
      <c r="C7" s="141" t="s">
        <v>72</v>
      </c>
      <c r="D7" s="141" t="s">
        <v>73</v>
      </c>
      <c r="E7" s="141" t="s">
        <v>74</v>
      </c>
      <c r="F7" s="142">
        <v>1</v>
      </c>
      <c r="G7" s="143" t="s">
        <v>75</v>
      </c>
      <c r="H7" s="144" t="s">
        <v>76</v>
      </c>
      <c r="I7" s="145" t="s">
        <v>77</v>
      </c>
      <c r="J7" s="143" t="s">
        <v>78</v>
      </c>
      <c r="K7" s="146">
        <v>26.58</v>
      </c>
      <c r="L7" s="147">
        <v>0</v>
      </c>
      <c r="M7" s="146">
        <v>26.58</v>
      </c>
      <c r="N7" s="148"/>
      <c r="O7" s="148">
        <f>M7*N7</f>
        <v>0</v>
      </c>
      <c r="P7" s="148">
        <v>0.001</v>
      </c>
      <c r="Q7" s="148">
        <f>M7*P7</f>
        <v>0.02658</v>
      </c>
      <c r="R7" s="148"/>
      <c r="S7" s="148">
        <f>M7*R7</f>
        <v>0</v>
      </c>
      <c r="T7" s="148">
        <v>21</v>
      </c>
      <c r="U7" s="148">
        <f>O7*T7/100</f>
        <v>0</v>
      </c>
      <c r="V7" s="148">
        <f>U7+O7</f>
        <v>0</v>
      </c>
      <c r="W7" s="148"/>
      <c r="X7" s="148"/>
      <c r="Y7" s="148">
        <v>1</v>
      </c>
    </row>
    <row r="8" spans="6:23" s="149" customFormat="1" ht="12" outlineLevel="2">
      <c r="F8" s="150"/>
      <c r="G8" s="151"/>
      <c r="H8" s="152" t="s">
        <v>79</v>
      </c>
      <c r="I8" s="153"/>
      <c r="J8" s="154"/>
      <c r="K8" s="154"/>
      <c r="L8" s="154"/>
      <c r="M8" s="154"/>
      <c r="N8" s="154"/>
      <c r="O8" s="154"/>
      <c r="P8" s="155"/>
      <c r="Q8" s="156"/>
      <c r="R8" s="155"/>
      <c r="S8" s="156"/>
      <c r="T8" s="157"/>
      <c r="U8" s="157"/>
      <c r="V8" s="157"/>
      <c r="W8" s="158"/>
    </row>
    <row r="9" spans="6:23" s="149" customFormat="1" ht="6" customHeight="1" outlineLevel="2">
      <c r="F9" s="150"/>
      <c r="G9" s="151"/>
      <c r="H9" s="159"/>
      <c r="I9" s="160"/>
      <c r="J9" s="160"/>
      <c r="K9" s="160"/>
      <c r="L9" s="160"/>
      <c r="M9" s="160"/>
      <c r="N9" s="160"/>
      <c r="O9" s="160"/>
      <c r="P9" s="155"/>
      <c r="Q9" s="156"/>
      <c r="R9" s="155"/>
      <c r="S9" s="156"/>
      <c r="T9" s="157"/>
      <c r="U9" s="157"/>
      <c r="V9" s="157"/>
      <c r="W9" s="158"/>
    </row>
    <row r="10" spans="6:23" s="161" customFormat="1" ht="11.25" outlineLevel="3">
      <c r="F10" s="162"/>
      <c r="G10" s="163"/>
      <c r="H10" s="164" t="str">
        <f>IF(AND(H9&lt;&gt;"Výkaz výměr:",I9=""),"Výkaz výměr:","")</f>
        <v>Výkaz výměr:</v>
      </c>
      <c r="I10" s="165" t="s">
        <v>80</v>
      </c>
      <c r="J10" s="166"/>
      <c r="K10" s="167"/>
      <c r="L10" s="168"/>
      <c r="M10" s="169">
        <v>26.58</v>
      </c>
      <c r="N10" s="170"/>
      <c r="O10" s="171"/>
      <c r="P10" s="172"/>
      <c r="Q10" s="170"/>
      <c r="R10" s="170"/>
      <c r="S10" s="170"/>
      <c r="T10" s="173" t="s">
        <v>81</v>
      </c>
      <c r="U10" s="170"/>
      <c r="V10" s="170"/>
      <c r="W10" s="174"/>
    </row>
    <row r="11" spans="6:25" s="149" customFormat="1" ht="12" outlineLevel="2">
      <c r="F11" s="142">
        <v>2</v>
      </c>
      <c r="G11" s="143" t="s">
        <v>75</v>
      </c>
      <c r="H11" s="144" t="s">
        <v>82</v>
      </c>
      <c r="I11" s="145" t="s">
        <v>83</v>
      </c>
      <c r="J11" s="143" t="s">
        <v>84</v>
      </c>
      <c r="K11" s="146">
        <v>61.44000000000001</v>
      </c>
      <c r="L11" s="147">
        <v>0</v>
      </c>
      <c r="M11" s="146">
        <v>61.44000000000001</v>
      </c>
      <c r="N11" s="148"/>
      <c r="O11" s="148">
        <f>M11*N11</f>
        <v>0</v>
      </c>
      <c r="P11" s="148">
        <v>1</v>
      </c>
      <c r="Q11" s="148">
        <f>M11*P11</f>
        <v>61.44000000000001</v>
      </c>
      <c r="R11" s="148"/>
      <c r="S11" s="148">
        <f>M11*R11</f>
        <v>0</v>
      </c>
      <c r="T11" s="148">
        <v>21</v>
      </c>
      <c r="U11" s="148">
        <f>O11*T11/100</f>
        <v>0</v>
      </c>
      <c r="V11" s="148">
        <f>U11+O11</f>
        <v>0</v>
      </c>
      <c r="W11" s="148"/>
      <c r="X11" s="148"/>
      <c r="Y11" s="148">
        <v>1</v>
      </c>
    </row>
    <row r="12" spans="6:23" s="149" customFormat="1" ht="12" outlineLevel="2">
      <c r="F12" s="150"/>
      <c r="G12" s="151"/>
      <c r="H12" s="152" t="s">
        <v>79</v>
      </c>
      <c r="I12" s="153"/>
      <c r="J12" s="154"/>
      <c r="K12" s="154"/>
      <c r="L12" s="154"/>
      <c r="M12" s="154"/>
      <c r="N12" s="154"/>
      <c r="O12" s="154"/>
      <c r="P12" s="155"/>
      <c r="Q12" s="156"/>
      <c r="R12" s="155"/>
      <c r="S12" s="156"/>
      <c r="T12" s="157"/>
      <c r="U12" s="157"/>
      <c r="V12" s="157"/>
      <c r="W12" s="158"/>
    </row>
    <row r="13" spans="6:23" s="149" customFormat="1" ht="6" customHeight="1" outlineLevel="2">
      <c r="F13" s="150"/>
      <c r="G13" s="151"/>
      <c r="H13" s="159"/>
      <c r="I13" s="160"/>
      <c r="J13" s="160"/>
      <c r="K13" s="160"/>
      <c r="L13" s="160"/>
      <c r="M13" s="160"/>
      <c r="N13" s="160"/>
      <c r="O13" s="160"/>
      <c r="P13" s="155"/>
      <c r="Q13" s="156"/>
      <c r="R13" s="155"/>
      <c r="S13" s="156"/>
      <c r="T13" s="157"/>
      <c r="U13" s="157"/>
      <c r="V13" s="157"/>
      <c r="W13" s="158"/>
    </row>
    <row r="14" spans="6:23" s="161" customFormat="1" ht="11.25" outlineLevel="3">
      <c r="F14" s="162"/>
      <c r="G14" s="163"/>
      <c r="H14" s="164" t="str">
        <f>IF(AND(H13&lt;&gt;"Výkaz výměr:",I13=""),"Výkaz výměr:","")</f>
        <v>Výkaz výměr:</v>
      </c>
      <c r="I14" s="165" t="s">
        <v>85</v>
      </c>
      <c r="J14" s="166"/>
      <c r="K14" s="167"/>
      <c r="L14" s="168"/>
      <c r="M14" s="169">
        <v>61.44000000000001</v>
      </c>
      <c r="N14" s="170"/>
      <c r="O14" s="171"/>
      <c r="P14" s="172"/>
      <c r="Q14" s="170"/>
      <c r="R14" s="170"/>
      <c r="S14" s="170"/>
      <c r="T14" s="173" t="s">
        <v>81</v>
      </c>
      <c r="U14" s="170"/>
      <c r="V14" s="170"/>
      <c r="W14" s="174"/>
    </row>
    <row r="15" spans="6:25" s="149" customFormat="1" ht="12" outlineLevel="2">
      <c r="F15" s="142">
        <v>3</v>
      </c>
      <c r="G15" s="143" t="s">
        <v>86</v>
      </c>
      <c r="H15" s="144" t="s">
        <v>87</v>
      </c>
      <c r="I15" s="145" t="s">
        <v>88</v>
      </c>
      <c r="J15" s="143" t="s">
        <v>89</v>
      </c>
      <c r="K15" s="146">
        <v>50.2</v>
      </c>
      <c r="L15" s="147">
        <v>0</v>
      </c>
      <c r="M15" s="146">
        <v>50.2</v>
      </c>
      <c r="N15" s="148"/>
      <c r="O15" s="148">
        <f>M15*N15</f>
        <v>0</v>
      </c>
      <c r="P15" s="148"/>
      <c r="Q15" s="148">
        <f>M15*P15</f>
        <v>0</v>
      </c>
      <c r="R15" s="148"/>
      <c r="S15" s="148">
        <f>M15*R15</f>
        <v>0</v>
      </c>
      <c r="T15" s="148">
        <v>21</v>
      </c>
      <c r="U15" s="148">
        <f>O15*T15/100</f>
        <v>0</v>
      </c>
      <c r="V15" s="148">
        <f>U15+O15</f>
        <v>0</v>
      </c>
      <c r="W15" s="148"/>
      <c r="X15" s="148"/>
      <c r="Y15" s="148">
        <v>1</v>
      </c>
    </row>
    <row r="16" spans="6:23" s="149" customFormat="1" ht="45" outlineLevel="2">
      <c r="F16" s="150"/>
      <c r="G16" s="151"/>
      <c r="H16" s="152" t="s">
        <v>79</v>
      </c>
      <c r="I16" s="153" t="s">
        <v>90</v>
      </c>
      <c r="J16" s="154"/>
      <c r="K16" s="154"/>
      <c r="L16" s="154"/>
      <c r="M16" s="154"/>
      <c r="N16" s="154"/>
      <c r="O16" s="154"/>
      <c r="P16" s="155"/>
      <c r="Q16" s="156"/>
      <c r="R16" s="155"/>
      <c r="S16" s="156"/>
      <c r="T16" s="157"/>
      <c r="U16" s="157"/>
      <c r="V16" s="157"/>
      <c r="W16" s="158"/>
    </row>
    <row r="17" spans="6:23" s="149" customFormat="1" ht="6" customHeight="1" outlineLevel="2">
      <c r="F17" s="150"/>
      <c r="G17" s="151"/>
      <c r="H17" s="159"/>
      <c r="I17" s="160"/>
      <c r="J17" s="160"/>
      <c r="K17" s="160"/>
      <c r="L17" s="160"/>
      <c r="M17" s="160"/>
      <c r="N17" s="160"/>
      <c r="O17" s="160"/>
      <c r="P17" s="155"/>
      <c r="Q17" s="156"/>
      <c r="R17" s="155"/>
      <c r="S17" s="156"/>
      <c r="T17" s="157"/>
      <c r="U17" s="157"/>
      <c r="V17" s="157"/>
      <c r="W17" s="158"/>
    </row>
    <row r="18" spans="6:23" s="161" customFormat="1" ht="11.25" outlineLevel="3">
      <c r="F18" s="162"/>
      <c r="G18" s="163"/>
      <c r="H18" s="164" t="str">
        <f>IF(AND(H17&lt;&gt;"Výkaz výměr:",I17=""),"Výkaz výměr:","")</f>
        <v>Výkaz výměr:</v>
      </c>
      <c r="I18" s="165" t="s">
        <v>91</v>
      </c>
      <c r="J18" s="166"/>
      <c r="K18" s="167"/>
      <c r="L18" s="168"/>
      <c r="M18" s="169">
        <v>50.2</v>
      </c>
      <c r="N18" s="170"/>
      <c r="O18" s="171"/>
      <c r="P18" s="172"/>
      <c r="Q18" s="170"/>
      <c r="R18" s="170"/>
      <c r="S18" s="170"/>
      <c r="T18" s="173" t="s">
        <v>81</v>
      </c>
      <c r="U18" s="170"/>
      <c r="V18" s="170"/>
      <c r="W18" s="174"/>
    </row>
    <row r="19" spans="6:25" s="149" customFormat="1" ht="12" outlineLevel="2">
      <c r="F19" s="142">
        <v>4</v>
      </c>
      <c r="G19" s="143" t="s">
        <v>86</v>
      </c>
      <c r="H19" s="144" t="s">
        <v>92</v>
      </c>
      <c r="I19" s="145" t="s">
        <v>93</v>
      </c>
      <c r="J19" s="143" t="s">
        <v>89</v>
      </c>
      <c r="K19" s="146">
        <v>885</v>
      </c>
      <c r="L19" s="147">
        <v>0</v>
      </c>
      <c r="M19" s="146">
        <v>885</v>
      </c>
      <c r="N19" s="148"/>
      <c r="O19" s="148">
        <f>M19*N19</f>
        <v>0</v>
      </c>
      <c r="P19" s="148"/>
      <c r="Q19" s="148">
        <f>M19*P19</f>
        <v>0</v>
      </c>
      <c r="R19" s="148"/>
      <c r="S19" s="148">
        <f>M19*R19</f>
        <v>0</v>
      </c>
      <c r="T19" s="148">
        <v>21</v>
      </c>
      <c r="U19" s="148">
        <f>O19*T19/100</f>
        <v>0</v>
      </c>
      <c r="V19" s="148">
        <f>U19+O19</f>
        <v>0</v>
      </c>
      <c r="W19" s="148"/>
      <c r="X19" s="148"/>
      <c r="Y19" s="148">
        <v>1</v>
      </c>
    </row>
    <row r="20" spans="6:23" s="149" customFormat="1" ht="56.25" outlineLevel="2">
      <c r="F20" s="150"/>
      <c r="G20" s="151"/>
      <c r="H20" s="152" t="s">
        <v>79</v>
      </c>
      <c r="I20" s="153" t="s">
        <v>94</v>
      </c>
      <c r="J20" s="154"/>
      <c r="K20" s="154"/>
      <c r="L20" s="154"/>
      <c r="M20" s="154"/>
      <c r="N20" s="154"/>
      <c r="O20" s="154"/>
      <c r="P20" s="155"/>
      <c r="Q20" s="156"/>
      <c r="R20" s="155"/>
      <c r="S20" s="156"/>
      <c r="T20" s="157"/>
      <c r="U20" s="157"/>
      <c r="V20" s="157"/>
      <c r="W20" s="158"/>
    </row>
    <row r="21" spans="6:23" s="149" customFormat="1" ht="6" customHeight="1" outlineLevel="2">
      <c r="F21" s="150"/>
      <c r="G21" s="151"/>
      <c r="H21" s="159"/>
      <c r="I21" s="160"/>
      <c r="J21" s="160"/>
      <c r="K21" s="160"/>
      <c r="L21" s="160"/>
      <c r="M21" s="160"/>
      <c r="N21" s="160"/>
      <c r="O21" s="160"/>
      <c r="P21" s="155"/>
      <c r="Q21" s="156"/>
      <c r="R21" s="155"/>
      <c r="S21" s="156"/>
      <c r="T21" s="157"/>
      <c r="U21" s="157"/>
      <c r="V21" s="157"/>
      <c r="W21" s="158"/>
    </row>
    <row r="22" spans="6:23" s="161" customFormat="1" ht="11.25" outlineLevel="3">
      <c r="F22" s="162"/>
      <c r="G22" s="163"/>
      <c r="H22" s="164" t="str">
        <f>IF(AND(H21&lt;&gt;"Výkaz výměr:",I21=""),"Výkaz výměr:","")</f>
        <v>Výkaz výměr:</v>
      </c>
      <c r="I22" s="165" t="s">
        <v>95</v>
      </c>
      <c r="J22" s="166"/>
      <c r="K22" s="167"/>
      <c r="L22" s="168"/>
      <c r="M22" s="169">
        <v>885</v>
      </c>
      <c r="N22" s="170"/>
      <c r="O22" s="171"/>
      <c r="P22" s="172"/>
      <c r="Q22" s="170"/>
      <c r="R22" s="170"/>
      <c r="S22" s="170"/>
      <c r="T22" s="173" t="s">
        <v>81</v>
      </c>
      <c r="U22" s="170"/>
      <c r="V22" s="170"/>
      <c r="W22" s="174"/>
    </row>
    <row r="23" spans="6:25" s="149" customFormat="1" ht="12" outlineLevel="2">
      <c r="F23" s="142">
        <v>5</v>
      </c>
      <c r="G23" s="143" t="s">
        <v>86</v>
      </c>
      <c r="H23" s="144" t="s">
        <v>96</v>
      </c>
      <c r="I23" s="145" t="s">
        <v>97</v>
      </c>
      <c r="J23" s="143" t="s">
        <v>89</v>
      </c>
      <c r="K23" s="146">
        <v>885</v>
      </c>
      <c r="L23" s="147">
        <v>0</v>
      </c>
      <c r="M23" s="146">
        <v>885</v>
      </c>
      <c r="N23" s="148"/>
      <c r="O23" s="148">
        <f>M23*N23</f>
        <v>0</v>
      </c>
      <c r="P23" s="148"/>
      <c r="Q23" s="148">
        <f>M23*P23</f>
        <v>0</v>
      </c>
      <c r="R23" s="148"/>
      <c r="S23" s="148">
        <f>M23*R23</f>
        <v>0</v>
      </c>
      <c r="T23" s="148">
        <v>21</v>
      </c>
      <c r="U23" s="148">
        <f>O23*T23/100</f>
        <v>0</v>
      </c>
      <c r="V23" s="148">
        <f>U23+O23</f>
        <v>0</v>
      </c>
      <c r="W23" s="148"/>
      <c r="X23" s="148"/>
      <c r="Y23" s="148">
        <v>1</v>
      </c>
    </row>
    <row r="24" spans="6:23" s="149" customFormat="1" ht="67.5" outlineLevel="2">
      <c r="F24" s="150"/>
      <c r="G24" s="151"/>
      <c r="H24" s="152" t="s">
        <v>79</v>
      </c>
      <c r="I24" s="153" t="s">
        <v>98</v>
      </c>
      <c r="J24" s="154"/>
      <c r="K24" s="154"/>
      <c r="L24" s="154"/>
      <c r="M24" s="154"/>
      <c r="N24" s="154"/>
      <c r="O24" s="154"/>
      <c r="P24" s="155"/>
      <c r="Q24" s="156"/>
      <c r="R24" s="155"/>
      <c r="S24" s="156"/>
      <c r="T24" s="157"/>
      <c r="U24" s="157"/>
      <c r="V24" s="157"/>
      <c r="W24" s="158"/>
    </row>
    <row r="25" spans="6:23" s="149" customFormat="1" ht="6" customHeight="1" outlineLevel="2">
      <c r="F25" s="150"/>
      <c r="G25" s="151"/>
      <c r="H25" s="159"/>
      <c r="I25" s="160"/>
      <c r="J25" s="160"/>
      <c r="K25" s="160"/>
      <c r="L25" s="160"/>
      <c r="M25" s="160"/>
      <c r="N25" s="160"/>
      <c r="O25" s="160"/>
      <c r="P25" s="155"/>
      <c r="Q25" s="156"/>
      <c r="R25" s="155"/>
      <c r="S25" s="156"/>
      <c r="T25" s="157"/>
      <c r="U25" s="157"/>
      <c r="V25" s="157"/>
      <c r="W25" s="158"/>
    </row>
    <row r="26" spans="6:25" s="149" customFormat="1" ht="12" outlineLevel="2">
      <c r="F26" s="142">
        <v>6</v>
      </c>
      <c r="G26" s="143" t="s">
        <v>86</v>
      </c>
      <c r="H26" s="144" t="s">
        <v>99</v>
      </c>
      <c r="I26" s="145" t="s">
        <v>100</v>
      </c>
      <c r="J26" s="143" t="s">
        <v>89</v>
      </c>
      <c r="K26" s="146">
        <v>14.399999999999999</v>
      </c>
      <c r="L26" s="147">
        <v>0</v>
      </c>
      <c r="M26" s="146">
        <v>14.399999999999999</v>
      </c>
      <c r="N26" s="148"/>
      <c r="O26" s="148">
        <f>M26*N26</f>
        <v>0</v>
      </c>
      <c r="P26" s="148"/>
      <c r="Q26" s="148">
        <f>M26*P26</f>
        <v>0</v>
      </c>
      <c r="R26" s="148"/>
      <c r="S26" s="148">
        <f>M26*R26</f>
        <v>0</v>
      </c>
      <c r="T26" s="148">
        <v>21</v>
      </c>
      <c r="U26" s="148">
        <f>O26*T26/100</f>
        <v>0</v>
      </c>
      <c r="V26" s="148">
        <f>U26+O26</f>
        <v>0</v>
      </c>
      <c r="W26" s="148"/>
      <c r="X26" s="148"/>
      <c r="Y26" s="148">
        <v>1</v>
      </c>
    </row>
    <row r="27" spans="6:23" s="149" customFormat="1" ht="45" outlineLevel="2">
      <c r="F27" s="150"/>
      <c r="G27" s="151"/>
      <c r="H27" s="152" t="s">
        <v>79</v>
      </c>
      <c r="I27" s="153" t="s">
        <v>101</v>
      </c>
      <c r="J27" s="154"/>
      <c r="K27" s="154"/>
      <c r="L27" s="154"/>
      <c r="M27" s="154"/>
      <c r="N27" s="154"/>
      <c r="O27" s="154"/>
      <c r="P27" s="155"/>
      <c r="Q27" s="156"/>
      <c r="R27" s="155"/>
      <c r="S27" s="156"/>
      <c r="T27" s="157"/>
      <c r="U27" s="157"/>
      <c r="V27" s="157"/>
      <c r="W27" s="158"/>
    </row>
    <row r="28" spans="6:23" s="149" customFormat="1" ht="6" customHeight="1" outlineLevel="2">
      <c r="F28" s="150"/>
      <c r="G28" s="151"/>
      <c r="H28" s="159"/>
      <c r="I28" s="160"/>
      <c r="J28" s="160"/>
      <c r="K28" s="160"/>
      <c r="L28" s="160"/>
      <c r="M28" s="160"/>
      <c r="N28" s="160"/>
      <c r="O28" s="160"/>
      <c r="P28" s="155"/>
      <c r="Q28" s="156"/>
      <c r="R28" s="155"/>
      <c r="S28" s="156"/>
      <c r="T28" s="157"/>
      <c r="U28" s="157"/>
      <c r="V28" s="157"/>
      <c r="W28" s="158"/>
    </row>
    <row r="29" spans="6:23" s="161" customFormat="1" ht="11.25" outlineLevel="3">
      <c r="F29" s="162"/>
      <c r="G29" s="163"/>
      <c r="H29" s="164" t="str">
        <f>IF(AND(H28&lt;&gt;"Výkaz výměr:",I28=""),"Výkaz výměr:","")</f>
        <v>Výkaz výměr:</v>
      </c>
      <c r="I29" s="165" t="s">
        <v>102</v>
      </c>
      <c r="J29" s="166"/>
      <c r="K29" s="167"/>
      <c r="L29" s="168"/>
      <c r="M29" s="169">
        <v>14.399999999999999</v>
      </c>
      <c r="N29" s="170"/>
      <c r="O29" s="171"/>
      <c r="P29" s="172"/>
      <c r="Q29" s="170"/>
      <c r="R29" s="170"/>
      <c r="S29" s="170"/>
      <c r="T29" s="173" t="s">
        <v>81</v>
      </c>
      <c r="U29" s="170"/>
      <c r="V29" s="170"/>
      <c r="W29" s="174"/>
    </row>
    <row r="30" spans="6:25" s="149" customFormat="1" ht="12" outlineLevel="2">
      <c r="F30" s="142">
        <v>7</v>
      </c>
      <c r="G30" s="143" t="s">
        <v>86</v>
      </c>
      <c r="H30" s="144" t="s">
        <v>103</v>
      </c>
      <c r="I30" s="145" t="s">
        <v>104</v>
      </c>
      <c r="J30" s="143" t="s">
        <v>89</v>
      </c>
      <c r="K30" s="146">
        <v>14.4</v>
      </c>
      <c r="L30" s="147">
        <v>0</v>
      </c>
      <c r="M30" s="146">
        <v>14.4</v>
      </c>
      <c r="N30" s="148"/>
      <c r="O30" s="148">
        <f>M30*N30</f>
        <v>0</v>
      </c>
      <c r="P30" s="148"/>
      <c r="Q30" s="148">
        <f>M30*P30</f>
        <v>0</v>
      </c>
      <c r="R30" s="148"/>
      <c r="S30" s="148">
        <f>M30*R30</f>
        <v>0</v>
      </c>
      <c r="T30" s="148">
        <v>21</v>
      </c>
      <c r="U30" s="148">
        <f>O30*T30/100</f>
        <v>0</v>
      </c>
      <c r="V30" s="148">
        <f>U30+O30</f>
        <v>0</v>
      </c>
      <c r="W30" s="148"/>
      <c r="X30" s="148"/>
      <c r="Y30" s="148">
        <v>1</v>
      </c>
    </row>
    <row r="31" spans="6:23" s="149" customFormat="1" ht="56.25" outlineLevel="2">
      <c r="F31" s="150"/>
      <c r="G31" s="151"/>
      <c r="H31" s="152" t="s">
        <v>79</v>
      </c>
      <c r="I31" s="153" t="s">
        <v>105</v>
      </c>
      <c r="J31" s="154"/>
      <c r="K31" s="154"/>
      <c r="L31" s="154"/>
      <c r="M31" s="154"/>
      <c r="N31" s="154"/>
      <c r="O31" s="154"/>
      <c r="P31" s="155"/>
      <c r="Q31" s="156"/>
      <c r="R31" s="155"/>
      <c r="S31" s="156"/>
      <c r="T31" s="157"/>
      <c r="U31" s="157"/>
      <c r="V31" s="157"/>
      <c r="W31" s="158"/>
    </row>
    <row r="32" spans="6:23" s="149" customFormat="1" ht="6" customHeight="1" outlineLevel="2">
      <c r="F32" s="150"/>
      <c r="G32" s="151"/>
      <c r="H32" s="159"/>
      <c r="I32" s="160"/>
      <c r="J32" s="160"/>
      <c r="K32" s="160"/>
      <c r="L32" s="160"/>
      <c r="M32" s="160"/>
      <c r="N32" s="160"/>
      <c r="O32" s="160"/>
      <c r="P32" s="155"/>
      <c r="Q32" s="156"/>
      <c r="R32" s="155"/>
      <c r="S32" s="156"/>
      <c r="T32" s="157"/>
      <c r="U32" s="157"/>
      <c r="V32" s="157"/>
      <c r="W32" s="158"/>
    </row>
    <row r="33" spans="6:25" s="149" customFormat="1" ht="12" outlineLevel="2">
      <c r="F33" s="142">
        <v>8</v>
      </c>
      <c r="G33" s="143" t="s">
        <v>86</v>
      </c>
      <c r="H33" s="144" t="s">
        <v>106</v>
      </c>
      <c r="I33" s="145" t="s">
        <v>107</v>
      </c>
      <c r="J33" s="143" t="s">
        <v>89</v>
      </c>
      <c r="K33" s="146">
        <v>789.4</v>
      </c>
      <c r="L33" s="147">
        <v>0</v>
      </c>
      <c r="M33" s="146">
        <v>789.4</v>
      </c>
      <c r="N33" s="148"/>
      <c r="O33" s="148">
        <f>M33*N33</f>
        <v>0</v>
      </c>
      <c r="P33" s="148"/>
      <c r="Q33" s="148">
        <f>M33*P33</f>
        <v>0</v>
      </c>
      <c r="R33" s="148"/>
      <c r="S33" s="148">
        <f>M33*R33</f>
        <v>0</v>
      </c>
      <c r="T33" s="148">
        <v>21</v>
      </c>
      <c r="U33" s="148">
        <f>O33*T33/100</f>
        <v>0</v>
      </c>
      <c r="V33" s="148">
        <f>U33+O33</f>
        <v>0</v>
      </c>
      <c r="W33" s="148"/>
      <c r="X33" s="148"/>
      <c r="Y33" s="148">
        <v>1</v>
      </c>
    </row>
    <row r="34" spans="6:23" s="149" customFormat="1" ht="45" outlineLevel="2">
      <c r="F34" s="150"/>
      <c r="G34" s="151"/>
      <c r="H34" s="152" t="s">
        <v>79</v>
      </c>
      <c r="I34" s="153" t="s">
        <v>108</v>
      </c>
      <c r="J34" s="154"/>
      <c r="K34" s="154"/>
      <c r="L34" s="154"/>
      <c r="M34" s="154"/>
      <c r="N34" s="154"/>
      <c r="O34" s="154"/>
      <c r="P34" s="155"/>
      <c r="Q34" s="156"/>
      <c r="R34" s="155"/>
      <c r="S34" s="156"/>
      <c r="T34" s="157"/>
      <c r="U34" s="157"/>
      <c r="V34" s="157"/>
      <c r="W34" s="158"/>
    </row>
    <row r="35" spans="6:23" s="149" customFormat="1" ht="6" customHeight="1" outlineLevel="2">
      <c r="F35" s="150"/>
      <c r="G35" s="151"/>
      <c r="H35" s="159"/>
      <c r="I35" s="160"/>
      <c r="J35" s="160"/>
      <c r="K35" s="160"/>
      <c r="L35" s="160"/>
      <c r="M35" s="160"/>
      <c r="N35" s="160"/>
      <c r="O35" s="160"/>
      <c r="P35" s="155"/>
      <c r="Q35" s="156"/>
      <c r="R35" s="155"/>
      <c r="S35" s="156"/>
      <c r="T35" s="157"/>
      <c r="U35" s="157"/>
      <c r="V35" s="157"/>
      <c r="W35" s="158"/>
    </row>
    <row r="36" spans="6:25" s="149" customFormat="1" ht="24" outlineLevel="2">
      <c r="F36" s="142">
        <v>9</v>
      </c>
      <c r="G36" s="143" t="s">
        <v>86</v>
      </c>
      <c r="H36" s="144" t="s">
        <v>109</v>
      </c>
      <c r="I36" s="145" t="s">
        <v>110</v>
      </c>
      <c r="J36" s="143" t="s">
        <v>89</v>
      </c>
      <c r="K36" s="146">
        <v>11841</v>
      </c>
      <c r="L36" s="147">
        <v>0</v>
      </c>
      <c r="M36" s="146">
        <v>11841</v>
      </c>
      <c r="N36" s="148"/>
      <c r="O36" s="148">
        <f>M36*N36</f>
        <v>0</v>
      </c>
      <c r="P36" s="148"/>
      <c r="Q36" s="148">
        <f>M36*P36</f>
        <v>0</v>
      </c>
      <c r="R36" s="148"/>
      <c r="S36" s="148">
        <f>M36*R36</f>
        <v>0</v>
      </c>
      <c r="T36" s="148">
        <v>21</v>
      </c>
      <c r="U36" s="148">
        <f>O36*T36/100</f>
        <v>0</v>
      </c>
      <c r="V36" s="148">
        <f>U36+O36</f>
        <v>0</v>
      </c>
      <c r="W36" s="148"/>
      <c r="X36" s="148"/>
      <c r="Y36" s="148">
        <v>1</v>
      </c>
    </row>
    <row r="37" spans="6:23" s="149" customFormat="1" ht="56.25" outlineLevel="2">
      <c r="F37" s="150"/>
      <c r="G37" s="151"/>
      <c r="H37" s="152" t="s">
        <v>79</v>
      </c>
      <c r="I37" s="153" t="s">
        <v>111</v>
      </c>
      <c r="J37" s="154"/>
      <c r="K37" s="154"/>
      <c r="L37" s="154"/>
      <c r="M37" s="154"/>
      <c r="N37" s="154"/>
      <c r="O37" s="154"/>
      <c r="P37" s="155"/>
      <c r="Q37" s="156"/>
      <c r="R37" s="155"/>
      <c r="S37" s="156"/>
      <c r="T37" s="157"/>
      <c r="U37" s="157"/>
      <c r="V37" s="157"/>
      <c r="W37" s="158"/>
    </row>
    <row r="38" spans="6:23" s="149" customFormat="1" ht="6" customHeight="1" outlineLevel="2">
      <c r="F38" s="150"/>
      <c r="G38" s="151"/>
      <c r="H38" s="159"/>
      <c r="I38" s="160"/>
      <c r="J38" s="160"/>
      <c r="K38" s="160"/>
      <c r="L38" s="160"/>
      <c r="M38" s="160"/>
      <c r="N38" s="160"/>
      <c r="O38" s="160"/>
      <c r="P38" s="155"/>
      <c r="Q38" s="156"/>
      <c r="R38" s="155"/>
      <c r="S38" s="156"/>
      <c r="T38" s="157"/>
      <c r="U38" s="157"/>
      <c r="V38" s="157"/>
      <c r="W38" s="158"/>
    </row>
    <row r="39" spans="6:23" s="161" customFormat="1" ht="11.25" outlineLevel="3">
      <c r="F39" s="162"/>
      <c r="G39" s="163"/>
      <c r="H39" s="164" t="str">
        <f>IF(AND(H38&lt;&gt;"Výkaz výměr:",I38=""),"Výkaz výměr:","")</f>
        <v>Výkaz výměr:</v>
      </c>
      <c r="I39" s="165" t="s">
        <v>112</v>
      </c>
      <c r="J39" s="166"/>
      <c r="K39" s="167"/>
      <c r="L39" s="168"/>
      <c r="M39" s="169">
        <v>11841</v>
      </c>
      <c r="N39" s="170"/>
      <c r="O39" s="171"/>
      <c r="P39" s="172"/>
      <c r="Q39" s="170"/>
      <c r="R39" s="170"/>
      <c r="S39" s="170"/>
      <c r="T39" s="173" t="s">
        <v>81</v>
      </c>
      <c r="U39" s="170"/>
      <c r="V39" s="170"/>
      <c r="W39" s="174"/>
    </row>
    <row r="40" spans="6:25" s="149" customFormat="1" ht="12" outlineLevel="2">
      <c r="F40" s="142">
        <v>10</v>
      </c>
      <c r="G40" s="143" t="s">
        <v>86</v>
      </c>
      <c r="H40" s="144" t="s">
        <v>113</v>
      </c>
      <c r="I40" s="145" t="s">
        <v>114</v>
      </c>
      <c r="J40" s="143" t="s">
        <v>89</v>
      </c>
      <c r="K40" s="146">
        <v>789.4</v>
      </c>
      <c r="L40" s="147">
        <v>0</v>
      </c>
      <c r="M40" s="146">
        <v>789.4</v>
      </c>
      <c r="N40" s="148"/>
      <c r="O40" s="148">
        <f>M40*N40</f>
        <v>0</v>
      </c>
      <c r="P40" s="148"/>
      <c r="Q40" s="148">
        <f>M40*P40</f>
        <v>0</v>
      </c>
      <c r="R40" s="148"/>
      <c r="S40" s="148">
        <f>M40*R40</f>
        <v>0</v>
      </c>
      <c r="T40" s="148">
        <v>21</v>
      </c>
      <c r="U40" s="148">
        <f>O40*T40/100</f>
        <v>0</v>
      </c>
      <c r="V40" s="148">
        <f>U40+O40</f>
        <v>0</v>
      </c>
      <c r="W40" s="148"/>
      <c r="X40" s="148"/>
      <c r="Y40" s="148">
        <v>1</v>
      </c>
    </row>
    <row r="41" spans="6:23" s="149" customFormat="1" ht="45" outlineLevel="2">
      <c r="F41" s="150"/>
      <c r="G41" s="151"/>
      <c r="H41" s="152" t="s">
        <v>79</v>
      </c>
      <c r="I41" s="153" t="s">
        <v>115</v>
      </c>
      <c r="J41" s="154"/>
      <c r="K41" s="154"/>
      <c r="L41" s="154"/>
      <c r="M41" s="154"/>
      <c r="N41" s="154"/>
      <c r="O41" s="154"/>
      <c r="P41" s="155"/>
      <c r="Q41" s="156"/>
      <c r="R41" s="155"/>
      <c r="S41" s="156"/>
      <c r="T41" s="157"/>
      <c r="U41" s="157"/>
      <c r="V41" s="157"/>
      <c r="W41" s="158"/>
    </row>
    <row r="42" spans="6:23" s="149" customFormat="1" ht="6" customHeight="1" outlineLevel="2">
      <c r="F42" s="150"/>
      <c r="G42" s="151"/>
      <c r="H42" s="159"/>
      <c r="I42" s="160"/>
      <c r="J42" s="160"/>
      <c r="K42" s="160"/>
      <c r="L42" s="160"/>
      <c r="M42" s="160"/>
      <c r="N42" s="160"/>
      <c r="O42" s="160"/>
      <c r="P42" s="155"/>
      <c r="Q42" s="156"/>
      <c r="R42" s="155"/>
      <c r="S42" s="156"/>
      <c r="T42" s="157"/>
      <c r="U42" s="157"/>
      <c r="V42" s="157"/>
      <c r="W42" s="158"/>
    </row>
    <row r="43" spans="6:23" s="161" customFormat="1" ht="11.25" outlineLevel="3">
      <c r="F43" s="162"/>
      <c r="G43" s="163"/>
      <c r="H43" s="164" t="str">
        <f>IF(AND(H42&lt;&gt;"Výkaz výměr:",I42=""),"Výkaz výměr:","")</f>
        <v>Výkaz výměr:</v>
      </c>
      <c r="I43" s="165" t="s">
        <v>116</v>
      </c>
      <c r="J43" s="166"/>
      <c r="K43" s="167"/>
      <c r="L43" s="168"/>
      <c r="M43" s="169">
        <v>789.4</v>
      </c>
      <c r="N43" s="170"/>
      <c r="O43" s="171"/>
      <c r="P43" s="172"/>
      <c r="Q43" s="170"/>
      <c r="R43" s="170"/>
      <c r="S43" s="170"/>
      <c r="T43" s="173" t="s">
        <v>81</v>
      </c>
      <c r="U43" s="170"/>
      <c r="V43" s="170"/>
      <c r="W43" s="174"/>
    </row>
    <row r="44" spans="6:25" s="149" customFormat="1" ht="12" outlineLevel="2">
      <c r="F44" s="142">
        <v>11</v>
      </c>
      <c r="G44" s="143" t="s">
        <v>86</v>
      </c>
      <c r="H44" s="144" t="s">
        <v>117</v>
      </c>
      <c r="I44" s="145" t="s">
        <v>118</v>
      </c>
      <c r="J44" s="143" t="s">
        <v>89</v>
      </c>
      <c r="K44" s="146">
        <v>110</v>
      </c>
      <c r="L44" s="147">
        <v>0</v>
      </c>
      <c r="M44" s="146">
        <v>110</v>
      </c>
      <c r="N44" s="148"/>
      <c r="O44" s="148">
        <f>M44*N44</f>
        <v>0</v>
      </c>
      <c r="P44" s="148"/>
      <c r="Q44" s="148">
        <f>M44*P44</f>
        <v>0</v>
      </c>
      <c r="R44" s="148"/>
      <c r="S44" s="148">
        <f>M44*R44</f>
        <v>0</v>
      </c>
      <c r="T44" s="148">
        <v>21</v>
      </c>
      <c r="U44" s="148">
        <f>O44*T44/100</f>
        <v>0</v>
      </c>
      <c r="V44" s="148">
        <f>U44+O44</f>
        <v>0</v>
      </c>
      <c r="W44" s="148"/>
      <c r="X44" s="148"/>
      <c r="Y44" s="148">
        <v>1</v>
      </c>
    </row>
    <row r="45" spans="6:23" s="149" customFormat="1" ht="56.25" outlineLevel="2">
      <c r="F45" s="150"/>
      <c r="G45" s="151"/>
      <c r="H45" s="152" t="s">
        <v>79</v>
      </c>
      <c r="I45" s="153" t="s">
        <v>119</v>
      </c>
      <c r="J45" s="154"/>
      <c r="K45" s="154"/>
      <c r="L45" s="154"/>
      <c r="M45" s="154"/>
      <c r="N45" s="154"/>
      <c r="O45" s="154"/>
      <c r="P45" s="155"/>
      <c r="Q45" s="156"/>
      <c r="R45" s="155"/>
      <c r="S45" s="156"/>
      <c r="T45" s="157"/>
      <c r="U45" s="157"/>
      <c r="V45" s="157"/>
      <c r="W45" s="158"/>
    </row>
    <row r="46" spans="6:23" s="149" customFormat="1" ht="6" customHeight="1" outlineLevel="2">
      <c r="F46" s="150"/>
      <c r="G46" s="151"/>
      <c r="H46" s="159"/>
      <c r="I46" s="160"/>
      <c r="J46" s="160"/>
      <c r="K46" s="160"/>
      <c r="L46" s="160"/>
      <c r="M46" s="160"/>
      <c r="N46" s="160"/>
      <c r="O46" s="160"/>
      <c r="P46" s="155"/>
      <c r="Q46" s="156"/>
      <c r="R46" s="155"/>
      <c r="S46" s="156"/>
      <c r="T46" s="157"/>
      <c r="U46" s="157"/>
      <c r="V46" s="157"/>
      <c r="W46" s="158"/>
    </row>
    <row r="47" spans="6:25" s="149" customFormat="1" ht="12" outlineLevel="2">
      <c r="F47" s="142">
        <v>12</v>
      </c>
      <c r="G47" s="143" t="s">
        <v>86</v>
      </c>
      <c r="H47" s="144" t="s">
        <v>120</v>
      </c>
      <c r="I47" s="145" t="s">
        <v>121</v>
      </c>
      <c r="J47" s="143" t="s">
        <v>89</v>
      </c>
      <c r="K47" s="146">
        <v>789.4</v>
      </c>
      <c r="L47" s="147">
        <v>0</v>
      </c>
      <c r="M47" s="146">
        <v>789.4</v>
      </c>
      <c r="N47" s="148"/>
      <c r="O47" s="148">
        <f>M47*N47</f>
        <v>0</v>
      </c>
      <c r="P47" s="148"/>
      <c r="Q47" s="148">
        <f>M47*P47</f>
        <v>0</v>
      </c>
      <c r="R47" s="148"/>
      <c r="S47" s="148">
        <f>M47*R47</f>
        <v>0</v>
      </c>
      <c r="T47" s="148">
        <v>21</v>
      </c>
      <c r="U47" s="148">
        <f>O47*T47/100</f>
        <v>0</v>
      </c>
      <c r="V47" s="148">
        <f>U47+O47</f>
        <v>0</v>
      </c>
      <c r="W47" s="148"/>
      <c r="X47" s="148"/>
      <c r="Y47" s="148">
        <v>1</v>
      </c>
    </row>
    <row r="48" spans="6:23" s="149" customFormat="1" ht="22.5" outlineLevel="2">
      <c r="F48" s="150"/>
      <c r="G48" s="151"/>
      <c r="H48" s="152" t="s">
        <v>79</v>
      </c>
      <c r="I48" s="153" t="s">
        <v>122</v>
      </c>
      <c r="J48" s="154"/>
      <c r="K48" s="154"/>
      <c r="L48" s="154"/>
      <c r="M48" s="154"/>
      <c r="N48" s="154"/>
      <c r="O48" s="154"/>
      <c r="P48" s="155"/>
      <c r="Q48" s="156"/>
      <c r="R48" s="155"/>
      <c r="S48" s="156"/>
      <c r="T48" s="157"/>
      <c r="U48" s="157"/>
      <c r="V48" s="157"/>
      <c r="W48" s="158"/>
    </row>
    <row r="49" spans="6:23" s="149" customFormat="1" ht="6" customHeight="1" outlineLevel="2">
      <c r="F49" s="150"/>
      <c r="G49" s="151"/>
      <c r="H49" s="159"/>
      <c r="I49" s="160"/>
      <c r="J49" s="160"/>
      <c r="K49" s="160"/>
      <c r="L49" s="160"/>
      <c r="M49" s="160"/>
      <c r="N49" s="160"/>
      <c r="O49" s="160"/>
      <c r="P49" s="155"/>
      <c r="Q49" s="156"/>
      <c r="R49" s="155"/>
      <c r="S49" s="156"/>
      <c r="T49" s="157"/>
      <c r="U49" s="157"/>
      <c r="V49" s="157"/>
      <c r="W49" s="158"/>
    </row>
    <row r="50" spans="6:25" s="149" customFormat="1" ht="12" outlineLevel="2">
      <c r="F50" s="142">
        <v>13</v>
      </c>
      <c r="G50" s="143" t="s">
        <v>86</v>
      </c>
      <c r="H50" s="144" t="s">
        <v>123</v>
      </c>
      <c r="I50" s="145" t="s">
        <v>124</v>
      </c>
      <c r="J50" s="143" t="s">
        <v>84</v>
      </c>
      <c r="K50" s="146">
        <v>1263.04</v>
      </c>
      <c r="L50" s="147">
        <v>0</v>
      </c>
      <c r="M50" s="146">
        <v>1263.04</v>
      </c>
      <c r="N50" s="148"/>
      <c r="O50" s="148">
        <f>M50*N50</f>
        <v>0</v>
      </c>
      <c r="P50" s="148"/>
      <c r="Q50" s="148">
        <f>M50*P50</f>
        <v>0</v>
      </c>
      <c r="R50" s="148"/>
      <c r="S50" s="148">
        <f>M50*R50</f>
        <v>0</v>
      </c>
      <c r="T50" s="148">
        <v>21</v>
      </c>
      <c r="U50" s="148">
        <f>O50*T50/100</f>
        <v>0</v>
      </c>
      <c r="V50" s="148">
        <f>U50+O50</f>
        <v>0</v>
      </c>
      <c r="W50" s="148"/>
      <c r="X50" s="148"/>
      <c r="Y50" s="148">
        <v>1</v>
      </c>
    </row>
    <row r="51" spans="6:23" s="149" customFormat="1" ht="22.5" outlineLevel="2">
      <c r="F51" s="150"/>
      <c r="G51" s="151"/>
      <c r="H51" s="152" t="s">
        <v>79</v>
      </c>
      <c r="I51" s="153" t="s">
        <v>125</v>
      </c>
      <c r="J51" s="154"/>
      <c r="K51" s="154"/>
      <c r="L51" s="154"/>
      <c r="M51" s="154"/>
      <c r="N51" s="154"/>
      <c r="O51" s="154"/>
      <c r="P51" s="155"/>
      <c r="Q51" s="156"/>
      <c r="R51" s="155"/>
      <c r="S51" s="156"/>
      <c r="T51" s="157"/>
      <c r="U51" s="157"/>
      <c r="V51" s="157"/>
      <c r="W51" s="158"/>
    </row>
    <row r="52" spans="6:23" s="149" customFormat="1" ht="6" customHeight="1" outlineLevel="2">
      <c r="F52" s="150"/>
      <c r="G52" s="151"/>
      <c r="H52" s="159"/>
      <c r="I52" s="160"/>
      <c r="J52" s="160"/>
      <c r="K52" s="160"/>
      <c r="L52" s="160"/>
      <c r="M52" s="160"/>
      <c r="N52" s="160"/>
      <c r="O52" s="160"/>
      <c r="P52" s="155"/>
      <c r="Q52" s="156"/>
      <c r="R52" s="155"/>
      <c r="S52" s="156"/>
      <c r="T52" s="157"/>
      <c r="U52" s="157"/>
      <c r="V52" s="157"/>
      <c r="W52" s="158"/>
    </row>
    <row r="53" spans="6:23" s="161" customFormat="1" ht="11.25" outlineLevel="3">
      <c r="F53" s="162"/>
      <c r="G53" s="163"/>
      <c r="H53" s="164" t="str">
        <f>IF(AND(H52&lt;&gt;"Výkaz výměr:",I52=""),"Výkaz výměr:","")</f>
        <v>Výkaz výměr:</v>
      </c>
      <c r="I53" s="165" t="s">
        <v>126</v>
      </c>
      <c r="J53" s="166"/>
      <c r="K53" s="167"/>
      <c r="L53" s="168"/>
      <c r="M53" s="169">
        <v>1263.04</v>
      </c>
      <c r="N53" s="170"/>
      <c r="O53" s="171"/>
      <c r="P53" s="172"/>
      <c r="Q53" s="170"/>
      <c r="R53" s="170"/>
      <c r="S53" s="170"/>
      <c r="T53" s="173" t="s">
        <v>81</v>
      </c>
      <c r="U53" s="170"/>
      <c r="V53" s="170"/>
      <c r="W53" s="174"/>
    </row>
    <row r="54" spans="6:25" s="149" customFormat="1" ht="12" outlineLevel="2">
      <c r="F54" s="142">
        <v>14</v>
      </c>
      <c r="G54" s="143" t="s">
        <v>86</v>
      </c>
      <c r="H54" s="144" t="s">
        <v>127</v>
      </c>
      <c r="I54" s="145" t="s">
        <v>128</v>
      </c>
      <c r="J54" s="143" t="s">
        <v>129</v>
      </c>
      <c r="K54" s="146">
        <v>886</v>
      </c>
      <c r="L54" s="147">
        <v>0</v>
      </c>
      <c r="M54" s="146">
        <v>886</v>
      </c>
      <c r="N54" s="148"/>
      <c r="O54" s="148">
        <f>M54*N54</f>
        <v>0</v>
      </c>
      <c r="P54" s="148"/>
      <c r="Q54" s="148">
        <f>M54*P54</f>
        <v>0</v>
      </c>
      <c r="R54" s="148"/>
      <c r="S54" s="148">
        <f>M54*R54</f>
        <v>0</v>
      </c>
      <c r="T54" s="148">
        <v>21</v>
      </c>
      <c r="U54" s="148">
        <f>O54*T54/100</f>
        <v>0</v>
      </c>
      <c r="V54" s="148">
        <f>U54+O54</f>
        <v>0</v>
      </c>
      <c r="W54" s="148"/>
      <c r="X54" s="148"/>
      <c r="Y54" s="148">
        <v>1</v>
      </c>
    </row>
    <row r="55" spans="6:23" s="149" customFormat="1" ht="45" outlineLevel="2">
      <c r="F55" s="150"/>
      <c r="G55" s="151"/>
      <c r="H55" s="152" t="s">
        <v>79</v>
      </c>
      <c r="I55" s="153" t="s">
        <v>130</v>
      </c>
      <c r="J55" s="154"/>
      <c r="K55" s="154"/>
      <c r="L55" s="154"/>
      <c r="M55" s="154"/>
      <c r="N55" s="154"/>
      <c r="O55" s="154"/>
      <c r="P55" s="155"/>
      <c r="Q55" s="156"/>
      <c r="R55" s="155"/>
      <c r="S55" s="156"/>
      <c r="T55" s="157"/>
      <c r="U55" s="157"/>
      <c r="V55" s="157"/>
      <c r="W55" s="158"/>
    </row>
    <row r="56" spans="6:23" s="149" customFormat="1" ht="6" customHeight="1" outlineLevel="2">
      <c r="F56" s="150"/>
      <c r="G56" s="151"/>
      <c r="H56" s="159"/>
      <c r="I56" s="160"/>
      <c r="J56" s="160"/>
      <c r="K56" s="160"/>
      <c r="L56" s="160"/>
      <c r="M56" s="160"/>
      <c r="N56" s="160"/>
      <c r="O56" s="160"/>
      <c r="P56" s="155"/>
      <c r="Q56" s="156"/>
      <c r="R56" s="155"/>
      <c r="S56" s="156"/>
      <c r="T56" s="157"/>
      <c r="U56" s="157"/>
      <c r="V56" s="157"/>
      <c r="W56" s="158"/>
    </row>
    <row r="57" spans="6:25" s="149" customFormat="1" ht="12" outlineLevel="2">
      <c r="F57" s="142">
        <v>15</v>
      </c>
      <c r="G57" s="143" t="s">
        <v>86</v>
      </c>
      <c r="H57" s="144" t="s">
        <v>131</v>
      </c>
      <c r="I57" s="145" t="s">
        <v>132</v>
      </c>
      <c r="J57" s="143" t="s">
        <v>129</v>
      </c>
      <c r="K57" s="146">
        <v>2184.6</v>
      </c>
      <c r="L57" s="147">
        <v>0</v>
      </c>
      <c r="M57" s="146">
        <v>2184.6</v>
      </c>
      <c r="N57" s="148"/>
      <c r="O57" s="148">
        <f>M57*N57</f>
        <v>0</v>
      </c>
      <c r="P57" s="148"/>
      <c r="Q57" s="148">
        <f>M57*P57</f>
        <v>0</v>
      </c>
      <c r="R57" s="148"/>
      <c r="S57" s="148">
        <f>M57*R57</f>
        <v>0</v>
      </c>
      <c r="T57" s="148">
        <v>21</v>
      </c>
      <c r="U57" s="148">
        <f>O57*T57/100</f>
        <v>0</v>
      </c>
      <c r="V57" s="148">
        <f>U57+O57</f>
        <v>0</v>
      </c>
      <c r="W57" s="148"/>
      <c r="X57" s="148"/>
      <c r="Y57" s="148">
        <v>1</v>
      </c>
    </row>
    <row r="58" spans="6:23" s="149" customFormat="1" ht="45" outlineLevel="2">
      <c r="F58" s="150"/>
      <c r="G58" s="151"/>
      <c r="H58" s="152" t="s">
        <v>79</v>
      </c>
      <c r="I58" s="153" t="s">
        <v>133</v>
      </c>
      <c r="J58" s="154"/>
      <c r="K58" s="154"/>
      <c r="L58" s="154"/>
      <c r="M58" s="154"/>
      <c r="N58" s="154"/>
      <c r="O58" s="154"/>
      <c r="P58" s="155"/>
      <c r="Q58" s="156"/>
      <c r="R58" s="155"/>
      <c r="S58" s="156"/>
      <c r="T58" s="157"/>
      <c r="U58" s="157"/>
      <c r="V58" s="157"/>
      <c r="W58" s="158"/>
    </row>
    <row r="59" spans="6:23" s="149" customFormat="1" ht="6" customHeight="1" outlineLevel="2">
      <c r="F59" s="150"/>
      <c r="G59" s="151"/>
      <c r="H59" s="159"/>
      <c r="I59" s="160"/>
      <c r="J59" s="160"/>
      <c r="K59" s="160"/>
      <c r="L59" s="160"/>
      <c r="M59" s="160"/>
      <c r="N59" s="160"/>
      <c r="O59" s="160"/>
      <c r="P59" s="155"/>
      <c r="Q59" s="156"/>
      <c r="R59" s="155"/>
      <c r="S59" s="156"/>
      <c r="T59" s="157"/>
      <c r="U59" s="157"/>
      <c r="V59" s="157"/>
      <c r="W59" s="158"/>
    </row>
    <row r="60" spans="6:23" s="161" customFormat="1" ht="11.25" outlineLevel="3">
      <c r="F60" s="162"/>
      <c r="G60" s="163"/>
      <c r="H60" s="164" t="str">
        <f>IF(AND(H59&lt;&gt;"Výkaz výměr:",I59=""),"Výkaz výměr:","")</f>
        <v>Výkaz výměr:</v>
      </c>
      <c r="I60" s="165" t="s">
        <v>134</v>
      </c>
      <c r="J60" s="166"/>
      <c r="K60" s="167"/>
      <c r="L60" s="168"/>
      <c r="M60" s="169">
        <v>2184.6</v>
      </c>
      <c r="N60" s="170"/>
      <c r="O60" s="171"/>
      <c r="P60" s="172"/>
      <c r="Q60" s="170"/>
      <c r="R60" s="170"/>
      <c r="S60" s="170"/>
      <c r="T60" s="173" t="s">
        <v>81</v>
      </c>
      <c r="U60" s="170"/>
      <c r="V60" s="170"/>
      <c r="W60" s="174"/>
    </row>
    <row r="61" spans="6:25" s="149" customFormat="1" ht="12" outlineLevel="2">
      <c r="F61" s="142">
        <v>16</v>
      </c>
      <c r="G61" s="143" t="s">
        <v>86</v>
      </c>
      <c r="H61" s="144" t="s">
        <v>135</v>
      </c>
      <c r="I61" s="145" t="s">
        <v>136</v>
      </c>
      <c r="J61" s="143" t="s">
        <v>129</v>
      </c>
      <c r="K61" s="146">
        <v>886</v>
      </c>
      <c r="L61" s="147">
        <v>0</v>
      </c>
      <c r="M61" s="146">
        <v>886</v>
      </c>
      <c r="N61" s="148"/>
      <c r="O61" s="148">
        <f>M61*N61</f>
        <v>0</v>
      </c>
      <c r="P61" s="148"/>
      <c r="Q61" s="148">
        <f>M61*P61</f>
        <v>0</v>
      </c>
      <c r="R61" s="148"/>
      <c r="S61" s="148">
        <f>M61*R61</f>
        <v>0</v>
      </c>
      <c r="T61" s="148">
        <v>21</v>
      </c>
      <c r="U61" s="148">
        <f>O61*T61/100</f>
        <v>0</v>
      </c>
      <c r="V61" s="148">
        <f>U61+O61</f>
        <v>0</v>
      </c>
      <c r="W61" s="148"/>
      <c r="X61" s="148"/>
      <c r="Y61" s="148">
        <v>1</v>
      </c>
    </row>
    <row r="62" spans="6:23" s="149" customFormat="1" ht="45" outlineLevel="2">
      <c r="F62" s="150"/>
      <c r="G62" s="151"/>
      <c r="H62" s="152" t="s">
        <v>79</v>
      </c>
      <c r="I62" s="153" t="s">
        <v>137</v>
      </c>
      <c r="J62" s="154"/>
      <c r="K62" s="154"/>
      <c r="L62" s="154"/>
      <c r="M62" s="154"/>
      <c r="N62" s="154"/>
      <c r="O62" s="154"/>
      <c r="P62" s="155"/>
      <c r="Q62" s="156"/>
      <c r="R62" s="155"/>
      <c r="S62" s="156"/>
      <c r="T62" s="157"/>
      <c r="U62" s="157"/>
      <c r="V62" s="157"/>
      <c r="W62" s="158"/>
    </row>
    <row r="63" spans="6:23" s="149" customFormat="1" ht="6" customHeight="1" outlineLevel="2">
      <c r="F63" s="150"/>
      <c r="G63" s="151"/>
      <c r="H63" s="159"/>
      <c r="I63" s="160"/>
      <c r="J63" s="160"/>
      <c r="K63" s="160"/>
      <c r="L63" s="160"/>
      <c r="M63" s="160"/>
      <c r="N63" s="160"/>
      <c r="O63" s="160"/>
      <c r="P63" s="155"/>
      <c r="Q63" s="156"/>
      <c r="R63" s="155"/>
      <c r="S63" s="156"/>
      <c r="T63" s="157"/>
      <c r="U63" s="157"/>
      <c r="V63" s="157"/>
      <c r="W63" s="158"/>
    </row>
    <row r="64" spans="6:23" s="175" customFormat="1" ht="12.75" customHeight="1" outlineLevel="2">
      <c r="F64" s="176"/>
      <c r="G64" s="177"/>
      <c r="H64" s="177"/>
      <c r="I64" s="178"/>
      <c r="J64" s="177"/>
      <c r="K64" s="179"/>
      <c r="L64" s="180"/>
      <c r="M64" s="179"/>
      <c r="N64" s="180"/>
      <c r="O64" s="181"/>
      <c r="P64" s="182"/>
      <c r="Q64" s="180"/>
      <c r="R64" s="180"/>
      <c r="S64" s="180"/>
      <c r="T64" s="183" t="s">
        <v>81</v>
      </c>
      <c r="U64" s="180"/>
      <c r="V64" s="180"/>
      <c r="W64" s="180"/>
    </row>
    <row r="65" spans="6:25" s="131" customFormat="1" ht="16.5" customHeight="1" outlineLevel="1">
      <c r="F65" s="132"/>
      <c r="G65" s="133"/>
      <c r="H65" s="134"/>
      <c r="I65" s="134" t="s">
        <v>138</v>
      </c>
      <c r="J65" s="133"/>
      <c r="K65" s="135"/>
      <c r="L65" s="136"/>
      <c r="M65" s="135"/>
      <c r="N65" s="136"/>
      <c r="O65" s="137">
        <f>SUBTOTAL(9,O66:O73)</f>
        <v>0</v>
      </c>
      <c r="P65" s="138"/>
      <c r="Q65" s="137">
        <f>SUBTOTAL(9,Q66:Q73)</f>
        <v>23.550399999999996</v>
      </c>
      <c r="R65" s="136"/>
      <c r="S65" s="137">
        <f>SUBTOTAL(9,S66:S73)</f>
        <v>0</v>
      </c>
      <c r="T65" s="139"/>
      <c r="U65" s="137">
        <f>SUBTOTAL(9,U66:U73)</f>
        <v>0</v>
      </c>
      <c r="V65" s="137">
        <f>SUBTOTAL(9,V66:V73)</f>
        <v>0</v>
      </c>
      <c r="W65" s="140"/>
      <c r="Y65" s="137">
        <f>SUBTOTAL(9,Y66:Y73)</f>
        <v>2</v>
      </c>
    </row>
    <row r="66" spans="6:25" s="149" customFormat="1" ht="24" outlineLevel="2">
      <c r="F66" s="142">
        <v>1</v>
      </c>
      <c r="G66" s="143" t="s">
        <v>86</v>
      </c>
      <c r="H66" s="144" t="s">
        <v>139</v>
      </c>
      <c r="I66" s="145" t="s">
        <v>140</v>
      </c>
      <c r="J66" s="143" t="s">
        <v>89</v>
      </c>
      <c r="K66" s="146">
        <v>14.399999999999999</v>
      </c>
      <c r="L66" s="147">
        <v>0</v>
      </c>
      <c r="M66" s="146">
        <v>14.399999999999999</v>
      </c>
      <c r="N66" s="148"/>
      <c r="O66" s="148">
        <f>M66*N66</f>
        <v>0</v>
      </c>
      <c r="P66" s="148">
        <v>1.63</v>
      </c>
      <c r="Q66" s="148">
        <f>M66*P66</f>
        <v>23.471999999999998</v>
      </c>
      <c r="R66" s="148"/>
      <c r="S66" s="148">
        <f>M66*R66</f>
        <v>0</v>
      </c>
      <c r="T66" s="148">
        <v>21</v>
      </c>
      <c r="U66" s="148">
        <f>O66*T66/100</f>
        <v>0</v>
      </c>
      <c r="V66" s="148">
        <f>U66+O66</f>
        <v>0</v>
      </c>
      <c r="W66" s="148"/>
      <c r="X66" s="148"/>
      <c r="Y66" s="148">
        <v>1</v>
      </c>
    </row>
    <row r="67" spans="6:23" s="149" customFormat="1" ht="45" outlineLevel="2">
      <c r="F67" s="150"/>
      <c r="G67" s="151"/>
      <c r="H67" s="152" t="s">
        <v>79</v>
      </c>
      <c r="I67" s="153" t="s">
        <v>141</v>
      </c>
      <c r="J67" s="154"/>
      <c r="K67" s="154"/>
      <c r="L67" s="154"/>
      <c r="M67" s="154"/>
      <c r="N67" s="154"/>
      <c r="O67" s="154"/>
      <c r="P67" s="155"/>
      <c r="Q67" s="156"/>
      <c r="R67" s="155"/>
      <c r="S67" s="156"/>
      <c r="T67" s="157"/>
      <c r="U67" s="157"/>
      <c r="V67" s="157"/>
      <c r="W67" s="158"/>
    </row>
    <row r="68" spans="6:23" s="149" customFormat="1" ht="6" customHeight="1" outlineLevel="2">
      <c r="F68" s="150"/>
      <c r="G68" s="151"/>
      <c r="H68" s="159"/>
      <c r="I68" s="160"/>
      <c r="J68" s="160"/>
      <c r="K68" s="160"/>
      <c r="L68" s="160"/>
      <c r="M68" s="160"/>
      <c r="N68" s="160"/>
      <c r="O68" s="160"/>
      <c r="P68" s="155"/>
      <c r="Q68" s="156"/>
      <c r="R68" s="155"/>
      <c r="S68" s="156"/>
      <c r="T68" s="157"/>
      <c r="U68" s="157"/>
      <c r="V68" s="157"/>
      <c r="W68" s="158"/>
    </row>
    <row r="69" spans="6:23" s="161" customFormat="1" ht="11.25" outlineLevel="3">
      <c r="F69" s="162"/>
      <c r="G69" s="163"/>
      <c r="H69" s="164" t="str">
        <f>IF(AND(H68&lt;&gt;"Výkaz výměr:",I68=""),"Výkaz výměr:","")</f>
        <v>Výkaz výměr:</v>
      </c>
      <c r="I69" s="165" t="s">
        <v>142</v>
      </c>
      <c r="J69" s="166"/>
      <c r="K69" s="167"/>
      <c r="L69" s="168"/>
      <c r="M69" s="169">
        <v>14.399999999999999</v>
      </c>
      <c r="N69" s="170"/>
      <c r="O69" s="171"/>
      <c r="P69" s="172"/>
      <c r="Q69" s="170"/>
      <c r="R69" s="170"/>
      <c r="S69" s="170"/>
      <c r="T69" s="173" t="s">
        <v>81</v>
      </c>
      <c r="U69" s="170"/>
      <c r="V69" s="170"/>
      <c r="W69" s="174"/>
    </row>
    <row r="70" spans="6:25" s="149" customFormat="1" ht="12" outlineLevel="2">
      <c r="F70" s="142">
        <v>2</v>
      </c>
      <c r="G70" s="143" t="s">
        <v>86</v>
      </c>
      <c r="H70" s="144" t="s">
        <v>143</v>
      </c>
      <c r="I70" s="145" t="s">
        <v>144</v>
      </c>
      <c r="J70" s="143" t="s">
        <v>145</v>
      </c>
      <c r="K70" s="146">
        <v>160</v>
      </c>
      <c r="L70" s="147">
        <v>0</v>
      </c>
      <c r="M70" s="146">
        <v>160</v>
      </c>
      <c r="N70" s="148"/>
      <c r="O70" s="148">
        <f>M70*N70</f>
        <v>0</v>
      </c>
      <c r="P70" s="148">
        <v>0.00049</v>
      </c>
      <c r="Q70" s="148">
        <f>M70*P70</f>
        <v>0.0784</v>
      </c>
      <c r="R70" s="148"/>
      <c r="S70" s="148">
        <f>M70*R70</f>
        <v>0</v>
      </c>
      <c r="T70" s="148">
        <v>21</v>
      </c>
      <c r="U70" s="148">
        <f>O70*T70/100</f>
        <v>0</v>
      </c>
      <c r="V70" s="148">
        <f>U70+O70</f>
        <v>0</v>
      </c>
      <c r="W70" s="148"/>
      <c r="X70" s="148"/>
      <c r="Y70" s="148">
        <v>1</v>
      </c>
    </row>
    <row r="71" spans="6:23" s="149" customFormat="1" ht="33.75" outlineLevel="2">
      <c r="F71" s="150"/>
      <c r="G71" s="151"/>
      <c r="H71" s="152" t="s">
        <v>79</v>
      </c>
      <c r="I71" s="153" t="s">
        <v>146</v>
      </c>
      <c r="J71" s="154"/>
      <c r="K71" s="154"/>
      <c r="L71" s="154"/>
      <c r="M71" s="154"/>
      <c r="N71" s="154"/>
      <c r="O71" s="154"/>
      <c r="P71" s="155"/>
      <c r="Q71" s="156"/>
      <c r="R71" s="155"/>
      <c r="S71" s="156"/>
      <c r="T71" s="157"/>
      <c r="U71" s="157"/>
      <c r="V71" s="157"/>
      <c r="W71" s="158"/>
    </row>
    <row r="72" spans="6:23" s="149" customFormat="1" ht="6" customHeight="1" outlineLevel="2">
      <c r="F72" s="150"/>
      <c r="G72" s="151"/>
      <c r="H72" s="159"/>
      <c r="I72" s="160"/>
      <c r="J72" s="160"/>
      <c r="K72" s="160"/>
      <c r="L72" s="160"/>
      <c r="M72" s="160"/>
      <c r="N72" s="160"/>
      <c r="O72" s="160"/>
      <c r="P72" s="155"/>
      <c r="Q72" s="156"/>
      <c r="R72" s="155"/>
      <c r="S72" s="156"/>
      <c r="T72" s="157"/>
      <c r="U72" s="157"/>
      <c r="V72" s="157"/>
      <c r="W72" s="158"/>
    </row>
    <row r="73" spans="6:23" s="175" customFormat="1" ht="12.75" customHeight="1" outlineLevel="2">
      <c r="F73" s="176"/>
      <c r="G73" s="177"/>
      <c r="H73" s="177"/>
      <c r="I73" s="178"/>
      <c r="J73" s="177"/>
      <c r="K73" s="179"/>
      <c r="L73" s="180"/>
      <c r="M73" s="179"/>
      <c r="N73" s="180"/>
      <c r="O73" s="181"/>
      <c r="P73" s="182"/>
      <c r="Q73" s="180"/>
      <c r="R73" s="180"/>
      <c r="S73" s="180"/>
      <c r="T73" s="183" t="s">
        <v>81</v>
      </c>
      <c r="U73" s="180"/>
      <c r="V73" s="180"/>
      <c r="W73" s="180"/>
    </row>
    <row r="74" spans="6:25" s="131" customFormat="1" ht="16.5" customHeight="1" outlineLevel="1">
      <c r="F74" s="132"/>
      <c r="G74" s="133"/>
      <c r="H74" s="134"/>
      <c r="I74" s="134" t="s">
        <v>147</v>
      </c>
      <c r="J74" s="133"/>
      <c r="K74" s="135"/>
      <c r="L74" s="136"/>
      <c r="M74" s="135"/>
      <c r="N74" s="136"/>
      <c r="O74" s="137">
        <f>SUBTOTAL(9,O75:O87)</f>
        <v>0</v>
      </c>
      <c r="P74" s="138"/>
      <c r="Q74" s="137">
        <f>SUBTOTAL(9,Q75:Q87)</f>
        <v>4.82536</v>
      </c>
      <c r="R74" s="136"/>
      <c r="S74" s="137">
        <f>SUBTOTAL(9,S75:S87)</f>
        <v>0</v>
      </c>
      <c r="T74" s="139"/>
      <c r="U74" s="137">
        <f>SUBTOTAL(9,U75:U87)</f>
        <v>0</v>
      </c>
      <c r="V74" s="137">
        <f>SUBTOTAL(9,V75:V87)</f>
        <v>0</v>
      </c>
      <c r="W74" s="140"/>
      <c r="Y74" s="137">
        <f>SUBTOTAL(9,Y75:Y87)</f>
        <v>4</v>
      </c>
    </row>
    <row r="75" spans="6:25" s="149" customFormat="1" ht="12" outlineLevel="2">
      <c r="F75" s="142">
        <v>1</v>
      </c>
      <c r="G75" s="143" t="s">
        <v>86</v>
      </c>
      <c r="H75" s="144" t="s">
        <v>148</v>
      </c>
      <c r="I75" s="145" t="s">
        <v>149</v>
      </c>
      <c r="J75" s="143" t="s">
        <v>145</v>
      </c>
      <c r="K75" s="146">
        <v>4</v>
      </c>
      <c r="L75" s="147">
        <v>0</v>
      </c>
      <c r="M75" s="146">
        <v>4</v>
      </c>
      <c r="N75" s="148"/>
      <c r="O75" s="148">
        <f>M75*N75</f>
        <v>0</v>
      </c>
      <c r="P75" s="148">
        <v>0.24127</v>
      </c>
      <c r="Q75" s="148">
        <f>M75*P75</f>
        <v>0.96508</v>
      </c>
      <c r="R75" s="148"/>
      <c r="S75" s="148">
        <f>M75*R75</f>
        <v>0</v>
      </c>
      <c r="T75" s="148">
        <v>21</v>
      </c>
      <c r="U75" s="148">
        <f>O75*T75/100</f>
        <v>0</v>
      </c>
      <c r="V75" s="148">
        <f>U75+O75</f>
        <v>0</v>
      </c>
      <c r="W75" s="148"/>
      <c r="X75" s="148"/>
      <c r="Y75" s="148">
        <v>1</v>
      </c>
    </row>
    <row r="76" spans="6:23" s="149" customFormat="1" ht="56.25" outlineLevel="2">
      <c r="F76" s="150"/>
      <c r="G76" s="151"/>
      <c r="H76" s="152" t="s">
        <v>79</v>
      </c>
      <c r="I76" s="153" t="s">
        <v>150</v>
      </c>
      <c r="J76" s="154"/>
      <c r="K76" s="154"/>
      <c r="L76" s="154"/>
      <c r="M76" s="154"/>
      <c r="N76" s="154"/>
      <c r="O76" s="154"/>
      <c r="P76" s="155"/>
      <c r="Q76" s="156"/>
      <c r="R76" s="155"/>
      <c r="S76" s="156"/>
      <c r="T76" s="157"/>
      <c r="U76" s="157"/>
      <c r="V76" s="157"/>
      <c r="W76" s="158"/>
    </row>
    <row r="77" spans="6:23" s="149" customFormat="1" ht="6" customHeight="1" outlineLevel="2">
      <c r="F77" s="150"/>
      <c r="G77" s="151"/>
      <c r="H77" s="159"/>
      <c r="I77" s="160"/>
      <c r="J77" s="160"/>
      <c r="K77" s="160"/>
      <c r="L77" s="160"/>
      <c r="M77" s="160"/>
      <c r="N77" s="160"/>
      <c r="O77" s="160"/>
      <c r="P77" s="155"/>
      <c r="Q77" s="156"/>
      <c r="R77" s="155"/>
      <c r="S77" s="156"/>
      <c r="T77" s="157"/>
      <c r="U77" s="157"/>
      <c r="V77" s="157"/>
      <c r="W77" s="158"/>
    </row>
    <row r="78" spans="6:25" s="149" customFormat="1" ht="12" outlineLevel="2">
      <c r="F78" s="142">
        <v>2</v>
      </c>
      <c r="G78" s="143" t="s">
        <v>86</v>
      </c>
      <c r="H78" s="144" t="s">
        <v>151</v>
      </c>
      <c r="I78" s="145" t="s">
        <v>152</v>
      </c>
      <c r="J78" s="143" t="s">
        <v>145</v>
      </c>
      <c r="K78" s="146">
        <v>4</v>
      </c>
      <c r="L78" s="147">
        <v>0</v>
      </c>
      <c r="M78" s="146">
        <v>4</v>
      </c>
      <c r="N78" s="148"/>
      <c r="O78" s="148">
        <f>M78*N78</f>
        <v>0</v>
      </c>
      <c r="P78" s="148">
        <v>0.29757</v>
      </c>
      <c r="Q78" s="148">
        <f>M78*P78</f>
        <v>1.19028</v>
      </c>
      <c r="R78" s="148"/>
      <c r="S78" s="148">
        <f>M78*R78</f>
        <v>0</v>
      </c>
      <c r="T78" s="148">
        <v>21</v>
      </c>
      <c r="U78" s="148">
        <f>O78*T78/100</f>
        <v>0</v>
      </c>
      <c r="V78" s="148">
        <f>U78+O78</f>
        <v>0</v>
      </c>
      <c r="W78" s="148"/>
      <c r="X78" s="148"/>
      <c r="Y78" s="148">
        <v>1</v>
      </c>
    </row>
    <row r="79" spans="6:23" s="149" customFormat="1" ht="56.25" outlineLevel="2">
      <c r="F79" s="150"/>
      <c r="G79" s="151"/>
      <c r="H79" s="152" t="s">
        <v>79</v>
      </c>
      <c r="I79" s="153" t="s">
        <v>153</v>
      </c>
      <c r="J79" s="154"/>
      <c r="K79" s="154"/>
      <c r="L79" s="154"/>
      <c r="M79" s="154"/>
      <c r="N79" s="154"/>
      <c r="O79" s="154"/>
      <c r="P79" s="155"/>
      <c r="Q79" s="156"/>
      <c r="R79" s="155"/>
      <c r="S79" s="156"/>
      <c r="T79" s="157"/>
      <c r="U79" s="157"/>
      <c r="V79" s="157"/>
      <c r="W79" s="158"/>
    </row>
    <row r="80" spans="6:23" s="149" customFormat="1" ht="6" customHeight="1" outlineLevel="2">
      <c r="F80" s="150"/>
      <c r="G80" s="151"/>
      <c r="H80" s="159"/>
      <c r="I80" s="160"/>
      <c r="J80" s="160"/>
      <c r="K80" s="160"/>
      <c r="L80" s="160"/>
      <c r="M80" s="160"/>
      <c r="N80" s="160"/>
      <c r="O80" s="160"/>
      <c r="P80" s="155"/>
      <c r="Q80" s="156"/>
      <c r="R80" s="155"/>
      <c r="S80" s="156"/>
      <c r="T80" s="157"/>
      <c r="U80" s="157"/>
      <c r="V80" s="157"/>
      <c r="W80" s="158"/>
    </row>
    <row r="81" spans="6:25" s="149" customFormat="1" ht="12" outlineLevel="2">
      <c r="F81" s="142">
        <v>3</v>
      </c>
      <c r="G81" s="143" t="s">
        <v>75</v>
      </c>
      <c r="H81" s="144" t="s">
        <v>154</v>
      </c>
      <c r="I81" s="145" t="s">
        <v>155</v>
      </c>
      <c r="J81" s="143" t="s">
        <v>156</v>
      </c>
      <c r="K81" s="146">
        <v>20</v>
      </c>
      <c r="L81" s="147">
        <v>0</v>
      </c>
      <c r="M81" s="146">
        <v>20</v>
      </c>
      <c r="N81" s="148"/>
      <c r="O81" s="148">
        <f>M81*N81</f>
        <v>0</v>
      </c>
      <c r="P81" s="148">
        <v>0.0615</v>
      </c>
      <c r="Q81" s="148">
        <f>M81*P81</f>
        <v>1.23</v>
      </c>
      <c r="R81" s="148"/>
      <c r="S81" s="148">
        <f>M81*R81</f>
        <v>0</v>
      </c>
      <c r="T81" s="148">
        <v>21</v>
      </c>
      <c r="U81" s="148">
        <f>O81*T81/100</f>
        <v>0</v>
      </c>
      <c r="V81" s="148">
        <f>U81+O81</f>
        <v>0</v>
      </c>
      <c r="W81" s="148"/>
      <c r="X81" s="148"/>
      <c r="Y81" s="148">
        <v>1</v>
      </c>
    </row>
    <row r="82" spans="6:23" s="149" customFormat="1" ht="12" outlineLevel="2">
      <c r="F82" s="150"/>
      <c r="G82" s="151"/>
      <c r="H82" s="152" t="s">
        <v>79</v>
      </c>
      <c r="I82" s="153"/>
      <c r="J82" s="154"/>
      <c r="K82" s="154"/>
      <c r="L82" s="154"/>
      <c r="M82" s="154"/>
      <c r="N82" s="154"/>
      <c r="O82" s="154"/>
      <c r="P82" s="155"/>
      <c r="Q82" s="156"/>
      <c r="R82" s="155"/>
      <c r="S82" s="156"/>
      <c r="T82" s="157"/>
      <c r="U82" s="157"/>
      <c r="V82" s="157"/>
      <c r="W82" s="158"/>
    </row>
    <row r="83" spans="6:23" s="149" customFormat="1" ht="6" customHeight="1" outlineLevel="2">
      <c r="F83" s="150"/>
      <c r="G83" s="151"/>
      <c r="H83" s="159"/>
      <c r="I83" s="160"/>
      <c r="J83" s="160"/>
      <c r="K83" s="160"/>
      <c r="L83" s="160"/>
      <c r="M83" s="160"/>
      <c r="N83" s="160"/>
      <c r="O83" s="160"/>
      <c r="P83" s="155"/>
      <c r="Q83" s="156"/>
      <c r="R83" s="155"/>
      <c r="S83" s="156"/>
      <c r="T83" s="157"/>
      <c r="U83" s="157"/>
      <c r="V83" s="157"/>
      <c r="W83" s="158"/>
    </row>
    <row r="84" spans="6:25" s="149" customFormat="1" ht="12" outlineLevel="2">
      <c r="F84" s="142">
        <v>4</v>
      </c>
      <c r="G84" s="143" t="s">
        <v>75</v>
      </c>
      <c r="H84" s="144" t="s">
        <v>157</v>
      </c>
      <c r="I84" s="145" t="s">
        <v>158</v>
      </c>
      <c r="J84" s="143" t="s">
        <v>156</v>
      </c>
      <c r="K84" s="146">
        <v>20</v>
      </c>
      <c r="L84" s="147">
        <v>0</v>
      </c>
      <c r="M84" s="146">
        <v>20</v>
      </c>
      <c r="N84" s="148"/>
      <c r="O84" s="148">
        <f>M84*N84</f>
        <v>0</v>
      </c>
      <c r="P84" s="148">
        <v>0.072</v>
      </c>
      <c r="Q84" s="148">
        <f>M84*P84</f>
        <v>1.44</v>
      </c>
      <c r="R84" s="148"/>
      <c r="S84" s="148">
        <f>M84*R84</f>
        <v>0</v>
      </c>
      <c r="T84" s="148">
        <v>21</v>
      </c>
      <c r="U84" s="148">
        <f>O84*T84/100</f>
        <v>0</v>
      </c>
      <c r="V84" s="148">
        <f>U84+O84</f>
        <v>0</v>
      </c>
      <c r="W84" s="148"/>
      <c r="X84" s="148"/>
      <c r="Y84" s="148">
        <v>1</v>
      </c>
    </row>
    <row r="85" spans="6:23" s="149" customFormat="1" ht="12" outlineLevel="2">
      <c r="F85" s="150"/>
      <c r="G85" s="151"/>
      <c r="H85" s="152" t="s">
        <v>79</v>
      </c>
      <c r="I85" s="153"/>
      <c r="J85" s="154"/>
      <c r="K85" s="154"/>
      <c r="L85" s="154"/>
      <c r="M85" s="154"/>
      <c r="N85" s="154"/>
      <c r="O85" s="154"/>
      <c r="P85" s="155"/>
      <c r="Q85" s="156"/>
      <c r="R85" s="155"/>
      <c r="S85" s="156"/>
      <c r="T85" s="157"/>
      <c r="U85" s="157"/>
      <c r="V85" s="157"/>
      <c r="W85" s="158"/>
    </row>
    <row r="86" spans="6:23" s="149" customFormat="1" ht="6" customHeight="1" outlineLevel="2">
      <c r="F86" s="150"/>
      <c r="G86" s="151"/>
      <c r="H86" s="159"/>
      <c r="I86" s="160"/>
      <c r="J86" s="160"/>
      <c r="K86" s="160"/>
      <c r="L86" s="160"/>
      <c r="M86" s="160"/>
      <c r="N86" s="160"/>
      <c r="O86" s="160"/>
      <c r="P86" s="155"/>
      <c r="Q86" s="156"/>
      <c r="R86" s="155"/>
      <c r="S86" s="156"/>
      <c r="T86" s="157"/>
      <c r="U86" s="157"/>
      <c r="V86" s="157"/>
      <c r="W86" s="158"/>
    </row>
    <row r="87" spans="6:23" s="175" customFormat="1" ht="12.75" customHeight="1" outlineLevel="2">
      <c r="F87" s="176"/>
      <c r="G87" s="177"/>
      <c r="H87" s="177"/>
      <c r="I87" s="178"/>
      <c r="J87" s="177"/>
      <c r="K87" s="179"/>
      <c r="L87" s="180"/>
      <c r="M87" s="179"/>
      <c r="N87" s="180"/>
      <c r="O87" s="181"/>
      <c r="P87" s="182"/>
      <c r="Q87" s="180"/>
      <c r="R87" s="180"/>
      <c r="S87" s="180"/>
      <c r="T87" s="183" t="s">
        <v>81</v>
      </c>
      <c r="U87" s="180"/>
      <c r="V87" s="180"/>
      <c r="W87" s="180"/>
    </row>
    <row r="88" spans="6:25" s="131" customFormat="1" ht="16.5" customHeight="1" outlineLevel="1">
      <c r="F88" s="132"/>
      <c r="G88" s="133"/>
      <c r="H88" s="134"/>
      <c r="I88" s="134" t="s">
        <v>159</v>
      </c>
      <c r="J88" s="133"/>
      <c r="K88" s="135"/>
      <c r="L88" s="136"/>
      <c r="M88" s="135"/>
      <c r="N88" s="136"/>
      <c r="O88" s="137">
        <f>SUBTOTAL(9,O89:O181)</f>
        <v>0</v>
      </c>
      <c r="P88" s="138"/>
      <c r="Q88" s="137">
        <f>SUBTOTAL(9,Q89:Q181)</f>
        <v>2346.7425449999996</v>
      </c>
      <c r="R88" s="136"/>
      <c r="S88" s="137">
        <f>SUBTOTAL(9,S89:S181)</f>
        <v>0</v>
      </c>
      <c r="T88" s="139"/>
      <c r="U88" s="137">
        <f>SUBTOTAL(9,U89:U181)</f>
        <v>0</v>
      </c>
      <c r="V88" s="137">
        <f>SUBTOTAL(9,V89:V181)</f>
        <v>0</v>
      </c>
      <c r="W88" s="140"/>
      <c r="Y88" s="137">
        <f>SUBTOTAL(9,Y89:Y181)</f>
        <v>19</v>
      </c>
    </row>
    <row r="89" spans="6:25" s="149" customFormat="1" ht="24" outlineLevel="2">
      <c r="F89" s="142">
        <v>1</v>
      </c>
      <c r="G89" s="143" t="s">
        <v>86</v>
      </c>
      <c r="H89" s="144" t="s">
        <v>160</v>
      </c>
      <c r="I89" s="145" t="s">
        <v>161</v>
      </c>
      <c r="J89" s="143" t="s">
        <v>129</v>
      </c>
      <c r="K89" s="146">
        <v>181.4</v>
      </c>
      <c r="L89" s="147">
        <v>0</v>
      </c>
      <c r="M89" s="146">
        <v>181.4</v>
      </c>
      <c r="N89" s="148"/>
      <c r="O89" s="148">
        <f>M89*N89</f>
        <v>0</v>
      </c>
      <c r="P89" s="148">
        <v>0.18051</v>
      </c>
      <c r="Q89" s="148">
        <f>M89*P89</f>
        <v>32.744514</v>
      </c>
      <c r="R89" s="148"/>
      <c r="S89" s="148">
        <f>M89*R89</f>
        <v>0</v>
      </c>
      <c r="T89" s="148">
        <v>21</v>
      </c>
      <c r="U89" s="148">
        <f>O89*T89/100</f>
        <v>0</v>
      </c>
      <c r="V89" s="148">
        <f>U89+O89</f>
        <v>0</v>
      </c>
      <c r="W89" s="148"/>
      <c r="X89" s="148"/>
      <c r="Y89" s="148">
        <v>1</v>
      </c>
    </row>
    <row r="90" spans="6:23" s="149" customFormat="1" ht="45" outlineLevel="2">
      <c r="F90" s="150"/>
      <c r="G90" s="151"/>
      <c r="H90" s="152" t="s">
        <v>79</v>
      </c>
      <c r="I90" s="153" t="s">
        <v>162</v>
      </c>
      <c r="J90" s="154"/>
      <c r="K90" s="154"/>
      <c r="L90" s="154"/>
      <c r="M90" s="154"/>
      <c r="N90" s="154"/>
      <c r="O90" s="154"/>
      <c r="P90" s="155"/>
      <c r="Q90" s="156"/>
      <c r="R90" s="155"/>
      <c r="S90" s="156"/>
      <c r="T90" s="157"/>
      <c r="U90" s="157"/>
      <c r="V90" s="157"/>
      <c r="W90" s="158"/>
    </row>
    <row r="91" spans="6:23" s="149" customFormat="1" ht="6" customHeight="1" outlineLevel="2">
      <c r="F91" s="150"/>
      <c r="G91" s="151"/>
      <c r="H91" s="159"/>
      <c r="I91" s="160"/>
      <c r="J91" s="160"/>
      <c r="K91" s="160"/>
      <c r="L91" s="160"/>
      <c r="M91" s="160"/>
      <c r="N91" s="160"/>
      <c r="O91" s="160"/>
      <c r="P91" s="155"/>
      <c r="Q91" s="156"/>
      <c r="R91" s="155"/>
      <c r="S91" s="156"/>
      <c r="T91" s="157"/>
      <c r="U91" s="157"/>
      <c r="V91" s="157"/>
      <c r="W91" s="158"/>
    </row>
    <row r="92" spans="6:23" s="161" customFormat="1" ht="11.25" outlineLevel="3">
      <c r="F92" s="162"/>
      <c r="G92" s="163"/>
      <c r="H92" s="164" t="str">
        <f>IF(AND(H91&lt;&gt;"Výkaz výměr:",I91=""),"Výkaz výměr:","")</f>
        <v>Výkaz výměr:</v>
      </c>
      <c r="I92" s="165" t="s">
        <v>163</v>
      </c>
      <c r="J92" s="166"/>
      <c r="K92" s="167"/>
      <c r="L92" s="168"/>
      <c r="M92" s="169">
        <v>181.4</v>
      </c>
      <c r="N92" s="170"/>
      <c r="O92" s="171"/>
      <c r="P92" s="172"/>
      <c r="Q92" s="170"/>
      <c r="R92" s="170"/>
      <c r="S92" s="170"/>
      <c r="T92" s="173" t="s">
        <v>81</v>
      </c>
      <c r="U92" s="170"/>
      <c r="V92" s="170"/>
      <c r="W92" s="174"/>
    </row>
    <row r="93" spans="6:23" s="161" customFormat="1" ht="11.25" outlineLevel="3">
      <c r="F93" s="162"/>
      <c r="G93" s="163"/>
      <c r="H93" s="164">
        <f>IF(AND(H92&lt;&gt;"Výkaz výměr:",I92=""),"Výkaz výměr:","")</f>
      </c>
      <c r="I93" s="165" t="s">
        <v>164</v>
      </c>
      <c r="J93" s="166"/>
      <c r="K93" s="167"/>
      <c r="L93" s="168"/>
      <c r="M93" s="169">
        <v>0</v>
      </c>
      <c r="N93" s="170"/>
      <c r="O93" s="171"/>
      <c r="P93" s="172"/>
      <c r="Q93" s="170"/>
      <c r="R93" s="170"/>
      <c r="S93" s="170"/>
      <c r="T93" s="173" t="s">
        <v>81</v>
      </c>
      <c r="U93" s="170"/>
      <c r="V93" s="170"/>
      <c r="W93" s="174"/>
    </row>
    <row r="94" spans="6:25" s="149" customFormat="1" ht="12" outlineLevel="2">
      <c r="F94" s="142">
        <v>2</v>
      </c>
      <c r="G94" s="143" t="s">
        <v>86</v>
      </c>
      <c r="H94" s="144" t="s">
        <v>165</v>
      </c>
      <c r="I94" s="145" t="s">
        <v>166</v>
      </c>
      <c r="J94" s="143" t="s">
        <v>129</v>
      </c>
      <c r="K94" s="146">
        <v>963</v>
      </c>
      <c r="L94" s="147">
        <v>0</v>
      </c>
      <c r="M94" s="146">
        <v>963</v>
      </c>
      <c r="N94" s="148"/>
      <c r="O94" s="148">
        <f>M94*N94</f>
        <v>0</v>
      </c>
      <c r="P94" s="148">
        <v>0.40481</v>
      </c>
      <c r="Q94" s="148">
        <f>M94*P94</f>
        <v>389.83203</v>
      </c>
      <c r="R94" s="148"/>
      <c r="S94" s="148">
        <f>M94*R94</f>
        <v>0</v>
      </c>
      <c r="T94" s="148">
        <v>21</v>
      </c>
      <c r="U94" s="148">
        <f>O94*T94/100</f>
        <v>0</v>
      </c>
      <c r="V94" s="148">
        <f>U94+O94</f>
        <v>0</v>
      </c>
      <c r="W94" s="148"/>
      <c r="X94" s="148"/>
      <c r="Y94" s="148">
        <v>1</v>
      </c>
    </row>
    <row r="95" spans="6:23" s="149" customFormat="1" ht="33.75" outlineLevel="2">
      <c r="F95" s="150"/>
      <c r="G95" s="151"/>
      <c r="H95" s="152" t="s">
        <v>79</v>
      </c>
      <c r="I95" s="153" t="s">
        <v>167</v>
      </c>
      <c r="J95" s="154"/>
      <c r="K95" s="154"/>
      <c r="L95" s="154"/>
      <c r="M95" s="154"/>
      <c r="N95" s="154"/>
      <c r="O95" s="154"/>
      <c r="P95" s="155"/>
      <c r="Q95" s="156"/>
      <c r="R95" s="155"/>
      <c r="S95" s="156"/>
      <c r="T95" s="157"/>
      <c r="U95" s="157"/>
      <c r="V95" s="157"/>
      <c r="W95" s="158"/>
    </row>
    <row r="96" spans="6:23" s="149" customFormat="1" ht="6" customHeight="1" outlineLevel="2">
      <c r="F96" s="150"/>
      <c r="G96" s="151"/>
      <c r="H96" s="159"/>
      <c r="I96" s="160"/>
      <c r="J96" s="160"/>
      <c r="K96" s="160"/>
      <c r="L96" s="160"/>
      <c r="M96" s="160"/>
      <c r="N96" s="160"/>
      <c r="O96" s="160"/>
      <c r="P96" s="155"/>
      <c r="Q96" s="156"/>
      <c r="R96" s="155"/>
      <c r="S96" s="156"/>
      <c r="T96" s="157"/>
      <c r="U96" s="157"/>
      <c r="V96" s="157"/>
      <c r="W96" s="158"/>
    </row>
    <row r="97" spans="6:23" s="161" customFormat="1" ht="11.25" outlineLevel="3">
      <c r="F97" s="162"/>
      <c r="G97" s="163"/>
      <c r="H97" s="164" t="str">
        <f>IF(AND(H96&lt;&gt;"Výkaz výměr:",I96=""),"Výkaz výměr:","")</f>
        <v>Výkaz výměr:</v>
      </c>
      <c r="I97" s="165" t="s">
        <v>168</v>
      </c>
      <c r="J97" s="166"/>
      <c r="K97" s="167"/>
      <c r="L97" s="168"/>
      <c r="M97" s="169">
        <v>963</v>
      </c>
      <c r="N97" s="170"/>
      <c r="O97" s="171"/>
      <c r="P97" s="172"/>
      <c r="Q97" s="170"/>
      <c r="R97" s="170"/>
      <c r="S97" s="170"/>
      <c r="T97" s="173" t="s">
        <v>81</v>
      </c>
      <c r="U97" s="170"/>
      <c r="V97" s="170"/>
      <c r="W97" s="174"/>
    </row>
    <row r="98" spans="6:23" s="161" customFormat="1" ht="11.25" outlineLevel="3">
      <c r="F98" s="162"/>
      <c r="G98" s="163"/>
      <c r="H98" s="164">
        <f>IF(AND(H97&lt;&gt;"Výkaz výměr:",I97=""),"Výkaz výměr:","")</f>
      </c>
      <c r="I98" s="165" t="s">
        <v>164</v>
      </c>
      <c r="J98" s="166"/>
      <c r="K98" s="167"/>
      <c r="L98" s="168"/>
      <c r="M98" s="169">
        <v>0</v>
      </c>
      <c r="N98" s="170"/>
      <c r="O98" s="171"/>
      <c r="P98" s="172"/>
      <c r="Q98" s="170"/>
      <c r="R98" s="170"/>
      <c r="S98" s="170"/>
      <c r="T98" s="173" t="s">
        <v>81</v>
      </c>
      <c r="U98" s="170"/>
      <c r="V98" s="170"/>
      <c r="W98" s="174"/>
    </row>
    <row r="99" spans="6:25" s="149" customFormat="1" ht="12" outlineLevel="2">
      <c r="F99" s="142">
        <v>3</v>
      </c>
      <c r="G99" s="143" t="s">
        <v>86</v>
      </c>
      <c r="H99" s="144" t="s">
        <v>169</v>
      </c>
      <c r="I99" s="145" t="s">
        <v>170</v>
      </c>
      <c r="J99" s="143" t="s">
        <v>129</v>
      </c>
      <c r="K99" s="146">
        <v>252</v>
      </c>
      <c r="L99" s="147">
        <v>0</v>
      </c>
      <c r="M99" s="146">
        <v>252</v>
      </c>
      <c r="N99" s="148"/>
      <c r="O99" s="148">
        <f>M99*N99</f>
        <v>0</v>
      </c>
      <c r="P99" s="148">
        <v>0.27994</v>
      </c>
      <c r="Q99" s="148">
        <f>M99*P99</f>
        <v>70.54488</v>
      </c>
      <c r="R99" s="148"/>
      <c r="S99" s="148">
        <f>M99*R99</f>
        <v>0</v>
      </c>
      <c r="T99" s="148">
        <v>21</v>
      </c>
      <c r="U99" s="148">
        <f>O99*T99/100</f>
        <v>0</v>
      </c>
      <c r="V99" s="148">
        <f>U99+O99</f>
        <v>0</v>
      </c>
      <c r="W99" s="148"/>
      <c r="X99" s="148"/>
      <c r="Y99" s="148">
        <v>1</v>
      </c>
    </row>
    <row r="100" spans="6:23" s="149" customFormat="1" ht="33.75" outlineLevel="2">
      <c r="F100" s="150"/>
      <c r="G100" s="151"/>
      <c r="H100" s="152" t="s">
        <v>79</v>
      </c>
      <c r="I100" s="153" t="s">
        <v>171</v>
      </c>
      <c r="J100" s="154"/>
      <c r="K100" s="154"/>
      <c r="L100" s="154"/>
      <c r="M100" s="154"/>
      <c r="N100" s="154"/>
      <c r="O100" s="154"/>
      <c r="P100" s="155"/>
      <c r="Q100" s="156"/>
      <c r="R100" s="155"/>
      <c r="S100" s="156"/>
      <c r="T100" s="157"/>
      <c r="U100" s="157"/>
      <c r="V100" s="157"/>
      <c r="W100" s="158"/>
    </row>
    <row r="101" spans="6:23" s="149" customFormat="1" ht="6" customHeight="1" outlineLevel="2">
      <c r="F101" s="150"/>
      <c r="G101" s="151"/>
      <c r="H101" s="159"/>
      <c r="I101" s="160"/>
      <c r="J101" s="160"/>
      <c r="K101" s="160"/>
      <c r="L101" s="160"/>
      <c r="M101" s="160"/>
      <c r="N101" s="160"/>
      <c r="O101" s="160"/>
      <c r="P101" s="155"/>
      <c r="Q101" s="156"/>
      <c r="R101" s="155"/>
      <c r="S101" s="156"/>
      <c r="T101" s="157"/>
      <c r="U101" s="157"/>
      <c r="V101" s="157"/>
      <c r="W101" s="158"/>
    </row>
    <row r="102" spans="6:23" s="161" customFormat="1" ht="11.25" outlineLevel="3">
      <c r="F102" s="162"/>
      <c r="G102" s="163"/>
      <c r="H102" s="164" t="str">
        <f>IF(AND(H101&lt;&gt;"Výkaz výměr:",I101=""),"Výkaz výměr:","")</f>
        <v>Výkaz výměr:</v>
      </c>
      <c r="I102" s="165" t="s">
        <v>172</v>
      </c>
      <c r="J102" s="166"/>
      <c r="K102" s="167"/>
      <c r="L102" s="168"/>
      <c r="M102" s="169">
        <v>103</v>
      </c>
      <c r="N102" s="170"/>
      <c r="O102" s="171"/>
      <c r="P102" s="172"/>
      <c r="Q102" s="170"/>
      <c r="R102" s="170"/>
      <c r="S102" s="170"/>
      <c r="T102" s="173" t="s">
        <v>81</v>
      </c>
      <c r="U102" s="170"/>
      <c r="V102" s="170"/>
      <c r="W102" s="174"/>
    </row>
    <row r="103" spans="6:23" s="161" customFormat="1" ht="11.25" outlineLevel="3">
      <c r="F103" s="162"/>
      <c r="G103" s="163"/>
      <c r="H103" s="164">
        <f>IF(AND(H102&lt;&gt;"Výkaz výměr:",I102=""),"Výkaz výměr:","")</f>
      </c>
      <c r="I103" s="165" t="s">
        <v>173</v>
      </c>
      <c r="J103" s="166"/>
      <c r="K103" s="167"/>
      <c r="L103" s="168"/>
      <c r="M103" s="169">
        <v>149</v>
      </c>
      <c r="N103" s="170"/>
      <c r="O103" s="171"/>
      <c r="P103" s="172"/>
      <c r="Q103" s="170"/>
      <c r="R103" s="170"/>
      <c r="S103" s="170"/>
      <c r="T103" s="173" t="s">
        <v>81</v>
      </c>
      <c r="U103" s="170"/>
      <c r="V103" s="170"/>
      <c r="W103" s="174"/>
    </row>
    <row r="104" spans="6:23" s="161" customFormat="1" ht="11.25" outlineLevel="3">
      <c r="F104" s="162"/>
      <c r="G104" s="163"/>
      <c r="H104" s="164">
        <f>IF(AND(H103&lt;&gt;"Výkaz výměr:",I103=""),"Výkaz výměr:","")</f>
      </c>
      <c r="I104" s="165" t="s">
        <v>164</v>
      </c>
      <c r="J104" s="166"/>
      <c r="K104" s="167"/>
      <c r="L104" s="168"/>
      <c r="M104" s="169">
        <v>0</v>
      </c>
      <c r="N104" s="170"/>
      <c r="O104" s="171"/>
      <c r="P104" s="172"/>
      <c r="Q104" s="170"/>
      <c r="R104" s="170"/>
      <c r="S104" s="170"/>
      <c r="T104" s="173" t="s">
        <v>81</v>
      </c>
      <c r="U104" s="170"/>
      <c r="V104" s="170"/>
      <c r="W104" s="174"/>
    </row>
    <row r="105" spans="6:25" s="149" customFormat="1" ht="12" outlineLevel="2">
      <c r="F105" s="142">
        <v>4</v>
      </c>
      <c r="G105" s="143" t="s">
        <v>86</v>
      </c>
      <c r="H105" s="144" t="s">
        <v>174</v>
      </c>
      <c r="I105" s="145" t="s">
        <v>175</v>
      </c>
      <c r="J105" s="143" t="s">
        <v>129</v>
      </c>
      <c r="K105" s="146">
        <v>1240.2</v>
      </c>
      <c r="L105" s="147">
        <v>0</v>
      </c>
      <c r="M105" s="146">
        <v>1240.2</v>
      </c>
      <c r="N105" s="148"/>
      <c r="O105" s="148">
        <f>M105*N105</f>
        <v>0</v>
      </c>
      <c r="P105" s="148">
        <v>0.378</v>
      </c>
      <c r="Q105" s="148">
        <f>M105*P105</f>
        <v>468.79560000000004</v>
      </c>
      <c r="R105" s="148"/>
      <c r="S105" s="148">
        <f>M105*R105</f>
        <v>0</v>
      </c>
      <c r="T105" s="148">
        <v>21</v>
      </c>
      <c r="U105" s="148">
        <f>O105*T105/100</f>
        <v>0</v>
      </c>
      <c r="V105" s="148">
        <f>U105+O105</f>
        <v>0</v>
      </c>
      <c r="W105" s="148"/>
      <c r="X105" s="148"/>
      <c r="Y105" s="148">
        <v>1</v>
      </c>
    </row>
    <row r="106" spans="6:23" s="149" customFormat="1" ht="33.75" outlineLevel="2">
      <c r="F106" s="150"/>
      <c r="G106" s="151"/>
      <c r="H106" s="152" t="s">
        <v>79</v>
      </c>
      <c r="I106" s="153" t="s">
        <v>176</v>
      </c>
      <c r="J106" s="154"/>
      <c r="K106" s="154"/>
      <c r="L106" s="154"/>
      <c r="M106" s="154"/>
      <c r="N106" s="154"/>
      <c r="O106" s="154"/>
      <c r="P106" s="155"/>
      <c r="Q106" s="156"/>
      <c r="R106" s="155"/>
      <c r="S106" s="156"/>
      <c r="T106" s="157"/>
      <c r="U106" s="157"/>
      <c r="V106" s="157"/>
      <c r="W106" s="158"/>
    </row>
    <row r="107" spans="6:23" s="149" customFormat="1" ht="6" customHeight="1" outlineLevel="2">
      <c r="F107" s="150"/>
      <c r="G107" s="151"/>
      <c r="H107" s="159"/>
      <c r="I107" s="160"/>
      <c r="J107" s="160"/>
      <c r="K107" s="160"/>
      <c r="L107" s="160"/>
      <c r="M107" s="160"/>
      <c r="N107" s="160"/>
      <c r="O107" s="160"/>
      <c r="P107" s="155"/>
      <c r="Q107" s="156"/>
      <c r="R107" s="155"/>
      <c r="S107" s="156"/>
      <c r="T107" s="157"/>
      <c r="U107" s="157"/>
      <c r="V107" s="157"/>
      <c r="W107" s="158"/>
    </row>
    <row r="108" spans="6:23" s="161" customFormat="1" ht="11.25" outlineLevel="3">
      <c r="F108" s="162"/>
      <c r="G108" s="163"/>
      <c r="H108" s="164" t="str">
        <f>IF(AND(H107&lt;&gt;"Výkaz výměr:",I107=""),"Výkaz výměr:","")</f>
        <v>Výkaz výměr:</v>
      </c>
      <c r="I108" s="165" t="s">
        <v>177</v>
      </c>
      <c r="J108" s="166"/>
      <c r="K108" s="167"/>
      <c r="L108" s="168"/>
      <c r="M108" s="169">
        <v>1235</v>
      </c>
      <c r="N108" s="170"/>
      <c r="O108" s="171"/>
      <c r="P108" s="172"/>
      <c r="Q108" s="170"/>
      <c r="R108" s="170"/>
      <c r="S108" s="170"/>
      <c r="T108" s="173" t="s">
        <v>81</v>
      </c>
      <c r="U108" s="170"/>
      <c r="V108" s="170"/>
      <c r="W108" s="174"/>
    </row>
    <row r="109" spans="6:23" s="161" customFormat="1" ht="11.25" outlineLevel="3">
      <c r="F109" s="162"/>
      <c r="G109" s="163"/>
      <c r="H109" s="164">
        <f>IF(AND(H108&lt;&gt;"Výkaz výměr:",I108=""),"Výkaz výměr:","")</f>
      </c>
      <c r="I109" s="165" t="s">
        <v>178</v>
      </c>
      <c r="J109" s="166"/>
      <c r="K109" s="167"/>
      <c r="L109" s="168"/>
      <c r="M109" s="169">
        <v>5.2</v>
      </c>
      <c r="N109" s="170"/>
      <c r="O109" s="171"/>
      <c r="P109" s="172"/>
      <c r="Q109" s="170"/>
      <c r="R109" s="170"/>
      <c r="S109" s="170"/>
      <c r="T109" s="173" t="s">
        <v>81</v>
      </c>
      <c r="U109" s="170"/>
      <c r="V109" s="170"/>
      <c r="W109" s="174"/>
    </row>
    <row r="110" spans="6:23" s="161" customFormat="1" ht="11.25" outlineLevel="3">
      <c r="F110" s="162"/>
      <c r="G110" s="163"/>
      <c r="H110" s="164">
        <f>IF(AND(H109&lt;&gt;"Výkaz výměr:",I109=""),"Výkaz výměr:","")</f>
      </c>
      <c r="I110" s="165" t="s">
        <v>164</v>
      </c>
      <c r="J110" s="166"/>
      <c r="K110" s="167"/>
      <c r="L110" s="168"/>
      <c r="M110" s="169">
        <v>0</v>
      </c>
      <c r="N110" s="170"/>
      <c r="O110" s="171"/>
      <c r="P110" s="172"/>
      <c r="Q110" s="170"/>
      <c r="R110" s="170"/>
      <c r="S110" s="170"/>
      <c r="T110" s="173" t="s">
        <v>81</v>
      </c>
      <c r="U110" s="170"/>
      <c r="V110" s="170"/>
      <c r="W110" s="174"/>
    </row>
    <row r="111" spans="6:25" s="149" customFormat="1" ht="12" outlineLevel="2">
      <c r="F111" s="142">
        <v>5</v>
      </c>
      <c r="G111" s="143" t="s">
        <v>86</v>
      </c>
      <c r="H111" s="144" t="s">
        <v>179</v>
      </c>
      <c r="I111" s="145" t="s">
        <v>180</v>
      </c>
      <c r="J111" s="143" t="s">
        <v>129</v>
      </c>
      <c r="K111" s="146">
        <v>382.4</v>
      </c>
      <c r="L111" s="147">
        <v>0</v>
      </c>
      <c r="M111" s="146">
        <v>382.4</v>
      </c>
      <c r="N111" s="148"/>
      <c r="O111" s="148">
        <f>M111*N111</f>
        <v>0</v>
      </c>
      <c r="P111" s="148">
        <v>0.4726</v>
      </c>
      <c r="Q111" s="148">
        <f>M111*P111</f>
        <v>180.72224</v>
      </c>
      <c r="R111" s="148"/>
      <c r="S111" s="148">
        <f>M111*R111</f>
        <v>0</v>
      </c>
      <c r="T111" s="148">
        <v>21</v>
      </c>
      <c r="U111" s="148">
        <f>O111*T111/100</f>
        <v>0</v>
      </c>
      <c r="V111" s="148">
        <f>U111+O111</f>
        <v>0</v>
      </c>
      <c r="W111" s="148"/>
      <c r="X111" s="148"/>
      <c r="Y111" s="148">
        <v>1</v>
      </c>
    </row>
    <row r="112" spans="6:23" s="149" customFormat="1" ht="33.75" outlineLevel="2">
      <c r="F112" s="150"/>
      <c r="G112" s="151"/>
      <c r="H112" s="152" t="s">
        <v>79</v>
      </c>
      <c r="I112" s="153" t="s">
        <v>181</v>
      </c>
      <c r="J112" s="154"/>
      <c r="K112" s="154"/>
      <c r="L112" s="154"/>
      <c r="M112" s="154"/>
      <c r="N112" s="154"/>
      <c r="O112" s="154"/>
      <c r="P112" s="155"/>
      <c r="Q112" s="156"/>
      <c r="R112" s="155"/>
      <c r="S112" s="156"/>
      <c r="T112" s="157"/>
      <c r="U112" s="157"/>
      <c r="V112" s="157"/>
      <c r="W112" s="158"/>
    </row>
    <row r="113" spans="6:23" s="149" customFormat="1" ht="6" customHeight="1" outlineLevel="2">
      <c r="F113" s="150"/>
      <c r="G113" s="151"/>
      <c r="H113" s="159"/>
      <c r="I113" s="160"/>
      <c r="J113" s="160"/>
      <c r="K113" s="160"/>
      <c r="L113" s="160"/>
      <c r="M113" s="160"/>
      <c r="N113" s="160"/>
      <c r="O113" s="160"/>
      <c r="P113" s="155"/>
      <c r="Q113" s="156"/>
      <c r="R113" s="155"/>
      <c r="S113" s="156"/>
      <c r="T113" s="157"/>
      <c r="U113" s="157"/>
      <c r="V113" s="157"/>
      <c r="W113" s="158"/>
    </row>
    <row r="114" spans="6:23" s="161" customFormat="1" ht="11.25" outlineLevel="3">
      <c r="F114" s="162"/>
      <c r="G114" s="163"/>
      <c r="H114" s="164" t="str">
        <f>IF(AND(H113&lt;&gt;"Výkaz výměr:",I113=""),"Výkaz výměr:","")</f>
        <v>Výkaz výměr:</v>
      </c>
      <c r="I114" s="165" t="s">
        <v>182</v>
      </c>
      <c r="J114" s="166"/>
      <c r="K114" s="167"/>
      <c r="L114" s="168"/>
      <c r="M114" s="169">
        <v>382.4</v>
      </c>
      <c r="N114" s="170"/>
      <c r="O114" s="171"/>
      <c r="P114" s="172"/>
      <c r="Q114" s="170"/>
      <c r="R114" s="170"/>
      <c r="S114" s="170"/>
      <c r="T114" s="173" t="s">
        <v>81</v>
      </c>
      <c r="U114" s="170"/>
      <c r="V114" s="170"/>
      <c r="W114" s="174"/>
    </row>
    <row r="115" spans="6:23" s="161" customFormat="1" ht="11.25" outlineLevel="3">
      <c r="F115" s="162"/>
      <c r="G115" s="163"/>
      <c r="H115" s="164">
        <f>IF(AND(H114&lt;&gt;"Výkaz výměr:",I114=""),"Výkaz výměr:","")</f>
      </c>
      <c r="I115" s="165" t="s">
        <v>164</v>
      </c>
      <c r="J115" s="166"/>
      <c r="K115" s="167"/>
      <c r="L115" s="168"/>
      <c r="M115" s="169">
        <v>0</v>
      </c>
      <c r="N115" s="170"/>
      <c r="O115" s="171"/>
      <c r="P115" s="172"/>
      <c r="Q115" s="170"/>
      <c r="R115" s="170"/>
      <c r="S115" s="170"/>
      <c r="T115" s="173" t="s">
        <v>81</v>
      </c>
      <c r="U115" s="170"/>
      <c r="V115" s="170"/>
      <c r="W115" s="174"/>
    </row>
    <row r="116" spans="6:25" s="149" customFormat="1" ht="12" outlineLevel="2">
      <c r="F116" s="142">
        <v>6</v>
      </c>
      <c r="G116" s="143" t="s">
        <v>86</v>
      </c>
      <c r="H116" s="144" t="s">
        <v>183</v>
      </c>
      <c r="I116" s="145" t="s">
        <v>184</v>
      </c>
      <c r="J116" s="143" t="s">
        <v>129</v>
      </c>
      <c r="K116" s="146">
        <v>1235</v>
      </c>
      <c r="L116" s="147">
        <v>0</v>
      </c>
      <c r="M116" s="146">
        <v>1235</v>
      </c>
      <c r="N116" s="148"/>
      <c r="O116" s="148">
        <f>M116*N116</f>
        <v>0</v>
      </c>
      <c r="P116" s="148">
        <v>0.3719</v>
      </c>
      <c r="Q116" s="148">
        <f>M116*P116</f>
        <v>459.29650000000004</v>
      </c>
      <c r="R116" s="148"/>
      <c r="S116" s="148">
        <f>M116*R116</f>
        <v>0</v>
      </c>
      <c r="T116" s="148">
        <v>21</v>
      </c>
      <c r="U116" s="148">
        <f>O116*T116/100</f>
        <v>0</v>
      </c>
      <c r="V116" s="148">
        <f>U116+O116</f>
        <v>0</v>
      </c>
      <c r="W116" s="148"/>
      <c r="X116" s="148"/>
      <c r="Y116" s="148">
        <v>1</v>
      </c>
    </row>
    <row r="117" spans="6:23" s="149" customFormat="1" ht="33.75" outlineLevel="2">
      <c r="F117" s="150"/>
      <c r="G117" s="151"/>
      <c r="H117" s="152" t="s">
        <v>79</v>
      </c>
      <c r="I117" s="153" t="s">
        <v>185</v>
      </c>
      <c r="J117" s="154"/>
      <c r="K117" s="154"/>
      <c r="L117" s="154"/>
      <c r="M117" s="154"/>
      <c r="N117" s="154"/>
      <c r="O117" s="154"/>
      <c r="P117" s="155"/>
      <c r="Q117" s="156"/>
      <c r="R117" s="155"/>
      <c r="S117" s="156"/>
      <c r="T117" s="157"/>
      <c r="U117" s="157"/>
      <c r="V117" s="157"/>
      <c r="W117" s="158"/>
    </row>
    <row r="118" spans="6:23" s="149" customFormat="1" ht="6" customHeight="1" outlineLevel="2">
      <c r="F118" s="150"/>
      <c r="G118" s="151"/>
      <c r="H118" s="159"/>
      <c r="I118" s="160"/>
      <c r="J118" s="160"/>
      <c r="K118" s="160"/>
      <c r="L118" s="160"/>
      <c r="M118" s="160"/>
      <c r="N118" s="160"/>
      <c r="O118" s="160"/>
      <c r="P118" s="155"/>
      <c r="Q118" s="156"/>
      <c r="R118" s="155"/>
      <c r="S118" s="156"/>
      <c r="T118" s="157"/>
      <c r="U118" s="157"/>
      <c r="V118" s="157"/>
      <c r="W118" s="158"/>
    </row>
    <row r="119" spans="6:23" s="161" customFormat="1" ht="11.25" outlineLevel="3">
      <c r="F119" s="162"/>
      <c r="G119" s="163"/>
      <c r="H119" s="164" t="str">
        <f>IF(AND(H118&lt;&gt;"Výkaz výměr:",I118=""),"Výkaz výměr:","")</f>
        <v>Výkaz výměr:</v>
      </c>
      <c r="I119" s="165" t="s">
        <v>177</v>
      </c>
      <c r="J119" s="166"/>
      <c r="K119" s="167"/>
      <c r="L119" s="168"/>
      <c r="M119" s="169">
        <v>1235</v>
      </c>
      <c r="N119" s="170"/>
      <c r="O119" s="171"/>
      <c r="P119" s="172"/>
      <c r="Q119" s="170"/>
      <c r="R119" s="170"/>
      <c r="S119" s="170"/>
      <c r="T119" s="173" t="s">
        <v>81</v>
      </c>
      <c r="U119" s="170"/>
      <c r="V119" s="170"/>
      <c r="W119" s="174"/>
    </row>
    <row r="120" spans="6:23" s="161" customFormat="1" ht="11.25" outlineLevel="3">
      <c r="F120" s="162"/>
      <c r="G120" s="163"/>
      <c r="H120" s="164">
        <f>IF(AND(H119&lt;&gt;"Výkaz výměr:",I119=""),"Výkaz výměr:","")</f>
      </c>
      <c r="I120" s="165" t="s">
        <v>164</v>
      </c>
      <c r="J120" s="166"/>
      <c r="K120" s="167"/>
      <c r="L120" s="168"/>
      <c r="M120" s="169">
        <v>0</v>
      </c>
      <c r="N120" s="170"/>
      <c r="O120" s="171"/>
      <c r="P120" s="172"/>
      <c r="Q120" s="170"/>
      <c r="R120" s="170"/>
      <c r="S120" s="170"/>
      <c r="T120" s="173" t="s">
        <v>81</v>
      </c>
      <c r="U120" s="170"/>
      <c r="V120" s="170"/>
      <c r="W120" s="174"/>
    </row>
    <row r="121" spans="6:25" s="149" customFormat="1" ht="12" outlineLevel="2">
      <c r="F121" s="142">
        <v>7</v>
      </c>
      <c r="G121" s="143" t="s">
        <v>86</v>
      </c>
      <c r="H121" s="144" t="s">
        <v>186</v>
      </c>
      <c r="I121" s="145" t="s">
        <v>187</v>
      </c>
      <c r="J121" s="143" t="s">
        <v>129</v>
      </c>
      <c r="K121" s="146">
        <v>1235</v>
      </c>
      <c r="L121" s="147">
        <v>0</v>
      </c>
      <c r="M121" s="146">
        <v>1235</v>
      </c>
      <c r="N121" s="148"/>
      <c r="O121" s="148">
        <f>M121*N121</f>
        <v>0</v>
      </c>
      <c r="P121" s="148">
        <v>0.15826</v>
      </c>
      <c r="Q121" s="148">
        <f>M121*P121</f>
        <v>195.45110000000003</v>
      </c>
      <c r="R121" s="148"/>
      <c r="S121" s="148">
        <f>M121*R121</f>
        <v>0</v>
      </c>
      <c r="T121" s="148">
        <v>21</v>
      </c>
      <c r="U121" s="148">
        <f>O121*T121/100</f>
        <v>0</v>
      </c>
      <c r="V121" s="148">
        <f>U121+O121</f>
        <v>0</v>
      </c>
      <c r="W121" s="148"/>
      <c r="X121" s="148"/>
      <c r="Y121" s="148">
        <v>1</v>
      </c>
    </row>
    <row r="122" spans="6:23" s="149" customFormat="1" ht="45" outlineLevel="2">
      <c r="F122" s="150"/>
      <c r="G122" s="151"/>
      <c r="H122" s="152" t="s">
        <v>79</v>
      </c>
      <c r="I122" s="153" t="s">
        <v>188</v>
      </c>
      <c r="J122" s="154"/>
      <c r="K122" s="154"/>
      <c r="L122" s="154"/>
      <c r="M122" s="154"/>
      <c r="N122" s="154"/>
      <c r="O122" s="154"/>
      <c r="P122" s="155"/>
      <c r="Q122" s="156"/>
      <c r="R122" s="155"/>
      <c r="S122" s="156"/>
      <c r="T122" s="157"/>
      <c r="U122" s="157"/>
      <c r="V122" s="157"/>
      <c r="W122" s="158"/>
    </row>
    <row r="123" spans="6:23" s="149" customFormat="1" ht="6" customHeight="1" outlineLevel="2">
      <c r="F123" s="150"/>
      <c r="G123" s="151"/>
      <c r="H123" s="159"/>
      <c r="I123" s="160"/>
      <c r="J123" s="160"/>
      <c r="K123" s="160"/>
      <c r="L123" s="160"/>
      <c r="M123" s="160"/>
      <c r="N123" s="160"/>
      <c r="O123" s="160"/>
      <c r="P123" s="155"/>
      <c r="Q123" s="156"/>
      <c r="R123" s="155"/>
      <c r="S123" s="156"/>
      <c r="T123" s="157"/>
      <c r="U123" s="157"/>
      <c r="V123" s="157"/>
      <c r="W123" s="158"/>
    </row>
    <row r="124" spans="6:23" s="161" customFormat="1" ht="11.25" outlineLevel="3">
      <c r="F124" s="162"/>
      <c r="G124" s="163"/>
      <c r="H124" s="164" t="str">
        <f>IF(AND(H123&lt;&gt;"Výkaz výměr:",I123=""),"Výkaz výměr:","")</f>
        <v>Výkaz výměr:</v>
      </c>
      <c r="I124" s="165" t="s">
        <v>177</v>
      </c>
      <c r="J124" s="166"/>
      <c r="K124" s="167"/>
      <c r="L124" s="168"/>
      <c r="M124" s="169">
        <v>1235</v>
      </c>
      <c r="N124" s="170"/>
      <c r="O124" s="171"/>
      <c r="P124" s="172"/>
      <c r="Q124" s="170"/>
      <c r="R124" s="170"/>
      <c r="S124" s="170"/>
      <c r="T124" s="173" t="s">
        <v>81</v>
      </c>
      <c r="U124" s="170"/>
      <c r="V124" s="170"/>
      <c r="W124" s="174"/>
    </row>
    <row r="125" spans="6:23" s="161" customFormat="1" ht="11.25" outlineLevel="3">
      <c r="F125" s="162"/>
      <c r="G125" s="163"/>
      <c r="H125" s="164">
        <f>IF(AND(H124&lt;&gt;"Výkaz výměr:",I124=""),"Výkaz výměr:","")</f>
      </c>
      <c r="I125" s="165" t="s">
        <v>164</v>
      </c>
      <c r="J125" s="166"/>
      <c r="K125" s="167"/>
      <c r="L125" s="168"/>
      <c r="M125" s="169">
        <v>0</v>
      </c>
      <c r="N125" s="170"/>
      <c r="O125" s="171"/>
      <c r="P125" s="172"/>
      <c r="Q125" s="170"/>
      <c r="R125" s="170"/>
      <c r="S125" s="170"/>
      <c r="T125" s="173" t="s">
        <v>81</v>
      </c>
      <c r="U125" s="170"/>
      <c r="V125" s="170"/>
      <c r="W125" s="174"/>
    </row>
    <row r="126" spans="6:25" s="149" customFormat="1" ht="12" outlineLevel="2">
      <c r="F126" s="142">
        <v>8</v>
      </c>
      <c r="G126" s="143" t="s">
        <v>86</v>
      </c>
      <c r="H126" s="144" t="s">
        <v>189</v>
      </c>
      <c r="I126" s="145" t="s">
        <v>190</v>
      </c>
      <c r="J126" s="143" t="s">
        <v>129</v>
      </c>
      <c r="K126" s="146">
        <v>103</v>
      </c>
      <c r="L126" s="147">
        <v>0</v>
      </c>
      <c r="M126" s="146">
        <v>103</v>
      </c>
      <c r="N126" s="148"/>
      <c r="O126" s="148">
        <f>M126*N126</f>
        <v>0</v>
      </c>
      <c r="P126" s="148">
        <v>0.5364</v>
      </c>
      <c r="Q126" s="148">
        <f>M126*P126</f>
        <v>55.2492</v>
      </c>
      <c r="R126" s="148"/>
      <c r="S126" s="148">
        <f>M126*R126</f>
        <v>0</v>
      </c>
      <c r="T126" s="148">
        <v>21</v>
      </c>
      <c r="U126" s="148">
        <f>O126*T126/100</f>
        <v>0</v>
      </c>
      <c r="V126" s="148">
        <f>U126+O126</f>
        <v>0</v>
      </c>
      <c r="W126" s="148"/>
      <c r="X126" s="148"/>
      <c r="Y126" s="148">
        <v>1</v>
      </c>
    </row>
    <row r="127" spans="6:23" s="149" customFormat="1" ht="45" outlineLevel="2">
      <c r="F127" s="150"/>
      <c r="G127" s="151"/>
      <c r="H127" s="152" t="s">
        <v>79</v>
      </c>
      <c r="I127" s="153" t="s">
        <v>191</v>
      </c>
      <c r="J127" s="154"/>
      <c r="K127" s="154"/>
      <c r="L127" s="154"/>
      <c r="M127" s="154"/>
      <c r="N127" s="154"/>
      <c r="O127" s="154"/>
      <c r="P127" s="155"/>
      <c r="Q127" s="156"/>
      <c r="R127" s="155"/>
      <c r="S127" s="156"/>
      <c r="T127" s="157"/>
      <c r="U127" s="157"/>
      <c r="V127" s="157"/>
      <c r="W127" s="158"/>
    </row>
    <row r="128" spans="6:23" s="149" customFormat="1" ht="6" customHeight="1" outlineLevel="2">
      <c r="F128" s="150"/>
      <c r="G128" s="151"/>
      <c r="H128" s="159"/>
      <c r="I128" s="160"/>
      <c r="J128" s="160"/>
      <c r="K128" s="160"/>
      <c r="L128" s="160"/>
      <c r="M128" s="160"/>
      <c r="N128" s="160"/>
      <c r="O128" s="160"/>
      <c r="P128" s="155"/>
      <c r="Q128" s="156"/>
      <c r="R128" s="155"/>
      <c r="S128" s="156"/>
      <c r="T128" s="157"/>
      <c r="U128" s="157"/>
      <c r="V128" s="157"/>
      <c r="W128" s="158"/>
    </row>
    <row r="129" spans="6:23" s="161" customFormat="1" ht="11.25" outlineLevel="3">
      <c r="F129" s="162"/>
      <c r="G129" s="163"/>
      <c r="H129" s="164" t="str">
        <f>IF(AND(H128&lt;&gt;"Výkaz výměr:",I128=""),"Výkaz výměr:","")</f>
        <v>Výkaz výměr:</v>
      </c>
      <c r="I129" s="165" t="s">
        <v>192</v>
      </c>
      <c r="J129" s="166"/>
      <c r="K129" s="167"/>
      <c r="L129" s="168"/>
      <c r="M129" s="169">
        <v>103</v>
      </c>
      <c r="N129" s="170"/>
      <c r="O129" s="171"/>
      <c r="P129" s="172"/>
      <c r="Q129" s="170"/>
      <c r="R129" s="170"/>
      <c r="S129" s="170"/>
      <c r="T129" s="173" t="s">
        <v>81</v>
      </c>
      <c r="U129" s="170"/>
      <c r="V129" s="170"/>
      <c r="W129" s="174"/>
    </row>
    <row r="130" spans="6:23" s="161" customFormat="1" ht="11.25" outlineLevel="3">
      <c r="F130" s="162"/>
      <c r="G130" s="163"/>
      <c r="H130" s="164">
        <f>IF(AND(H129&lt;&gt;"Výkaz výměr:",I129=""),"Výkaz výměr:","")</f>
      </c>
      <c r="I130" s="165" t="s">
        <v>164</v>
      </c>
      <c r="J130" s="166"/>
      <c r="K130" s="167"/>
      <c r="L130" s="168"/>
      <c r="M130" s="169">
        <v>0</v>
      </c>
      <c r="N130" s="170"/>
      <c r="O130" s="171"/>
      <c r="P130" s="172"/>
      <c r="Q130" s="170"/>
      <c r="R130" s="170"/>
      <c r="S130" s="170"/>
      <c r="T130" s="173" t="s">
        <v>81</v>
      </c>
      <c r="U130" s="170"/>
      <c r="V130" s="170"/>
      <c r="W130" s="174"/>
    </row>
    <row r="131" spans="6:25" s="149" customFormat="1" ht="24" outlineLevel="2">
      <c r="F131" s="142">
        <v>9</v>
      </c>
      <c r="G131" s="143" t="s">
        <v>86</v>
      </c>
      <c r="H131" s="144" t="s">
        <v>193</v>
      </c>
      <c r="I131" s="145" t="s">
        <v>194</v>
      </c>
      <c r="J131" s="143" t="s">
        <v>129</v>
      </c>
      <c r="K131" s="146">
        <v>1235</v>
      </c>
      <c r="L131" s="147">
        <v>0</v>
      </c>
      <c r="M131" s="146">
        <v>1235</v>
      </c>
      <c r="N131" s="148"/>
      <c r="O131" s="148">
        <f>M131*N131</f>
        <v>0</v>
      </c>
      <c r="P131" s="148">
        <v>0.10373</v>
      </c>
      <c r="Q131" s="148">
        <f>M131*P131</f>
        <v>128.10655</v>
      </c>
      <c r="R131" s="148"/>
      <c r="S131" s="148">
        <f>M131*R131</f>
        <v>0</v>
      </c>
      <c r="T131" s="148">
        <v>21</v>
      </c>
      <c r="U131" s="148">
        <f>O131*T131/100</f>
        <v>0</v>
      </c>
      <c r="V131" s="148">
        <f>U131+O131</f>
        <v>0</v>
      </c>
      <c r="W131" s="148"/>
      <c r="X131" s="148"/>
      <c r="Y131" s="148">
        <v>1</v>
      </c>
    </row>
    <row r="132" spans="6:23" s="149" customFormat="1" ht="67.5" outlineLevel="2">
      <c r="F132" s="150"/>
      <c r="G132" s="151"/>
      <c r="H132" s="152" t="s">
        <v>79</v>
      </c>
      <c r="I132" s="153" t="s">
        <v>195</v>
      </c>
      <c r="J132" s="154"/>
      <c r="K132" s="154"/>
      <c r="L132" s="154"/>
      <c r="M132" s="154"/>
      <c r="N132" s="154"/>
      <c r="O132" s="154"/>
      <c r="P132" s="155"/>
      <c r="Q132" s="156"/>
      <c r="R132" s="155"/>
      <c r="S132" s="156"/>
      <c r="T132" s="157"/>
      <c r="U132" s="157"/>
      <c r="V132" s="157"/>
      <c r="W132" s="158"/>
    </row>
    <row r="133" spans="6:23" s="149" customFormat="1" ht="6" customHeight="1" outlineLevel="2">
      <c r="F133" s="150"/>
      <c r="G133" s="151"/>
      <c r="H133" s="159"/>
      <c r="I133" s="160"/>
      <c r="J133" s="160"/>
      <c r="K133" s="160"/>
      <c r="L133" s="160"/>
      <c r="M133" s="160"/>
      <c r="N133" s="160"/>
      <c r="O133" s="160"/>
      <c r="P133" s="155"/>
      <c r="Q133" s="156"/>
      <c r="R133" s="155"/>
      <c r="S133" s="156"/>
      <c r="T133" s="157"/>
      <c r="U133" s="157"/>
      <c r="V133" s="157"/>
      <c r="W133" s="158"/>
    </row>
    <row r="134" spans="6:23" s="161" customFormat="1" ht="11.25" outlineLevel="3">
      <c r="F134" s="162"/>
      <c r="G134" s="163"/>
      <c r="H134" s="164" t="str">
        <f>IF(AND(H133&lt;&gt;"Výkaz výměr:",I133=""),"Výkaz výměr:","")</f>
        <v>Výkaz výměr:</v>
      </c>
      <c r="I134" s="165" t="s">
        <v>177</v>
      </c>
      <c r="J134" s="166"/>
      <c r="K134" s="167"/>
      <c r="L134" s="168"/>
      <c r="M134" s="169">
        <v>1235</v>
      </c>
      <c r="N134" s="170"/>
      <c r="O134" s="171"/>
      <c r="P134" s="172"/>
      <c r="Q134" s="170"/>
      <c r="R134" s="170"/>
      <c r="S134" s="170"/>
      <c r="T134" s="173" t="s">
        <v>81</v>
      </c>
      <c r="U134" s="170"/>
      <c r="V134" s="170"/>
      <c r="W134" s="174"/>
    </row>
    <row r="135" spans="6:23" s="161" customFormat="1" ht="11.25" outlineLevel="3">
      <c r="F135" s="162"/>
      <c r="G135" s="163"/>
      <c r="H135" s="164">
        <f>IF(AND(H134&lt;&gt;"Výkaz výměr:",I134=""),"Výkaz výměr:","")</f>
      </c>
      <c r="I135" s="165" t="s">
        <v>164</v>
      </c>
      <c r="J135" s="166"/>
      <c r="K135" s="167"/>
      <c r="L135" s="168"/>
      <c r="M135" s="169">
        <v>0</v>
      </c>
      <c r="N135" s="170"/>
      <c r="O135" s="171"/>
      <c r="P135" s="172"/>
      <c r="Q135" s="170"/>
      <c r="R135" s="170"/>
      <c r="S135" s="170"/>
      <c r="T135" s="173" t="s">
        <v>81</v>
      </c>
      <c r="U135" s="170"/>
      <c r="V135" s="170"/>
      <c r="W135" s="174"/>
    </row>
    <row r="136" spans="6:25" s="149" customFormat="1" ht="12" outlineLevel="2">
      <c r="F136" s="142">
        <v>10</v>
      </c>
      <c r="G136" s="143" t="s">
        <v>75</v>
      </c>
      <c r="H136" s="144" t="s">
        <v>196</v>
      </c>
      <c r="I136" s="145" t="s">
        <v>197</v>
      </c>
      <c r="J136" s="143" t="s">
        <v>84</v>
      </c>
      <c r="K136" s="146">
        <v>106.092</v>
      </c>
      <c r="L136" s="147">
        <v>0</v>
      </c>
      <c r="M136" s="146">
        <v>106.092</v>
      </c>
      <c r="N136" s="148"/>
      <c r="O136" s="148">
        <f>M136*N136</f>
        <v>0</v>
      </c>
      <c r="P136" s="148">
        <v>1</v>
      </c>
      <c r="Q136" s="148">
        <f>M136*P136</f>
        <v>106.092</v>
      </c>
      <c r="R136" s="148"/>
      <c r="S136" s="148">
        <f>M136*R136</f>
        <v>0</v>
      </c>
      <c r="T136" s="148">
        <v>21</v>
      </c>
      <c r="U136" s="148">
        <f>O136*T136/100</f>
        <v>0</v>
      </c>
      <c r="V136" s="148">
        <f>U136+O136</f>
        <v>0</v>
      </c>
      <c r="W136" s="148"/>
      <c r="X136" s="148"/>
      <c r="Y136" s="148">
        <v>1</v>
      </c>
    </row>
    <row r="137" spans="6:23" s="149" customFormat="1" ht="12" outlineLevel="2">
      <c r="F137" s="150"/>
      <c r="G137" s="151"/>
      <c r="H137" s="152" t="s">
        <v>79</v>
      </c>
      <c r="I137" s="153"/>
      <c r="J137" s="154"/>
      <c r="K137" s="154"/>
      <c r="L137" s="154"/>
      <c r="M137" s="154"/>
      <c r="N137" s="154"/>
      <c r="O137" s="154"/>
      <c r="P137" s="155"/>
      <c r="Q137" s="156"/>
      <c r="R137" s="155"/>
      <c r="S137" s="156"/>
      <c r="T137" s="157"/>
      <c r="U137" s="157"/>
      <c r="V137" s="157"/>
      <c r="W137" s="158"/>
    </row>
    <row r="138" spans="6:23" s="149" customFormat="1" ht="6" customHeight="1" outlineLevel="2">
      <c r="F138" s="150"/>
      <c r="G138" s="151"/>
      <c r="H138" s="159"/>
      <c r="I138" s="160"/>
      <c r="J138" s="160"/>
      <c r="K138" s="160"/>
      <c r="L138" s="160"/>
      <c r="M138" s="160"/>
      <c r="N138" s="160"/>
      <c r="O138" s="160"/>
      <c r="P138" s="155"/>
      <c r="Q138" s="156"/>
      <c r="R138" s="155"/>
      <c r="S138" s="156"/>
      <c r="T138" s="157"/>
      <c r="U138" s="157"/>
      <c r="V138" s="157"/>
      <c r="W138" s="158"/>
    </row>
    <row r="139" spans="6:23" s="161" customFormat="1" ht="11.25" outlineLevel="3">
      <c r="F139" s="162"/>
      <c r="G139" s="163"/>
      <c r="H139" s="164" t="str">
        <f>IF(AND(H138&lt;&gt;"Výkaz výměr:",I138=""),"Výkaz výměr:","")</f>
        <v>Výkaz výměr:</v>
      </c>
      <c r="I139" s="165" t="s">
        <v>198</v>
      </c>
      <c r="J139" s="166"/>
      <c r="K139" s="167"/>
      <c r="L139" s="168"/>
      <c r="M139" s="169">
        <v>47.292</v>
      </c>
      <c r="N139" s="170"/>
      <c r="O139" s="171"/>
      <c r="P139" s="172"/>
      <c r="Q139" s="170"/>
      <c r="R139" s="170"/>
      <c r="S139" s="170"/>
      <c r="T139" s="173" t="s">
        <v>81</v>
      </c>
      <c r="U139" s="170"/>
      <c r="V139" s="170"/>
      <c r="W139" s="174"/>
    </row>
    <row r="140" spans="6:23" s="161" customFormat="1" ht="11.25" outlineLevel="3">
      <c r="F140" s="162"/>
      <c r="G140" s="163"/>
      <c r="H140" s="164">
        <f>IF(AND(H139&lt;&gt;"Výkaz výměr:",I139=""),"Výkaz výměr:","")</f>
      </c>
      <c r="I140" s="165" t="s">
        <v>199</v>
      </c>
      <c r="J140" s="166"/>
      <c r="K140" s="167"/>
      <c r="L140" s="168"/>
      <c r="M140" s="169">
        <v>58.8</v>
      </c>
      <c r="N140" s="170"/>
      <c r="O140" s="171"/>
      <c r="P140" s="172"/>
      <c r="Q140" s="170"/>
      <c r="R140" s="170"/>
      <c r="S140" s="170"/>
      <c r="T140" s="173" t="s">
        <v>81</v>
      </c>
      <c r="U140" s="170"/>
      <c r="V140" s="170"/>
      <c r="W140" s="174"/>
    </row>
    <row r="141" spans="6:25" s="149" customFormat="1" ht="12" outlineLevel="2">
      <c r="F141" s="142">
        <v>11</v>
      </c>
      <c r="G141" s="143" t="s">
        <v>75</v>
      </c>
      <c r="H141" s="144" t="s">
        <v>200</v>
      </c>
      <c r="I141" s="145" t="s">
        <v>201</v>
      </c>
      <c r="J141" s="143" t="s">
        <v>84</v>
      </c>
      <c r="K141" s="146">
        <v>48.51</v>
      </c>
      <c r="L141" s="147">
        <v>0</v>
      </c>
      <c r="M141" s="146">
        <v>48.51</v>
      </c>
      <c r="N141" s="148"/>
      <c r="O141" s="148">
        <f>M141*N141</f>
        <v>0</v>
      </c>
      <c r="P141" s="148">
        <v>1</v>
      </c>
      <c r="Q141" s="148">
        <f>M141*P141</f>
        <v>48.51</v>
      </c>
      <c r="R141" s="148"/>
      <c r="S141" s="148">
        <f>M141*R141</f>
        <v>0</v>
      </c>
      <c r="T141" s="148">
        <v>21</v>
      </c>
      <c r="U141" s="148">
        <f>O141*T141/100</f>
        <v>0</v>
      </c>
      <c r="V141" s="148">
        <f>U141+O141</f>
        <v>0</v>
      </c>
      <c r="W141" s="148"/>
      <c r="X141" s="148"/>
      <c r="Y141" s="148">
        <v>1</v>
      </c>
    </row>
    <row r="142" spans="6:23" s="149" customFormat="1" ht="12" outlineLevel="2">
      <c r="F142" s="150"/>
      <c r="G142" s="151"/>
      <c r="H142" s="152" t="s">
        <v>79</v>
      </c>
      <c r="I142" s="153"/>
      <c r="J142" s="154"/>
      <c r="K142" s="154"/>
      <c r="L142" s="154"/>
      <c r="M142" s="154"/>
      <c r="N142" s="154"/>
      <c r="O142" s="154"/>
      <c r="P142" s="155"/>
      <c r="Q142" s="156"/>
      <c r="R142" s="155"/>
      <c r="S142" s="156"/>
      <c r="T142" s="157"/>
      <c r="U142" s="157"/>
      <c r="V142" s="157"/>
      <c r="W142" s="158"/>
    </row>
    <row r="143" spans="6:23" s="149" customFormat="1" ht="6" customHeight="1" outlineLevel="2">
      <c r="F143" s="150"/>
      <c r="G143" s="151"/>
      <c r="H143" s="159"/>
      <c r="I143" s="160"/>
      <c r="J143" s="160"/>
      <c r="K143" s="160"/>
      <c r="L143" s="160"/>
      <c r="M143" s="160"/>
      <c r="N143" s="160"/>
      <c r="O143" s="160"/>
      <c r="P143" s="155"/>
      <c r="Q143" s="156"/>
      <c r="R143" s="155"/>
      <c r="S143" s="156"/>
      <c r="T143" s="157"/>
      <c r="U143" s="157"/>
      <c r="V143" s="157"/>
      <c r="W143" s="158"/>
    </row>
    <row r="144" spans="6:23" s="161" customFormat="1" ht="11.25" outlineLevel="3">
      <c r="F144" s="162"/>
      <c r="G144" s="163"/>
      <c r="H144" s="164" t="str">
        <f>IF(AND(H143&lt;&gt;"Výkaz výměr:",I143=""),"Výkaz výměr:","")</f>
        <v>Výkaz výměr:</v>
      </c>
      <c r="I144" s="165" t="s">
        <v>202</v>
      </c>
      <c r="J144" s="166"/>
      <c r="K144" s="167"/>
      <c r="L144" s="168"/>
      <c r="M144" s="169">
        <v>48.51</v>
      </c>
      <c r="N144" s="170"/>
      <c r="O144" s="171"/>
      <c r="P144" s="172"/>
      <c r="Q144" s="170"/>
      <c r="R144" s="170"/>
      <c r="S144" s="170"/>
      <c r="T144" s="173" t="s">
        <v>81</v>
      </c>
      <c r="U144" s="170"/>
      <c r="V144" s="170"/>
      <c r="W144" s="174"/>
    </row>
    <row r="145" spans="6:25" s="149" customFormat="1" ht="12" outlineLevel="2">
      <c r="F145" s="142">
        <v>12</v>
      </c>
      <c r="G145" s="143" t="s">
        <v>86</v>
      </c>
      <c r="H145" s="144" t="s">
        <v>203</v>
      </c>
      <c r="I145" s="145" t="s">
        <v>204</v>
      </c>
      <c r="J145" s="143" t="s">
        <v>129</v>
      </c>
      <c r="K145" s="146">
        <v>115.5</v>
      </c>
      <c r="L145" s="147">
        <v>0</v>
      </c>
      <c r="M145" s="146">
        <v>115.5</v>
      </c>
      <c r="N145" s="148"/>
      <c r="O145" s="148">
        <f>M145*N145</f>
        <v>0</v>
      </c>
      <c r="P145" s="148">
        <v>0.1837</v>
      </c>
      <c r="Q145" s="148">
        <f>M145*P145</f>
        <v>21.21735</v>
      </c>
      <c r="R145" s="148"/>
      <c r="S145" s="148">
        <f>M145*R145</f>
        <v>0</v>
      </c>
      <c r="T145" s="148">
        <v>21</v>
      </c>
      <c r="U145" s="148">
        <f>O145*T145/100</f>
        <v>0</v>
      </c>
      <c r="V145" s="148">
        <f>U145+O145</f>
        <v>0</v>
      </c>
      <c r="W145" s="148"/>
      <c r="X145" s="148"/>
      <c r="Y145" s="148">
        <v>1</v>
      </c>
    </row>
    <row r="146" spans="6:23" s="149" customFormat="1" ht="56.25" outlineLevel="2">
      <c r="F146" s="150"/>
      <c r="G146" s="151"/>
      <c r="H146" s="152" t="s">
        <v>79</v>
      </c>
      <c r="I146" s="153" t="s">
        <v>205</v>
      </c>
      <c r="J146" s="154"/>
      <c r="K146" s="154"/>
      <c r="L146" s="154"/>
      <c r="M146" s="154"/>
      <c r="N146" s="154"/>
      <c r="O146" s="154"/>
      <c r="P146" s="155"/>
      <c r="Q146" s="156"/>
      <c r="R146" s="155"/>
      <c r="S146" s="156"/>
      <c r="T146" s="157"/>
      <c r="U146" s="157"/>
      <c r="V146" s="157"/>
      <c r="W146" s="158"/>
    </row>
    <row r="147" spans="6:23" s="149" customFormat="1" ht="6" customHeight="1" outlineLevel="2">
      <c r="F147" s="150"/>
      <c r="G147" s="151"/>
      <c r="H147" s="159"/>
      <c r="I147" s="160"/>
      <c r="J147" s="160"/>
      <c r="K147" s="160"/>
      <c r="L147" s="160"/>
      <c r="M147" s="160"/>
      <c r="N147" s="160"/>
      <c r="O147" s="160"/>
      <c r="P147" s="155"/>
      <c r="Q147" s="156"/>
      <c r="R147" s="155"/>
      <c r="S147" s="156"/>
      <c r="T147" s="157"/>
      <c r="U147" s="157"/>
      <c r="V147" s="157"/>
      <c r="W147" s="158"/>
    </row>
    <row r="148" spans="6:23" s="161" customFormat="1" ht="11.25" outlineLevel="3">
      <c r="F148" s="162"/>
      <c r="G148" s="163"/>
      <c r="H148" s="164" t="str">
        <f>IF(AND(H147&lt;&gt;"Výkaz výměr:",I147=""),"Výkaz výměr:","")</f>
        <v>Výkaz výměr:</v>
      </c>
      <c r="I148" s="165" t="s">
        <v>206</v>
      </c>
      <c r="J148" s="166"/>
      <c r="K148" s="167"/>
      <c r="L148" s="168"/>
      <c r="M148" s="169">
        <v>12.5</v>
      </c>
      <c r="N148" s="170"/>
      <c r="O148" s="171"/>
      <c r="P148" s="172"/>
      <c r="Q148" s="170"/>
      <c r="R148" s="170"/>
      <c r="S148" s="170"/>
      <c r="T148" s="173" t="s">
        <v>81</v>
      </c>
      <c r="U148" s="170"/>
      <c r="V148" s="170"/>
      <c r="W148" s="174"/>
    </row>
    <row r="149" spans="6:23" s="161" customFormat="1" ht="11.25" outlineLevel="3">
      <c r="F149" s="162"/>
      <c r="G149" s="163"/>
      <c r="H149" s="164">
        <f>IF(AND(H148&lt;&gt;"Výkaz výměr:",I148=""),"Výkaz výměr:","")</f>
      </c>
      <c r="I149" s="165" t="s">
        <v>192</v>
      </c>
      <c r="J149" s="166"/>
      <c r="K149" s="167"/>
      <c r="L149" s="168"/>
      <c r="M149" s="169">
        <v>103</v>
      </c>
      <c r="N149" s="170"/>
      <c r="O149" s="171"/>
      <c r="P149" s="172"/>
      <c r="Q149" s="170"/>
      <c r="R149" s="170"/>
      <c r="S149" s="170"/>
      <c r="T149" s="173" t="s">
        <v>81</v>
      </c>
      <c r="U149" s="170"/>
      <c r="V149" s="170"/>
      <c r="W149" s="174"/>
    </row>
    <row r="150" spans="6:23" s="161" customFormat="1" ht="11.25" outlineLevel="3">
      <c r="F150" s="162"/>
      <c r="G150" s="163"/>
      <c r="H150" s="164">
        <f>IF(AND(H149&lt;&gt;"Výkaz výměr:",I149=""),"Výkaz výměr:","")</f>
      </c>
      <c r="I150" s="165" t="s">
        <v>164</v>
      </c>
      <c r="J150" s="166"/>
      <c r="K150" s="167"/>
      <c r="L150" s="168"/>
      <c r="M150" s="169">
        <v>0</v>
      </c>
      <c r="N150" s="170"/>
      <c r="O150" s="171"/>
      <c r="P150" s="172"/>
      <c r="Q150" s="170"/>
      <c r="R150" s="170"/>
      <c r="S150" s="170"/>
      <c r="T150" s="173" t="s">
        <v>81</v>
      </c>
      <c r="U150" s="170"/>
      <c r="V150" s="170"/>
      <c r="W150" s="174"/>
    </row>
    <row r="151" spans="6:25" s="149" customFormat="1" ht="12" outlineLevel="2">
      <c r="F151" s="142">
        <v>13</v>
      </c>
      <c r="G151" s="143" t="s">
        <v>86</v>
      </c>
      <c r="H151" s="144" t="s">
        <v>207</v>
      </c>
      <c r="I151" s="145" t="s">
        <v>208</v>
      </c>
      <c r="J151" s="143" t="s">
        <v>129</v>
      </c>
      <c r="K151" s="146">
        <v>378.9</v>
      </c>
      <c r="L151" s="147">
        <v>0</v>
      </c>
      <c r="M151" s="146">
        <v>378.9</v>
      </c>
      <c r="N151" s="148"/>
      <c r="O151" s="148">
        <f>M151*N151</f>
        <v>0</v>
      </c>
      <c r="P151" s="148">
        <v>0.19536</v>
      </c>
      <c r="Q151" s="148">
        <f>M151*P151</f>
        <v>74.02190399999999</v>
      </c>
      <c r="R151" s="148"/>
      <c r="S151" s="148">
        <f>M151*R151</f>
        <v>0</v>
      </c>
      <c r="T151" s="148">
        <v>21</v>
      </c>
      <c r="U151" s="148">
        <f>O151*T151/100</f>
        <v>0</v>
      </c>
      <c r="V151" s="148">
        <f>U151+O151</f>
        <v>0</v>
      </c>
      <c r="W151" s="148"/>
      <c r="X151" s="148"/>
      <c r="Y151" s="148">
        <v>1</v>
      </c>
    </row>
    <row r="152" spans="6:23" s="149" customFormat="1" ht="56.25" outlineLevel="2">
      <c r="F152" s="150"/>
      <c r="G152" s="151"/>
      <c r="H152" s="152" t="s">
        <v>79</v>
      </c>
      <c r="I152" s="153" t="s">
        <v>209</v>
      </c>
      <c r="J152" s="154"/>
      <c r="K152" s="154"/>
      <c r="L152" s="154"/>
      <c r="M152" s="154"/>
      <c r="N152" s="154"/>
      <c r="O152" s="154"/>
      <c r="P152" s="155"/>
      <c r="Q152" s="156"/>
      <c r="R152" s="155"/>
      <c r="S152" s="156"/>
      <c r="T152" s="157"/>
      <c r="U152" s="157"/>
      <c r="V152" s="157"/>
      <c r="W152" s="158"/>
    </row>
    <row r="153" spans="6:23" s="149" customFormat="1" ht="6" customHeight="1" outlineLevel="2">
      <c r="F153" s="150"/>
      <c r="G153" s="151"/>
      <c r="H153" s="159"/>
      <c r="I153" s="160"/>
      <c r="J153" s="160"/>
      <c r="K153" s="160"/>
      <c r="L153" s="160"/>
      <c r="M153" s="160"/>
      <c r="N153" s="160"/>
      <c r="O153" s="160"/>
      <c r="P153" s="155"/>
      <c r="Q153" s="156"/>
      <c r="R153" s="155"/>
      <c r="S153" s="156"/>
      <c r="T153" s="157"/>
      <c r="U153" s="157"/>
      <c r="V153" s="157"/>
      <c r="W153" s="158"/>
    </row>
    <row r="154" spans="6:23" s="161" customFormat="1" ht="11.25" outlineLevel="3">
      <c r="F154" s="162"/>
      <c r="G154" s="163"/>
      <c r="H154" s="164" t="str">
        <f>IF(AND(H153&lt;&gt;"Výkaz výměr:",I153=""),"Výkaz výměr:","")</f>
        <v>Výkaz výměr:</v>
      </c>
      <c r="I154" s="165" t="s">
        <v>210</v>
      </c>
      <c r="J154" s="166"/>
      <c r="K154" s="167"/>
      <c r="L154" s="168"/>
      <c r="M154" s="169">
        <v>168.9</v>
      </c>
      <c r="N154" s="170"/>
      <c r="O154" s="171"/>
      <c r="P154" s="172"/>
      <c r="Q154" s="170"/>
      <c r="R154" s="170"/>
      <c r="S154" s="170"/>
      <c r="T154" s="173" t="s">
        <v>81</v>
      </c>
      <c r="U154" s="170"/>
      <c r="V154" s="170"/>
      <c r="W154" s="174"/>
    </row>
    <row r="155" spans="6:23" s="161" customFormat="1" ht="11.25" outlineLevel="3">
      <c r="F155" s="162"/>
      <c r="G155" s="163"/>
      <c r="H155" s="164">
        <f>IF(AND(H154&lt;&gt;"Výkaz výměr:",I154=""),"Výkaz výměr:","")</f>
      </c>
      <c r="I155" s="165" t="s">
        <v>211</v>
      </c>
      <c r="J155" s="166"/>
      <c r="K155" s="167"/>
      <c r="L155" s="168"/>
      <c r="M155" s="169">
        <v>210</v>
      </c>
      <c r="N155" s="170"/>
      <c r="O155" s="171"/>
      <c r="P155" s="172"/>
      <c r="Q155" s="170"/>
      <c r="R155" s="170"/>
      <c r="S155" s="170"/>
      <c r="T155" s="173" t="s">
        <v>81</v>
      </c>
      <c r="U155" s="170"/>
      <c r="V155" s="170"/>
      <c r="W155" s="174"/>
    </row>
    <row r="156" spans="6:23" s="161" customFormat="1" ht="11.25" outlineLevel="3">
      <c r="F156" s="162"/>
      <c r="G156" s="163"/>
      <c r="H156" s="164">
        <f>IF(AND(H155&lt;&gt;"Výkaz výměr:",I155=""),"Výkaz výměr:","")</f>
      </c>
      <c r="I156" s="165" t="s">
        <v>164</v>
      </c>
      <c r="J156" s="166"/>
      <c r="K156" s="167"/>
      <c r="L156" s="168"/>
      <c r="M156" s="169">
        <v>0</v>
      </c>
      <c r="N156" s="170"/>
      <c r="O156" s="171"/>
      <c r="P156" s="172"/>
      <c r="Q156" s="170"/>
      <c r="R156" s="170"/>
      <c r="S156" s="170"/>
      <c r="T156" s="173" t="s">
        <v>81</v>
      </c>
      <c r="U156" s="170"/>
      <c r="V156" s="170"/>
      <c r="W156" s="174"/>
    </row>
    <row r="157" spans="6:25" s="149" customFormat="1" ht="12" outlineLevel="2">
      <c r="F157" s="142">
        <v>14</v>
      </c>
      <c r="G157" s="143" t="s">
        <v>75</v>
      </c>
      <c r="H157" s="144" t="s">
        <v>212</v>
      </c>
      <c r="I157" s="145" t="s">
        <v>213</v>
      </c>
      <c r="J157" s="143" t="s">
        <v>129</v>
      </c>
      <c r="K157" s="146">
        <v>159.9</v>
      </c>
      <c r="L157" s="147">
        <v>3</v>
      </c>
      <c r="M157" s="146">
        <v>164.697</v>
      </c>
      <c r="N157" s="148"/>
      <c r="O157" s="148">
        <f>M157*N157</f>
        <v>0</v>
      </c>
      <c r="P157" s="148">
        <v>0.176</v>
      </c>
      <c r="Q157" s="148">
        <f>M157*P157</f>
        <v>28.986672</v>
      </c>
      <c r="R157" s="148"/>
      <c r="S157" s="148">
        <f>M157*R157</f>
        <v>0</v>
      </c>
      <c r="T157" s="148">
        <v>21</v>
      </c>
      <c r="U157" s="148">
        <f>O157*T157/100</f>
        <v>0</v>
      </c>
      <c r="V157" s="148">
        <f>U157+O157</f>
        <v>0</v>
      </c>
      <c r="W157" s="148"/>
      <c r="X157" s="148"/>
      <c r="Y157" s="148">
        <v>1</v>
      </c>
    </row>
    <row r="158" spans="6:23" s="149" customFormat="1" ht="12" outlineLevel="2">
      <c r="F158" s="150"/>
      <c r="G158" s="151"/>
      <c r="H158" s="152" t="s">
        <v>79</v>
      </c>
      <c r="I158" s="153"/>
      <c r="J158" s="154"/>
      <c r="K158" s="154"/>
      <c r="L158" s="154"/>
      <c r="M158" s="154"/>
      <c r="N158" s="154"/>
      <c r="O158" s="154"/>
      <c r="P158" s="155"/>
      <c r="Q158" s="156"/>
      <c r="R158" s="155"/>
      <c r="S158" s="156"/>
      <c r="T158" s="157"/>
      <c r="U158" s="157"/>
      <c r="V158" s="157"/>
      <c r="W158" s="158"/>
    </row>
    <row r="159" spans="6:23" s="149" customFormat="1" ht="6" customHeight="1" outlineLevel="2">
      <c r="F159" s="150"/>
      <c r="G159" s="151"/>
      <c r="H159" s="159"/>
      <c r="I159" s="160"/>
      <c r="J159" s="160"/>
      <c r="K159" s="160"/>
      <c r="L159" s="160"/>
      <c r="M159" s="160"/>
      <c r="N159" s="160"/>
      <c r="O159" s="160"/>
      <c r="P159" s="155"/>
      <c r="Q159" s="156"/>
      <c r="R159" s="155"/>
      <c r="S159" s="156"/>
      <c r="T159" s="157"/>
      <c r="U159" s="157"/>
      <c r="V159" s="157"/>
      <c r="W159" s="158"/>
    </row>
    <row r="160" spans="6:23" s="161" customFormat="1" ht="11.25" outlineLevel="3">
      <c r="F160" s="162"/>
      <c r="G160" s="163"/>
      <c r="H160" s="164" t="str">
        <f>IF(AND(H159&lt;&gt;"Výkaz výměr:",I159=""),"Výkaz výměr:","")</f>
        <v>Výkaz výměr:</v>
      </c>
      <c r="I160" s="165" t="s">
        <v>214</v>
      </c>
      <c r="J160" s="166"/>
      <c r="K160" s="167"/>
      <c r="L160" s="168"/>
      <c r="M160" s="169">
        <v>159.9</v>
      </c>
      <c r="N160" s="170"/>
      <c r="O160" s="171"/>
      <c r="P160" s="172"/>
      <c r="Q160" s="170"/>
      <c r="R160" s="170"/>
      <c r="S160" s="170"/>
      <c r="T160" s="173" t="s">
        <v>81</v>
      </c>
      <c r="U160" s="170"/>
      <c r="V160" s="170"/>
      <c r="W160" s="174"/>
    </row>
    <row r="161" spans="6:25" s="149" customFormat="1" ht="12" outlineLevel="2">
      <c r="F161" s="142">
        <v>15</v>
      </c>
      <c r="G161" s="143" t="s">
        <v>75</v>
      </c>
      <c r="H161" s="144" t="s">
        <v>215</v>
      </c>
      <c r="I161" s="145" t="s">
        <v>216</v>
      </c>
      <c r="J161" s="143" t="s">
        <v>129</v>
      </c>
      <c r="K161" s="146">
        <v>12.5</v>
      </c>
      <c r="L161" s="147">
        <v>3</v>
      </c>
      <c r="M161" s="146">
        <v>12.875</v>
      </c>
      <c r="N161" s="148"/>
      <c r="O161" s="148">
        <f>M161*N161</f>
        <v>0</v>
      </c>
      <c r="P161" s="148">
        <v>0.131</v>
      </c>
      <c r="Q161" s="148">
        <f>M161*P161</f>
        <v>1.686625</v>
      </c>
      <c r="R161" s="148"/>
      <c r="S161" s="148">
        <f>M161*R161</f>
        <v>0</v>
      </c>
      <c r="T161" s="148">
        <v>21</v>
      </c>
      <c r="U161" s="148">
        <f>O161*T161/100</f>
        <v>0</v>
      </c>
      <c r="V161" s="148">
        <f>U161+O161</f>
        <v>0</v>
      </c>
      <c r="W161" s="148"/>
      <c r="X161" s="148"/>
      <c r="Y161" s="148">
        <v>1</v>
      </c>
    </row>
    <row r="162" spans="6:23" s="149" customFormat="1" ht="12" outlineLevel="2">
      <c r="F162" s="150"/>
      <c r="G162" s="151"/>
      <c r="H162" s="152" t="s">
        <v>79</v>
      </c>
      <c r="I162" s="153"/>
      <c r="J162" s="154"/>
      <c r="K162" s="154"/>
      <c r="L162" s="154"/>
      <c r="M162" s="154"/>
      <c r="N162" s="154"/>
      <c r="O162" s="154"/>
      <c r="P162" s="155"/>
      <c r="Q162" s="156"/>
      <c r="R162" s="155"/>
      <c r="S162" s="156"/>
      <c r="T162" s="157"/>
      <c r="U162" s="157"/>
      <c r="V162" s="157"/>
      <c r="W162" s="158"/>
    </row>
    <row r="163" spans="6:23" s="149" customFormat="1" ht="6" customHeight="1" outlineLevel="2">
      <c r="F163" s="150"/>
      <c r="G163" s="151"/>
      <c r="H163" s="159"/>
      <c r="I163" s="160"/>
      <c r="J163" s="160"/>
      <c r="K163" s="160"/>
      <c r="L163" s="160"/>
      <c r="M163" s="160"/>
      <c r="N163" s="160"/>
      <c r="O163" s="160"/>
      <c r="P163" s="155"/>
      <c r="Q163" s="156"/>
      <c r="R163" s="155"/>
      <c r="S163" s="156"/>
      <c r="T163" s="157"/>
      <c r="U163" s="157"/>
      <c r="V163" s="157"/>
      <c r="W163" s="158"/>
    </row>
    <row r="164" spans="6:25" s="149" customFormat="1" ht="12" outlineLevel="2">
      <c r="F164" s="142">
        <v>16</v>
      </c>
      <c r="G164" s="143" t="s">
        <v>75</v>
      </c>
      <c r="H164" s="144" t="s">
        <v>217</v>
      </c>
      <c r="I164" s="145" t="s">
        <v>218</v>
      </c>
      <c r="J164" s="143" t="s">
        <v>129</v>
      </c>
      <c r="K164" s="146">
        <v>149</v>
      </c>
      <c r="L164" s="147">
        <v>3</v>
      </c>
      <c r="M164" s="146">
        <v>153.47</v>
      </c>
      <c r="N164" s="148"/>
      <c r="O164" s="148">
        <f>M164*N164</f>
        <v>0</v>
      </c>
      <c r="P164" s="148">
        <v>0.131</v>
      </c>
      <c r="Q164" s="148">
        <f>M164*P164</f>
        <v>20.10457</v>
      </c>
      <c r="R164" s="148"/>
      <c r="S164" s="148">
        <f>M164*R164</f>
        <v>0</v>
      </c>
      <c r="T164" s="148">
        <v>21</v>
      </c>
      <c r="U164" s="148">
        <f>O164*T164/100</f>
        <v>0</v>
      </c>
      <c r="V164" s="148">
        <f>U164+O164</f>
        <v>0</v>
      </c>
      <c r="W164" s="148"/>
      <c r="X164" s="148"/>
      <c r="Y164" s="148">
        <v>1</v>
      </c>
    </row>
    <row r="165" spans="6:23" s="149" customFormat="1" ht="12" outlineLevel="2">
      <c r="F165" s="150"/>
      <c r="G165" s="151"/>
      <c r="H165" s="152" t="s">
        <v>79</v>
      </c>
      <c r="I165" s="153"/>
      <c r="J165" s="154"/>
      <c r="K165" s="154"/>
      <c r="L165" s="154"/>
      <c r="M165" s="154"/>
      <c r="N165" s="154"/>
      <c r="O165" s="154"/>
      <c r="P165" s="155"/>
      <c r="Q165" s="156"/>
      <c r="R165" s="155"/>
      <c r="S165" s="156"/>
      <c r="T165" s="157"/>
      <c r="U165" s="157"/>
      <c r="V165" s="157"/>
      <c r="W165" s="158"/>
    </row>
    <row r="166" spans="6:23" s="149" customFormat="1" ht="6" customHeight="1" outlineLevel="2">
      <c r="F166" s="150"/>
      <c r="G166" s="151"/>
      <c r="H166" s="159"/>
      <c r="I166" s="160"/>
      <c r="J166" s="160"/>
      <c r="K166" s="160"/>
      <c r="L166" s="160"/>
      <c r="M166" s="160"/>
      <c r="N166" s="160"/>
      <c r="O166" s="160"/>
      <c r="P166" s="155"/>
      <c r="Q166" s="156"/>
      <c r="R166" s="155"/>
      <c r="S166" s="156"/>
      <c r="T166" s="157"/>
      <c r="U166" s="157"/>
      <c r="V166" s="157"/>
      <c r="W166" s="158"/>
    </row>
    <row r="167" spans="6:25" s="149" customFormat="1" ht="12" outlineLevel="2">
      <c r="F167" s="142">
        <v>17</v>
      </c>
      <c r="G167" s="143" t="s">
        <v>86</v>
      </c>
      <c r="H167" s="144" t="s">
        <v>219</v>
      </c>
      <c r="I167" s="145" t="s">
        <v>220</v>
      </c>
      <c r="J167" s="143" t="s">
        <v>129</v>
      </c>
      <c r="K167" s="146">
        <v>595</v>
      </c>
      <c r="L167" s="147">
        <v>0</v>
      </c>
      <c r="M167" s="146">
        <v>595</v>
      </c>
      <c r="N167" s="148"/>
      <c r="O167" s="148">
        <f>M167*N167</f>
        <v>0</v>
      </c>
      <c r="P167" s="148">
        <v>0.08425</v>
      </c>
      <c r="Q167" s="148">
        <f>M167*P167</f>
        <v>50.128750000000004</v>
      </c>
      <c r="R167" s="148"/>
      <c r="S167" s="148">
        <f>M167*R167</f>
        <v>0</v>
      </c>
      <c r="T167" s="148">
        <v>21</v>
      </c>
      <c r="U167" s="148">
        <f>O167*T167/100</f>
        <v>0</v>
      </c>
      <c r="V167" s="148">
        <f>U167+O167</f>
        <v>0</v>
      </c>
      <c r="W167" s="148"/>
      <c r="X167" s="148"/>
      <c r="Y167" s="148">
        <v>1</v>
      </c>
    </row>
    <row r="168" spans="6:23" s="149" customFormat="1" ht="67.5" outlineLevel="2">
      <c r="F168" s="150"/>
      <c r="G168" s="151"/>
      <c r="H168" s="152" t="s">
        <v>79</v>
      </c>
      <c r="I168" s="153" t="s">
        <v>221</v>
      </c>
      <c r="J168" s="154"/>
      <c r="K168" s="154"/>
      <c r="L168" s="154"/>
      <c r="M168" s="154"/>
      <c r="N168" s="154"/>
      <c r="O168" s="154"/>
      <c r="P168" s="155"/>
      <c r="Q168" s="156"/>
      <c r="R168" s="155"/>
      <c r="S168" s="156"/>
      <c r="T168" s="157"/>
      <c r="U168" s="157"/>
      <c r="V168" s="157"/>
      <c r="W168" s="158"/>
    </row>
    <row r="169" spans="6:23" s="149" customFormat="1" ht="6" customHeight="1" outlineLevel="2">
      <c r="F169" s="150"/>
      <c r="G169" s="151"/>
      <c r="H169" s="159"/>
      <c r="I169" s="160"/>
      <c r="J169" s="160"/>
      <c r="K169" s="160"/>
      <c r="L169" s="160"/>
      <c r="M169" s="160"/>
      <c r="N169" s="160"/>
      <c r="O169" s="160"/>
      <c r="P169" s="155"/>
      <c r="Q169" s="156"/>
      <c r="R169" s="155"/>
      <c r="S169" s="156"/>
      <c r="T169" s="157"/>
      <c r="U169" s="157"/>
      <c r="V169" s="157"/>
      <c r="W169" s="158"/>
    </row>
    <row r="170" spans="6:23" s="161" customFormat="1" ht="11.25" outlineLevel="3">
      <c r="F170" s="162"/>
      <c r="G170" s="163"/>
      <c r="H170" s="164" t="str">
        <f>IF(AND(H169&lt;&gt;"Výkaz výměr:",I169=""),"Výkaz výměr:","")</f>
        <v>Výkaz výměr:</v>
      </c>
      <c r="I170" s="165" t="s">
        <v>173</v>
      </c>
      <c r="J170" s="166"/>
      <c r="K170" s="167"/>
      <c r="L170" s="168"/>
      <c r="M170" s="169">
        <v>149</v>
      </c>
      <c r="N170" s="170"/>
      <c r="O170" s="171"/>
      <c r="P170" s="172"/>
      <c r="Q170" s="170"/>
      <c r="R170" s="170"/>
      <c r="S170" s="170"/>
      <c r="T170" s="173" t="s">
        <v>81</v>
      </c>
      <c r="U170" s="170"/>
      <c r="V170" s="170"/>
      <c r="W170" s="174"/>
    </row>
    <row r="171" spans="6:23" s="161" customFormat="1" ht="11.25" outlineLevel="3">
      <c r="F171" s="162"/>
      <c r="G171" s="163"/>
      <c r="H171" s="164">
        <f>IF(AND(H170&lt;&gt;"Výkaz výměr:",I170=""),"Výkaz výměr:","")</f>
      </c>
      <c r="I171" s="165" t="s">
        <v>222</v>
      </c>
      <c r="J171" s="166"/>
      <c r="K171" s="167"/>
      <c r="L171" s="168"/>
      <c r="M171" s="169">
        <v>446</v>
      </c>
      <c r="N171" s="170"/>
      <c r="O171" s="171"/>
      <c r="P171" s="172"/>
      <c r="Q171" s="170"/>
      <c r="R171" s="170"/>
      <c r="S171" s="170"/>
      <c r="T171" s="173" t="s">
        <v>81</v>
      </c>
      <c r="U171" s="170"/>
      <c r="V171" s="170"/>
      <c r="W171" s="174"/>
    </row>
    <row r="172" spans="6:23" s="161" customFormat="1" ht="11.25" outlineLevel="3">
      <c r="F172" s="162"/>
      <c r="G172" s="163"/>
      <c r="H172" s="164">
        <f>IF(AND(H171&lt;&gt;"Výkaz výměr:",I171=""),"Výkaz výměr:","")</f>
      </c>
      <c r="I172" s="165" t="s">
        <v>164</v>
      </c>
      <c r="J172" s="166"/>
      <c r="K172" s="167"/>
      <c r="L172" s="168"/>
      <c r="M172" s="169">
        <v>0</v>
      </c>
      <c r="N172" s="170"/>
      <c r="O172" s="171"/>
      <c r="P172" s="172"/>
      <c r="Q172" s="170"/>
      <c r="R172" s="170"/>
      <c r="S172" s="170"/>
      <c r="T172" s="173" t="s">
        <v>81</v>
      </c>
      <c r="U172" s="170"/>
      <c r="V172" s="170"/>
      <c r="W172" s="174"/>
    </row>
    <row r="173" spans="6:25" s="149" customFormat="1" ht="12" outlineLevel="2">
      <c r="F173" s="142">
        <v>18</v>
      </c>
      <c r="G173" s="143" t="s">
        <v>86</v>
      </c>
      <c r="H173" s="144" t="s">
        <v>223</v>
      </c>
      <c r="I173" s="145" t="s">
        <v>224</v>
      </c>
      <c r="J173" s="143" t="s">
        <v>129</v>
      </c>
      <c r="K173" s="146">
        <v>172.4</v>
      </c>
      <c r="L173" s="147">
        <v>0</v>
      </c>
      <c r="M173" s="146">
        <v>172.4</v>
      </c>
      <c r="N173" s="148"/>
      <c r="O173" s="148">
        <f>M173*N173</f>
        <v>0</v>
      </c>
      <c r="P173" s="148">
        <v>0.08565</v>
      </c>
      <c r="Q173" s="148">
        <f>M173*P173</f>
        <v>14.766060000000001</v>
      </c>
      <c r="R173" s="148"/>
      <c r="S173" s="148">
        <f>M173*R173</f>
        <v>0</v>
      </c>
      <c r="T173" s="148">
        <v>21</v>
      </c>
      <c r="U173" s="148">
        <f>O173*T173/100</f>
        <v>0</v>
      </c>
      <c r="V173" s="148">
        <f>U173+O173</f>
        <v>0</v>
      </c>
      <c r="W173" s="148"/>
      <c r="X173" s="148"/>
      <c r="Y173" s="148">
        <v>1</v>
      </c>
    </row>
    <row r="174" spans="6:23" s="149" customFormat="1" ht="67.5" outlineLevel="2">
      <c r="F174" s="150"/>
      <c r="G174" s="151"/>
      <c r="H174" s="152" t="s">
        <v>79</v>
      </c>
      <c r="I174" s="153" t="s">
        <v>225</v>
      </c>
      <c r="J174" s="154"/>
      <c r="K174" s="154"/>
      <c r="L174" s="154"/>
      <c r="M174" s="154"/>
      <c r="N174" s="154"/>
      <c r="O174" s="154"/>
      <c r="P174" s="155"/>
      <c r="Q174" s="156"/>
      <c r="R174" s="155"/>
      <c r="S174" s="156"/>
      <c r="T174" s="157"/>
      <c r="U174" s="157"/>
      <c r="V174" s="157"/>
      <c r="W174" s="158"/>
    </row>
    <row r="175" spans="6:23" s="149" customFormat="1" ht="6" customHeight="1" outlineLevel="2">
      <c r="F175" s="150"/>
      <c r="G175" s="151"/>
      <c r="H175" s="159"/>
      <c r="I175" s="160"/>
      <c r="J175" s="160"/>
      <c r="K175" s="160"/>
      <c r="L175" s="160"/>
      <c r="M175" s="160"/>
      <c r="N175" s="160"/>
      <c r="O175" s="160"/>
      <c r="P175" s="155"/>
      <c r="Q175" s="156"/>
      <c r="R175" s="155"/>
      <c r="S175" s="156"/>
      <c r="T175" s="157"/>
      <c r="U175" s="157"/>
      <c r="V175" s="157"/>
      <c r="W175" s="158"/>
    </row>
    <row r="176" spans="6:23" s="161" customFormat="1" ht="11.25" outlineLevel="3">
      <c r="F176" s="162"/>
      <c r="G176" s="163"/>
      <c r="H176" s="164" t="str">
        <f>IF(AND(H175&lt;&gt;"Výkaz výměr:",I175=""),"Výkaz výměr:","")</f>
        <v>Výkaz výměr:</v>
      </c>
      <c r="I176" s="165" t="s">
        <v>226</v>
      </c>
      <c r="J176" s="166"/>
      <c r="K176" s="167"/>
      <c r="L176" s="168"/>
      <c r="M176" s="169">
        <v>172.4</v>
      </c>
      <c r="N176" s="170"/>
      <c r="O176" s="171"/>
      <c r="P176" s="172"/>
      <c r="Q176" s="170"/>
      <c r="R176" s="170"/>
      <c r="S176" s="170"/>
      <c r="T176" s="173" t="s">
        <v>81</v>
      </c>
      <c r="U176" s="170"/>
      <c r="V176" s="170"/>
      <c r="W176" s="174"/>
    </row>
    <row r="177" spans="6:23" s="161" customFormat="1" ht="11.25" outlineLevel="3">
      <c r="F177" s="162"/>
      <c r="G177" s="163"/>
      <c r="H177" s="164">
        <f>IF(AND(H176&lt;&gt;"Výkaz výměr:",I176=""),"Výkaz výměr:","")</f>
      </c>
      <c r="I177" s="165" t="s">
        <v>164</v>
      </c>
      <c r="J177" s="166"/>
      <c r="K177" s="167"/>
      <c r="L177" s="168"/>
      <c r="M177" s="169">
        <v>0</v>
      </c>
      <c r="N177" s="170"/>
      <c r="O177" s="171"/>
      <c r="P177" s="172"/>
      <c r="Q177" s="170"/>
      <c r="R177" s="170"/>
      <c r="S177" s="170"/>
      <c r="T177" s="173" t="s">
        <v>81</v>
      </c>
      <c r="U177" s="170"/>
      <c r="V177" s="170"/>
      <c r="W177" s="174"/>
    </row>
    <row r="178" spans="6:25" s="149" customFormat="1" ht="12" outlineLevel="2">
      <c r="F178" s="142">
        <v>19</v>
      </c>
      <c r="G178" s="143" t="s">
        <v>86</v>
      </c>
      <c r="H178" s="144" t="s">
        <v>227</v>
      </c>
      <c r="I178" s="145" t="s">
        <v>228</v>
      </c>
      <c r="J178" s="143" t="s">
        <v>145</v>
      </c>
      <c r="K178" s="146">
        <v>135</v>
      </c>
      <c r="L178" s="147">
        <v>0</v>
      </c>
      <c r="M178" s="146">
        <v>135</v>
      </c>
      <c r="N178" s="148"/>
      <c r="O178" s="148">
        <f>M178*N178</f>
        <v>0</v>
      </c>
      <c r="P178" s="148">
        <v>0.0036</v>
      </c>
      <c r="Q178" s="148">
        <f>M178*P178</f>
        <v>0.486</v>
      </c>
      <c r="R178" s="148"/>
      <c r="S178" s="148">
        <f>M178*R178</f>
        <v>0</v>
      </c>
      <c r="T178" s="148">
        <v>21</v>
      </c>
      <c r="U178" s="148">
        <f>O178*T178/100</f>
        <v>0</v>
      </c>
      <c r="V178" s="148">
        <f>U178+O178</f>
        <v>0</v>
      </c>
      <c r="W178" s="148"/>
      <c r="X178" s="148"/>
      <c r="Y178" s="148">
        <v>1</v>
      </c>
    </row>
    <row r="179" spans="6:23" s="149" customFormat="1" ht="22.5" outlineLevel="2">
      <c r="F179" s="150"/>
      <c r="G179" s="151"/>
      <c r="H179" s="152" t="s">
        <v>79</v>
      </c>
      <c r="I179" s="153" t="s">
        <v>229</v>
      </c>
      <c r="J179" s="154"/>
      <c r="K179" s="154"/>
      <c r="L179" s="154"/>
      <c r="M179" s="154"/>
      <c r="N179" s="154"/>
      <c r="O179" s="154"/>
      <c r="P179" s="155"/>
      <c r="Q179" s="156"/>
      <c r="R179" s="155"/>
      <c r="S179" s="156"/>
      <c r="T179" s="157"/>
      <c r="U179" s="157"/>
      <c r="V179" s="157"/>
      <c r="W179" s="158"/>
    </row>
    <row r="180" spans="6:23" s="149" customFormat="1" ht="6" customHeight="1" outlineLevel="2">
      <c r="F180" s="150"/>
      <c r="G180" s="151"/>
      <c r="H180" s="159"/>
      <c r="I180" s="160"/>
      <c r="J180" s="160"/>
      <c r="K180" s="160"/>
      <c r="L180" s="160"/>
      <c r="M180" s="160"/>
      <c r="N180" s="160"/>
      <c r="O180" s="160"/>
      <c r="P180" s="155"/>
      <c r="Q180" s="156"/>
      <c r="R180" s="155"/>
      <c r="S180" s="156"/>
      <c r="T180" s="157"/>
      <c r="U180" s="157"/>
      <c r="V180" s="157"/>
      <c r="W180" s="158"/>
    </row>
    <row r="181" spans="6:23" s="175" customFormat="1" ht="12.75" customHeight="1" outlineLevel="2">
      <c r="F181" s="176"/>
      <c r="G181" s="177"/>
      <c r="H181" s="177"/>
      <c r="I181" s="178"/>
      <c r="J181" s="177"/>
      <c r="K181" s="179"/>
      <c r="L181" s="180"/>
      <c r="M181" s="179"/>
      <c r="N181" s="180"/>
      <c r="O181" s="181"/>
      <c r="P181" s="182"/>
      <c r="Q181" s="180"/>
      <c r="R181" s="180"/>
      <c r="S181" s="180"/>
      <c r="T181" s="183" t="s">
        <v>81</v>
      </c>
      <c r="U181" s="180"/>
      <c r="V181" s="180"/>
      <c r="W181" s="180"/>
    </row>
    <row r="182" spans="6:25" s="131" customFormat="1" ht="16.5" customHeight="1" outlineLevel="1">
      <c r="F182" s="132"/>
      <c r="G182" s="133"/>
      <c r="H182" s="134"/>
      <c r="I182" s="134" t="s">
        <v>230</v>
      </c>
      <c r="J182" s="133"/>
      <c r="K182" s="135"/>
      <c r="L182" s="136"/>
      <c r="M182" s="135"/>
      <c r="N182" s="136"/>
      <c r="O182" s="137">
        <f>SUBTOTAL(9,O183:O186)</f>
        <v>0</v>
      </c>
      <c r="P182" s="138"/>
      <c r="Q182" s="137">
        <f>SUBTOTAL(9,Q183:Q186)</f>
        <v>8.416</v>
      </c>
      <c r="R182" s="136"/>
      <c r="S182" s="137">
        <f>SUBTOTAL(9,S183:S186)</f>
        <v>0</v>
      </c>
      <c r="T182" s="139"/>
      <c r="U182" s="137">
        <f>SUBTOTAL(9,U183:U186)</f>
        <v>0</v>
      </c>
      <c r="V182" s="137">
        <f>SUBTOTAL(9,V183:V186)</f>
        <v>0</v>
      </c>
      <c r="W182" s="140"/>
      <c r="Y182" s="137">
        <f>SUBTOTAL(9,Y183:Y186)</f>
        <v>1</v>
      </c>
    </row>
    <row r="183" spans="6:25" s="149" customFormat="1" ht="12" outlineLevel="2">
      <c r="F183" s="142">
        <v>1</v>
      </c>
      <c r="G183" s="143" t="s">
        <v>86</v>
      </c>
      <c r="H183" s="144" t="s">
        <v>231</v>
      </c>
      <c r="I183" s="145" t="s">
        <v>232</v>
      </c>
      <c r="J183" s="143" t="s">
        <v>156</v>
      </c>
      <c r="K183" s="146">
        <v>20</v>
      </c>
      <c r="L183" s="147">
        <v>0</v>
      </c>
      <c r="M183" s="146">
        <v>20</v>
      </c>
      <c r="N183" s="148"/>
      <c r="O183" s="148">
        <f>M183*N183</f>
        <v>0</v>
      </c>
      <c r="P183" s="148">
        <v>0.4208</v>
      </c>
      <c r="Q183" s="148">
        <f>M183*P183</f>
        <v>8.416</v>
      </c>
      <c r="R183" s="148"/>
      <c r="S183" s="148">
        <f>M183*R183</f>
        <v>0</v>
      </c>
      <c r="T183" s="148">
        <v>21</v>
      </c>
      <c r="U183" s="148">
        <f>O183*T183/100</f>
        <v>0</v>
      </c>
      <c r="V183" s="148">
        <f>U183+O183</f>
        <v>0</v>
      </c>
      <c r="W183" s="148"/>
      <c r="X183" s="148"/>
      <c r="Y183" s="148">
        <v>1</v>
      </c>
    </row>
    <row r="184" spans="6:23" s="149" customFormat="1" ht="22.5" outlineLevel="2">
      <c r="F184" s="150"/>
      <c r="G184" s="151"/>
      <c r="H184" s="152" t="s">
        <v>79</v>
      </c>
      <c r="I184" s="153" t="s">
        <v>233</v>
      </c>
      <c r="J184" s="154"/>
      <c r="K184" s="154"/>
      <c r="L184" s="154"/>
      <c r="M184" s="154"/>
      <c r="N184" s="154"/>
      <c r="O184" s="154"/>
      <c r="P184" s="155"/>
      <c r="Q184" s="156"/>
      <c r="R184" s="155"/>
      <c r="S184" s="156"/>
      <c r="T184" s="157"/>
      <c r="U184" s="157"/>
      <c r="V184" s="157"/>
      <c r="W184" s="158"/>
    </row>
    <row r="185" spans="6:23" s="149" customFormat="1" ht="6" customHeight="1" outlineLevel="2">
      <c r="F185" s="150"/>
      <c r="G185" s="151"/>
      <c r="H185" s="159"/>
      <c r="I185" s="160"/>
      <c r="J185" s="160"/>
      <c r="K185" s="160"/>
      <c r="L185" s="160"/>
      <c r="M185" s="160"/>
      <c r="N185" s="160"/>
      <c r="O185" s="160"/>
      <c r="P185" s="155"/>
      <c r="Q185" s="156"/>
      <c r="R185" s="155"/>
      <c r="S185" s="156"/>
      <c r="T185" s="157"/>
      <c r="U185" s="157"/>
      <c r="V185" s="157"/>
      <c r="W185" s="158"/>
    </row>
    <row r="186" spans="6:23" s="175" customFormat="1" ht="12.75" customHeight="1" outlineLevel="2">
      <c r="F186" s="176"/>
      <c r="G186" s="177"/>
      <c r="H186" s="177"/>
      <c r="I186" s="178"/>
      <c r="J186" s="177"/>
      <c r="K186" s="179"/>
      <c r="L186" s="180"/>
      <c r="M186" s="179"/>
      <c r="N186" s="180"/>
      <c r="O186" s="181"/>
      <c r="P186" s="182"/>
      <c r="Q186" s="180"/>
      <c r="R186" s="180"/>
      <c r="S186" s="180"/>
      <c r="T186" s="183" t="s">
        <v>81</v>
      </c>
      <c r="U186" s="180"/>
      <c r="V186" s="180"/>
      <c r="W186" s="180"/>
    </row>
    <row r="187" spans="6:25" s="131" customFormat="1" ht="16.5" customHeight="1" outlineLevel="1">
      <c r="F187" s="132"/>
      <c r="G187" s="133"/>
      <c r="H187" s="134"/>
      <c r="I187" s="134" t="s">
        <v>234</v>
      </c>
      <c r="J187" s="133"/>
      <c r="K187" s="135"/>
      <c r="L187" s="136"/>
      <c r="M187" s="135"/>
      <c r="N187" s="136"/>
      <c r="O187" s="137">
        <f>SUBTOTAL(9,O188:O259)</f>
        <v>0</v>
      </c>
      <c r="P187" s="138"/>
      <c r="Q187" s="137">
        <f>SUBTOTAL(9,Q188:Q259)</f>
        <v>63.55670000000001</v>
      </c>
      <c r="R187" s="136"/>
      <c r="S187" s="137">
        <f>SUBTOTAL(9,S188:S259)</f>
        <v>0</v>
      </c>
      <c r="T187" s="139"/>
      <c r="U187" s="137">
        <f>SUBTOTAL(9,U188:U259)</f>
        <v>0</v>
      </c>
      <c r="V187" s="137">
        <f>SUBTOTAL(9,V188:V259)</f>
        <v>0</v>
      </c>
      <c r="W187" s="140"/>
      <c r="Y187" s="137">
        <f>SUBTOTAL(9,Y188:Y259)</f>
        <v>21</v>
      </c>
    </row>
    <row r="188" spans="6:25" s="149" customFormat="1" ht="12" outlineLevel="2">
      <c r="F188" s="142">
        <v>1</v>
      </c>
      <c r="G188" s="143" t="s">
        <v>75</v>
      </c>
      <c r="H188" s="144" t="s">
        <v>235</v>
      </c>
      <c r="I188" s="145" t="s">
        <v>236</v>
      </c>
      <c r="J188" s="143" t="s">
        <v>156</v>
      </c>
      <c r="K188" s="146">
        <v>8</v>
      </c>
      <c r="L188" s="147">
        <v>0</v>
      </c>
      <c r="M188" s="146">
        <v>8</v>
      </c>
      <c r="N188" s="148"/>
      <c r="O188" s="148">
        <f>M188*N188</f>
        <v>0</v>
      </c>
      <c r="P188" s="148">
        <v>0.0061</v>
      </c>
      <c r="Q188" s="148">
        <f>M188*P188</f>
        <v>0.0488</v>
      </c>
      <c r="R188" s="148"/>
      <c r="S188" s="148">
        <f>M188*R188</f>
        <v>0</v>
      </c>
      <c r="T188" s="148">
        <v>21</v>
      </c>
      <c r="U188" s="148">
        <f>O188*T188/100</f>
        <v>0</v>
      </c>
      <c r="V188" s="148">
        <f>U188+O188</f>
        <v>0</v>
      </c>
      <c r="W188" s="148"/>
      <c r="X188" s="148"/>
      <c r="Y188" s="148">
        <v>1</v>
      </c>
    </row>
    <row r="189" spans="6:23" s="149" customFormat="1" ht="12" outlineLevel="2">
      <c r="F189" s="150"/>
      <c r="G189" s="151"/>
      <c r="H189" s="152" t="s">
        <v>79</v>
      </c>
      <c r="I189" s="153"/>
      <c r="J189" s="154"/>
      <c r="K189" s="154"/>
      <c r="L189" s="154"/>
      <c r="M189" s="154"/>
      <c r="N189" s="154"/>
      <c r="O189" s="154"/>
      <c r="P189" s="155"/>
      <c r="Q189" s="156"/>
      <c r="R189" s="155"/>
      <c r="S189" s="156"/>
      <c r="T189" s="157"/>
      <c r="U189" s="157"/>
      <c r="V189" s="157"/>
      <c r="W189" s="158"/>
    </row>
    <row r="190" spans="6:23" s="149" customFormat="1" ht="6" customHeight="1" outlineLevel="2">
      <c r="F190" s="150"/>
      <c r="G190" s="151"/>
      <c r="H190" s="159"/>
      <c r="I190" s="160"/>
      <c r="J190" s="160"/>
      <c r="K190" s="160"/>
      <c r="L190" s="160"/>
      <c r="M190" s="160"/>
      <c r="N190" s="160"/>
      <c r="O190" s="160"/>
      <c r="P190" s="155"/>
      <c r="Q190" s="156"/>
      <c r="R190" s="155"/>
      <c r="S190" s="156"/>
      <c r="T190" s="157"/>
      <c r="U190" s="157"/>
      <c r="V190" s="157"/>
      <c r="W190" s="158"/>
    </row>
    <row r="191" spans="6:25" s="149" customFormat="1" ht="12" outlineLevel="2">
      <c r="F191" s="142">
        <v>2</v>
      </c>
      <c r="G191" s="143" t="s">
        <v>75</v>
      </c>
      <c r="H191" s="144" t="s">
        <v>237</v>
      </c>
      <c r="I191" s="145" t="s">
        <v>238</v>
      </c>
      <c r="J191" s="143" t="s">
        <v>156</v>
      </c>
      <c r="K191" s="146">
        <v>8</v>
      </c>
      <c r="L191" s="147">
        <v>0</v>
      </c>
      <c r="M191" s="146">
        <v>8</v>
      </c>
      <c r="N191" s="148"/>
      <c r="O191" s="148">
        <f>M191*N191</f>
        <v>0</v>
      </c>
      <c r="P191" s="148">
        <v>0.0072</v>
      </c>
      <c r="Q191" s="148">
        <f>M191*P191</f>
        <v>0.0576</v>
      </c>
      <c r="R191" s="148"/>
      <c r="S191" s="148">
        <f>M191*R191</f>
        <v>0</v>
      </c>
      <c r="T191" s="148">
        <v>21</v>
      </c>
      <c r="U191" s="148">
        <f>O191*T191/100</f>
        <v>0</v>
      </c>
      <c r="V191" s="148">
        <f>U191+O191</f>
        <v>0</v>
      </c>
      <c r="W191" s="148"/>
      <c r="X191" s="148"/>
      <c r="Y191" s="148">
        <v>1</v>
      </c>
    </row>
    <row r="192" spans="6:23" s="149" customFormat="1" ht="12" outlineLevel="2">
      <c r="F192" s="150"/>
      <c r="G192" s="151"/>
      <c r="H192" s="152" t="s">
        <v>79</v>
      </c>
      <c r="I192" s="153"/>
      <c r="J192" s="154"/>
      <c r="K192" s="154"/>
      <c r="L192" s="154"/>
      <c r="M192" s="154"/>
      <c r="N192" s="154"/>
      <c r="O192" s="154"/>
      <c r="P192" s="155"/>
      <c r="Q192" s="156"/>
      <c r="R192" s="155"/>
      <c r="S192" s="156"/>
      <c r="T192" s="157"/>
      <c r="U192" s="157"/>
      <c r="V192" s="157"/>
      <c r="W192" s="158"/>
    </row>
    <row r="193" spans="6:23" s="149" customFormat="1" ht="6" customHeight="1" outlineLevel="2">
      <c r="F193" s="150"/>
      <c r="G193" s="151"/>
      <c r="H193" s="159"/>
      <c r="I193" s="160"/>
      <c r="J193" s="160"/>
      <c r="K193" s="160"/>
      <c r="L193" s="160"/>
      <c r="M193" s="160"/>
      <c r="N193" s="160"/>
      <c r="O193" s="160"/>
      <c r="P193" s="155"/>
      <c r="Q193" s="156"/>
      <c r="R193" s="155"/>
      <c r="S193" s="156"/>
      <c r="T193" s="157"/>
      <c r="U193" s="157"/>
      <c r="V193" s="157"/>
      <c r="W193" s="158"/>
    </row>
    <row r="194" spans="6:25" s="149" customFormat="1" ht="12" outlineLevel="2">
      <c r="F194" s="142">
        <v>3</v>
      </c>
      <c r="G194" s="143" t="s">
        <v>75</v>
      </c>
      <c r="H194" s="144" t="s">
        <v>239</v>
      </c>
      <c r="I194" s="145" t="s">
        <v>240</v>
      </c>
      <c r="J194" s="143" t="s">
        <v>156</v>
      </c>
      <c r="K194" s="146">
        <v>325</v>
      </c>
      <c r="L194" s="147">
        <v>0</v>
      </c>
      <c r="M194" s="146">
        <v>325</v>
      </c>
      <c r="N194" s="148"/>
      <c r="O194" s="148">
        <f>M194*N194</f>
        <v>0</v>
      </c>
      <c r="P194" s="148">
        <v>0.023</v>
      </c>
      <c r="Q194" s="148">
        <f>M194*P194</f>
        <v>7.475</v>
      </c>
      <c r="R194" s="148"/>
      <c r="S194" s="148">
        <f>M194*R194</f>
        <v>0</v>
      </c>
      <c r="T194" s="148">
        <v>21</v>
      </c>
      <c r="U194" s="148">
        <f>O194*T194/100</f>
        <v>0</v>
      </c>
      <c r="V194" s="148">
        <f>U194+O194</f>
        <v>0</v>
      </c>
      <c r="W194" s="148"/>
      <c r="X194" s="148"/>
      <c r="Y194" s="148">
        <v>1</v>
      </c>
    </row>
    <row r="195" spans="6:23" s="149" customFormat="1" ht="12" outlineLevel="2">
      <c r="F195" s="150"/>
      <c r="G195" s="151"/>
      <c r="H195" s="152" t="s">
        <v>79</v>
      </c>
      <c r="I195" s="153"/>
      <c r="J195" s="154"/>
      <c r="K195" s="154"/>
      <c r="L195" s="154"/>
      <c r="M195" s="154"/>
      <c r="N195" s="154"/>
      <c r="O195" s="154"/>
      <c r="P195" s="155"/>
      <c r="Q195" s="156"/>
      <c r="R195" s="155"/>
      <c r="S195" s="156"/>
      <c r="T195" s="157"/>
      <c r="U195" s="157"/>
      <c r="V195" s="157"/>
      <c r="W195" s="158"/>
    </row>
    <row r="196" spans="6:23" s="149" customFormat="1" ht="6" customHeight="1" outlineLevel="2">
      <c r="F196" s="150"/>
      <c r="G196" s="151"/>
      <c r="H196" s="159"/>
      <c r="I196" s="160"/>
      <c r="J196" s="160"/>
      <c r="K196" s="160"/>
      <c r="L196" s="160"/>
      <c r="M196" s="160"/>
      <c r="N196" s="160"/>
      <c r="O196" s="160"/>
      <c r="P196" s="155"/>
      <c r="Q196" s="156"/>
      <c r="R196" s="155"/>
      <c r="S196" s="156"/>
      <c r="T196" s="157"/>
      <c r="U196" s="157"/>
      <c r="V196" s="157"/>
      <c r="W196" s="158"/>
    </row>
    <row r="197" spans="6:23" s="161" customFormat="1" ht="11.25" outlineLevel="3">
      <c r="F197" s="162"/>
      <c r="G197" s="163"/>
      <c r="H197" s="164" t="str">
        <f>IF(AND(H196&lt;&gt;"Výkaz výměr:",I196=""),"Výkaz výměr:","")</f>
        <v>Výkaz výměr:</v>
      </c>
      <c r="I197" s="165" t="s">
        <v>241</v>
      </c>
      <c r="J197" s="166"/>
      <c r="K197" s="167"/>
      <c r="L197" s="168"/>
      <c r="M197" s="169">
        <v>325</v>
      </c>
      <c r="N197" s="170"/>
      <c r="O197" s="171"/>
      <c r="P197" s="172"/>
      <c r="Q197" s="170"/>
      <c r="R197" s="170"/>
      <c r="S197" s="170"/>
      <c r="T197" s="173" t="s">
        <v>81</v>
      </c>
      <c r="U197" s="170"/>
      <c r="V197" s="170"/>
      <c r="W197" s="174"/>
    </row>
    <row r="198" spans="6:25" s="149" customFormat="1" ht="12" outlineLevel="2">
      <c r="F198" s="142">
        <v>4</v>
      </c>
      <c r="G198" s="143" t="s">
        <v>75</v>
      </c>
      <c r="H198" s="144" t="s">
        <v>242</v>
      </c>
      <c r="I198" s="145" t="s">
        <v>243</v>
      </c>
      <c r="J198" s="143" t="s">
        <v>156</v>
      </c>
      <c r="K198" s="146">
        <v>82</v>
      </c>
      <c r="L198" s="147">
        <v>0</v>
      </c>
      <c r="M198" s="146">
        <v>82</v>
      </c>
      <c r="N198" s="148"/>
      <c r="O198" s="148">
        <f>M198*N198</f>
        <v>0</v>
      </c>
      <c r="P198" s="148">
        <v>0.0821</v>
      </c>
      <c r="Q198" s="148">
        <f>M198*P198</f>
        <v>6.732200000000001</v>
      </c>
      <c r="R198" s="148"/>
      <c r="S198" s="148">
        <f>M198*R198</f>
        <v>0</v>
      </c>
      <c r="T198" s="148">
        <v>21</v>
      </c>
      <c r="U198" s="148">
        <f>O198*T198/100</f>
        <v>0</v>
      </c>
      <c r="V198" s="148">
        <f>U198+O198</f>
        <v>0</v>
      </c>
      <c r="W198" s="148"/>
      <c r="X198" s="148"/>
      <c r="Y198" s="148">
        <v>1</v>
      </c>
    </row>
    <row r="199" spans="6:23" s="149" customFormat="1" ht="12" outlineLevel="2">
      <c r="F199" s="150"/>
      <c r="G199" s="151"/>
      <c r="H199" s="152" t="s">
        <v>79</v>
      </c>
      <c r="I199" s="153"/>
      <c r="J199" s="154"/>
      <c r="K199" s="154"/>
      <c r="L199" s="154"/>
      <c r="M199" s="154"/>
      <c r="N199" s="154"/>
      <c r="O199" s="154"/>
      <c r="P199" s="155"/>
      <c r="Q199" s="156"/>
      <c r="R199" s="155"/>
      <c r="S199" s="156"/>
      <c r="T199" s="157"/>
      <c r="U199" s="157"/>
      <c r="V199" s="157"/>
      <c r="W199" s="158"/>
    </row>
    <row r="200" spans="6:23" s="149" customFormat="1" ht="6" customHeight="1" outlineLevel="2">
      <c r="F200" s="150"/>
      <c r="G200" s="151"/>
      <c r="H200" s="159"/>
      <c r="I200" s="160"/>
      <c r="J200" s="160"/>
      <c r="K200" s="160"/>
      <c r="L200" s="160"/>
      <c r="M200" s="160"/>
      <c r="N200" s="160"/>
      <c r="O200" s="160"/>
      <c r="P200" s="155"/>
      <c r="Q200" s="156"/>
      <c r="R200" s="155"/>
      <c r="S200" s="156"/>
      <c r="T200" s="157"/>
      <c r="U200" s="157"/>
      <c r="V200" s="157"/>
      <c r="W200" s="158"/>
    </row>
    <row r="201" spans="6:25" s="149" customFormat="1" ht="12" outlineLevel="2">
      <c r="F201" s="142">
        <v>5</v>
      </c>
      <c r="G201" s="143" t="s">
        <v>75</v>
      </c>
      <c r="H201" s="144" t="s">
        <v>244</v>
      </c>
      <c r="I201" s="145" t="s">
        <v>245</v>
      </c>
      <c r="J201" s="143" t="s">
        <v>156</v>
      </c>
      <c r="K201" s="146">
        <v>50</v>
      </c>
      <c r="L201" s="147">
        <v>0</v>
      </c>
      <c r="M201" s="146">
        <v>50</v>
      </c>
      <c r="N201" s="148"/>
      <c r="O201" s="148">
        <f>M201*N201</f>
        <v>0</v>
      </c>
      <c r="P201" s="148">
        <v>0.0483</v>
      </c>
      <c r="Q201" s="148">
        <f>M201*P201</f>
        <v>2.415</v>
      </c>
      <c r="R201" s="148"/>
      <c r="S201" s="148">
        <f>M201*R201</f>
        <v>0</v>
      </c>
      <c r="T201" s="148">
        <v>21</v>
      </c>
      <c r="U201" s="148">
        <f>O201*T201/100</f>
        <v>0</v>
      </c>
      <c r="V201" s="148">
        <f>U201+O201</f>
        <v>0</v>
      </c>
      <c r="W201" s="148"/>
      <c r="X201" s="148"/>
      <c r="Y201" s="148">
        <v>1</v>
      </c>
    </row>
    <row r="202" spans="6:23" s="149" customFormat="1" ht="12" outlineLevel="2">
      <c r="F202" s="150"/>
      <c r="G202" s="151"/>
      <c r="H202" s="152" t="s">
        <v>79</v>
      </c>
      <c r="I202" s="153"/>
      <c r="J202" s="154"/>
      <c r="K202" s="154"/>
      <c r="L202" s="154"/>
      <c r="M202" s="154"/>
      <c r="N202" s="154"/>
      <c r="O202" s="154"/>
      <c r="P202" s="155"/>
      <c r="Q202" s="156"/>
      <c r="R202" s="155"/>
      <c r="S202" s="156"/>
      <c r="T202" s="157"/>
      <c r="U202" s="157"/>
      <c r="V202" s="157"/>
      <c r="W202" s="158"/>
    </row>
    <row r="203" spans="6:23" s="149" customFormat="1" ht="6" customHeight="1" outlineLevel="2">
      <c r="F203" s="150"/>
      <c r="G203" s="151"/>
      <c r="H203" s="159"/>
      <c r="I203" s="160"/>
      <c r="J203" s="160"/>
      <c r="K203" s="160"/>
      <c r="L203" s="160"/>
      <c r="M203" s="160"/>
      <c r="N203" s="160"/>
      <c r="O203" s="160"/>
      <c r="P203" s="155"/>
      <c r="Q203" s="156"/>
      <c r="R203" s="155"/>
      <c r="S203" s="156"/>
      <c r="T203" s="157"/>
      <c r="U203" s="157"/>
      <c r="V203" s="157"/>
      <c r="W203" s="158"/>
    </row>
    <row r="204" spans="6:25" s="149" customFormat="1" ht="12" outlineLevel="2">
      <c r="F204" s="142">
        <v>6</v>
      </c>
      <c r="G204" s="143" t="s">
        <v>75</v>
      </c>
      <c r="H204" s="144" t="s">
        <v>246</v>
      </c>
      <c r="I204" s="145" t="s">
        <v>247</v>
      </c>
      <c r="J204" s="143" t="s">
        <v>156</v>
      </c>
      <c r="K204" s="146">
        <v>5</v>
      </c>
      <c r="L204" s="147">
        <v>0</v>
      </c>
      <c r="M204" s="146">
        <v>5</v>
      </c>
      <c r="N204" s="148"/>
      <c r="O204" s="148">
        <f>M204*N204</f>
        <v>0</v>
      </c>
      <c r="P204" s="148">
        <v>0.053</v>
      </c>
      <c r="Q204" s="148">
        <f>M204*P204</f>
        <v>0.265</v>
      </c>
      <c r="R204" s="148"/>
      <c r="S204" s="148">
        <f>M204*R204</f>
        <v>0</v>
      </c>
      <c r="T204" s="148">
        <v>21</v>
      </c>
      <c r="U204" s="148">
        <f>O204*T204/100</f>
        <v>0</v>
      </c>
      <c r="V204" s="148">
        <f>U204+O204</f>
        <v>0</v>
      </c>
      <c r="W204" s="148"/>
      <c r="X204" s="148"/>
      <c r="Y204" s="148">
        <v>1</v>
      </c>
    </row>
    <row r="205" spans="6:23" s="149" customFormat="1" ht="12" outlineLevel="2">
      <c r="F205" s="150"/>
      <c r="G205" s="151"/>
      <c r="H205" s="152" t="s">
        <v>79</v>
      </c>
      <c r="I205" s="153"/>
      <c r="J205" s="154"/>
      <c r="K205" s="154"/>
      <c r="L205" s="154"/>
      <c r="M205" s="154"/>
      <c r="N205" s="154"/>
      <c r="O205" s="154"/>
      <c r="P205" s="155"/>
      <c r="Q205" s="156"/>
      <c r="R205" s="155"/>
      <c r="S205" s="156"/>
      <c r="T205" s="157"/>
      <c r="U205" s="157"/>
      <c r="V205" s="157"/>
      <c r="W205" s="158"/>
    </row>
    <row r="206" spans="6:23" s="149" customFormat="1" ht="6" customHeight="1" outlineLevel="2">
      <c r="F206" s="150"/>
      <c r="G206" s="151"/>
      <c r="H206" s="159"/>
      <c r="I206" s="160"/>
      <c r="J206" s="160"/>
      <c r="K206" s="160"/>
      <c r="L206" s="160"/>
      <c r="M206" s="160"/>
      <c r="N206" s="160"/>
      <c r="O206" s="160"/>
      <c r="P206" s="155"/>
      <c r="Q206" s="156"/>
      <c r="R206" s="155"/>
      <c r="S206" s="156"/>
      <c r="T206" s="157"/>
      <c r="U206" s="157"/>
      <c r="V206" s="157"/>
      <c r="W206" s="158"/>
    </row>
    <row r="207" spans="6:25" s="149" customFormat="1" ht="12" outlineLevel="2">
      <c r="F207" s="142">
        <v>7</v>
      </c>
      <c r="G207" s="143" t="s">
        <v>75</v>
      </c>
      <c r="H207" s="144" t="s">
        <v>248</v>
      </c>
      <c r="I207" s="145" t="s">
        <v>249</v>
      </c>
      <c r="J207" s="143" t="s">
        <v>156</v>
      </c>
      <c r="K207" s="146">
        <v>3</v>
      </c>
      <c r="L207" s="147">
        <v>0</v>
      </c>
      <c r="M207" s="146">
        <v>3</v>
      </c>
      <c r="N207" s="148"/>
      <c r="O207" s="148">
        <f>M207*N207</f>
        <v>0</v>
      </c>
      <c r="P207" s="148">
        <v>0.0585</v>
      </c>
      <c r="Q207" s="148">
        <f>M207*P207</f>
        <v>0.17550000000000002</v>
      </c>
      <c r="R207" s="148"/>
      <c r="S207" s="148">
        <f>M207*R207</f>
        <v>0</v>
      </c>
      <c r="T207" s="148">
        <v>21</v>
      </c>
      <c r="U207" s="148">
        <f>O207*T207/100</f>
        <v>0</v>
      </c>
      <c r="V207" s="148">
        <f>U207+O207</f>
        <v>0</v>
      </c>
      <c r="W207" s="148"/>
      <c r="X207" s="148"/>
      <c r="Y207" s="148">
        <v>1</v>
      </c>
    </row>
    <row r="208" spans="6:23" s="149" customFormat="1" ht="12" outlineLevel="2">
      <c r="F208" s="150"/>
      <c r="G208" s="151"/>
      <c r="H208" s="152" t="s">
        <v>79</v>
      </c>
      <c r="I208" s="153"/>
      <c r="J208" s="154"/>
      <c r="K208" s="154"/>
      <c r="L208" s="154"/>
      <c r="M208" s="154"/>
      <c r="N208" s="154"/>
      <c r="O208" s="154"/>
      <c r="P208" s="155"/>
      <c r="Q208" s="156"/>
      <c r="R208" s="155"/>
      <c r="S208" s="156"/>
      <c r="T208" s="157"/>
      <c r="U208" s="157"/>
      <c r="V208" s="157"/>
      <c r="W208" s="158"/>
    </row>
    <row r="209" spans="6:23" s="149" customFormat="1" ht="6" customHeight="1" outlineLevel="2">
      <c r="F209" s="150"/>
      <c r="G209" s="151"/>
      <c r="H209" s="159"/>
      <c r="I209" s="160"/>
      <c r="J209" s="160"/>
      <c r="K209" s="160"/>
      <c r="L209" s="160"/>
      <c r="M209" s="160"/>
      <c r="N209" s="160"/>
      <c r="O209" s="160"/>
      <c r="P209" s="155"/>
      <c r="Q209" s="156"/>
      <c r="R209" s="155"/>
      <c r="S209" s="156"/>
      <c r="T209" s="157"/>
      <c r="U209" s="157"/>
      <c r="V209" s="157"/>
      <c r="W209" s="158"/>
    </row>
    <row r="210" spans="6:25" s="149" customFormat="1" ht="12" outlineLevel="2">
      <c r="F210" s="142">
        <v>8</v>
      </c>
      <c r="G210" s="143" t="s">
        <v>75</v>
      </c>
      <c r="H210" s="144" t="s">
        <v>250</v>
      </c>
      <c r="I210" s="145" t="s">
        <v>251</v>
      </c>
      <c r="J210" s="143" t="s">
        <v>156</v>
      </c>
      <c r="K210" s="146">
        <v>4</v>
      </c>
      <c r="L210" s="147">
        <v>0</v>
      </c>
      <c r="M210" s="146">
        <v>4</v>
      </c>
      <c r="N210" s="148"/>
      <c r="O210" s="148">
        <f>M210*N210</f>
        <v>0</v>
      </c>
      <c r="P210" s="148">
        <v>0.072</v>
      </c>
      <c r="Q210" s="148">
        <f>M210*P210</f>
        <v>0.288</v>
      </c>
      <c r="R210" s="148"/>
      <c r="S210" s="148">
        <f>M210*R210</f>
        <v>0</v>
      </c>
      <c r="T210" s="148">
        <v>21</v>
      </c>
      <c r="U210" s="148">
        <f>O210*T210/100</f>
        <v>0</v>
      </c>
      <c r="V210" s="148">
        <f>U210+O210</f>
        <v>0</v>
      </c>
      <c r="W210" s="148"/>
      <c r="X210" s="148"/>
      <c r="Y210" s="148">
        <v>1</v>
      </c>
    </row>
    <row r="211" spans="6:23" s="149" customFormat="1" ht="12" outlineLevel="2">
      <c r="F211" s="150"/>
      <c r="G211" s="151"/>
      <c r="H211" s="152" t="s">
        <v>79</v>
      </c>
      <c r="I211" s="153"/>
      <c r="J211" s="154"/>
      <c r="K211" s="154"/>
      <c r="L211" s="154"/>
      <c r="M211" s="154"/>
      <c r="N211" s="154"/>
      <c r="O211" s="154"/>
      <c r="P211" s="155"/>
      <c r="Q211" s="156"/>
      <c r="R211" s="155"/>
      <c r="S211" s="156"/>
      <c r="T211" s="157"/>
      <c r="U211" s="157"/>
      <c r="V211" s="157"/>
      <c r="W211" s="158"/>
    </row>
    <row r="212" spans="6:23" s="149" customFormat="1" ht="6" customHeight="1" outlineLevel="2">
      <c r="F212" s="150"/>
      <c r="G212" s="151"/>
      <c r="H212" s="159"/>
      <c r="I212" s="160"/>
      <c r="J212" s="160"/>
      <c r="K212" s="160"/>
      <c r="L212" s="160"/>
      <c r="M212" s="160"/>
      <c r="N212" s="160"/>
      <c r="O212" s="160"/>
      <c r="P212" s="155"/>
      <c r="Q212" s="156"/>
      <c r="R212" s="155"/>
      <c r="S212" s="156"/>
      <c r="T212" s="157"/>
      <c r="U212" s="157"/>
      <c r="V212" s="157"/>
      <c r="W212" s="158"/>
    </row>
    <row r="213" spans="6:25" s="149" customFormat="1" ht="12" outlineLevel="2">
      <c r="F213" s="142">
        <v>9</v>
      </c>
      <c r="G213" s="143" t="s">
        <v>86</v>
      </c>
      <c r="H213" s="144" t="s">
        <v>252</v>
      </c>
      <c r="I213" s="145" t="s">
        <v>253</v>
      </c>
      <c r="J213" s="143" t="s">
        <v>156</v>
      </c>
      <c r="K213" s="146">
        <v>8</v>
      </c>
      <c r="L213" s="147">
        <v>0</v>
      </c>
      <c r="M213" s="146">
        <v>8</v>
      </c>
      <c r="N213" s="148"/>
      <c r="O213" s="148">
        <f>M213*N213</f>
        <v>0</v>
      </c>
      <c r="P213" s="148">
        <v>0.0007</v>
      </c>
      <c r="Q213" s="148">
        <f>M213*P213</f>
        <v>0.0056</v>
      </c>
      <c r="R213" s="148"/>
      <c r="S213" s="148">
        <f>M213*R213</f>
        <v>0</v>
      </c>
      <c r="T213" s="148">
        <v>21</v>
      </c>
      <c r="U213" s="148">
        <f>O213*T213/100</f>
        <v>0</v>
      </c>
      <c r="V213" s="148">
        <f>U213+O213</f>
        <v>0</v>
      </c>
      <c r="W213" s="148"/>
      <c r="X213" s="148"/>
      <c r="Y213" s="148">
        <v>1</v>
      </c>
    </row>
    <row r="214" spans="6:23" s="149" customFormat="1" ht="45" outlineLevel="2">
      <c r="F214" s="150"/>
      <c r="G214" s="151"/>
      <c r="H214" s="152" t="s">
        <v>79</v>
      </c>
      <c r="I214" s="153" t="s">
        <v>254</v>
      </c>
      <c r="J214" s="154"/>
      <c r="K214" s="154"/>
      <c r="L214" s="154"/>
      <c r="M214" s="154"/>
      <c r="N214" s="154"/>
      <c r="O214" s="154"/>
      <c r="P214" s="155"/>
      <c r="Q214" s="156"/>
      <c r="R214" s="155"/>
      <c r="S214" s="156"/>
      <c r="T214" s="157"/>
      <c r="U214" s="157"/>
      <c r="V214" s="157"/>
      <c r="W214" s="158"/>
    </row>
    <row r="215" spans="6:23" s="149" customFormat="1" ht="6" customHeight="1" outlineLevel="2">
      <c r="F215" s="150"/>
      <c r="G215" s="151"/>
      <c r="H215" s="159"/>
      <c r="I215" s="160"/>
      <c r="J215" s="160"/>
      <c r="K215" s="160"/>
      <c r="L215" s="160"/>
      <c r="M215" s="160"/>
      <c r="N215" s="160"/>
      <c r="O215" s="160"/>
      <c r="P215" s="155"/>
      <c r="Q215" s="156"/>
      <c r="R215" s="155"/>
      <c r="S215" s="156"/>
      <c r="T215" s="157"/>
      <c r="U215" s="157"/>
      <c r="V215" s="157"/>
      <c r="W215" s="158"/>
    </row>
    <row r="216" spans="6:25" s="149" customFormat="1" ht="12" outlineLevel="2">
      <c r="F216" s="142">
        <v>10</v>
      </c>
      <c r="G216" s="143" t="s">
        <v>86</v>
      </c>
      <c r="H216" s="144" t="s">
        <v>255</v>
      </c>
      <c r="I216" s="145" t="s">
        <v>256</v>
      </c>
      <c r="J216" s="143" t="s">
        <v>156</v>
      </c>
      <c r="K216" s="146">
        <v>8</v>
      </c>
      <c r="L216" s="147">
        <v>0</v>
      </c>
      <c r="M216" s="146">
        <v>8</v>
      </c>
      <c r="N216" s="148"/>
      <c r="O216" s="148">
        <f>M216*N216</f>
        <v>0</v>
      </c>
      <c r="P216" s="148">
        <v>0.11241</v>
      </c>
      <c r="Q216" s="148">
        <f>M216*P216</f>
        <v>0.89928</v>
      </c>
      <c r="R216" s="148"/>
      <c r="S216" s="148">
        <f>M216*R216</f>
        <v>0</v>
      </c>
      <c r="T216" s="148">
        <v>21</v>
      </c>
      <c r="U216" s="148">
        <f>O216*T216/100</f>
        <v>0</v>
      </c>
      <c r="V216" s="148">
        <f>U216+O216</f>
        <v>0</v>
      </c>
      <c r="W216" s="148"/>
      <c r="X216" s="148"/>
      <c r="Y216" s="148">
        <v>1</v>
      </c>
    </row>
    <row r="217" spans="6:23" s="149" customFormat="1" ht="33.75" outlineLevel="2">
      <c r="F217" s="150"/>
      <c r="G217" s="151"/>
      <c r="H217" s="152" t="s">
        <v>79</v>
      </c>
      <c r="I217" s="153" t="s">
        <v>257</v>
      </c>
      <c r="J217" s="154"/>
      <c r="K217" s="154"/>
      <c r="L217" s="154"/>
      <c r="M217" s="154"/>
      <c r="N217" s="154"/>
      <c r="O217" s="154"/>
      <c r="P217" s="155"/>
      <c r="Q217" s="156"/>
      <c r="R217" s="155"/>
      <c r="S217" s="156"/>
      <c r="T217" s="157"/>
      <c r="U217" s="157"/>
      <c r="V217" s="157"/>
      <c r="W217" s="158"/>
    </row>
    <row r="218" spans="6:23" s="149" customFormat="1" ht="6" customHeight="1" outlineLevel="2">
      <c r="F218" s="150"/>
      <c r="G218" s="151"/>
      <c r="H218" s="159"/>
      <c r="I218" s="160"/>
      <c r="J218" s="160"/>
      <c r="K218" s="160"/>
      <c r="L218" s="160"/>
      <c r="M218" s="160"/>
      <c r="N218" s="160"/>
      <c r="O218" s="160"/>
      <c r="P218" s="155"/>
      <c r="Q218" s="156"/>
      <c r="R218" s="155"/>
      <c r="S218" s="156"/>
      <c r="T218" s="157"/>
      <c r="U218" s="157"/>
      <c r="V218" s="157"/>
      <c r="W218" s="158"/>
    </row>
    <row r="219" spans="6:25" s="149" customFormat="1" ht="12" outlineLevel="2">
      <c r="F219" s="142">
        <v>11</v>
      </c>
      <c r="G219" s="143" t="s">
        <v>86</v>
      </c>
      <c r="H219" s="144" t="s">
        <v>258</v>
      </c>
      <c r="I219" s="145" t="s">
        <v>259</v>
      </c>
      <c r="J219" s="143" t="s">
        <v>145</v>
      </c>
      <c r="K219" s="146">
        <v>90</v>
      </c>
      <c r="L219" s="147">
        <v>0</v>
      </c>
      <c r="M219" s="146">
        <v>90</v>
      </c>
      <c r="N219" s="148"/>
      <c r="O219" s="148">
        <f>M219*N219</f>
        <v>0</v>
      </c>
      <c r="P219" s="148">
        <v>0.0002</v>
      </c>
      <c r="Q219" s="148">
        <f>M219*P219</f>
        <v>0.018000000000000002</v>
      </c>
      <c r="R219" s="148"/>
      <c r="S219" s="148">
        <f>M219*R219</f>
        <v>0</v>
      </c>
      <c r="T219" s="148">
        <v>21</v>
      </c>
      <c r="U219" s="148">
        <f>O219*T219/100</f>
        <v>0</v>
      </c>
      <c r="V219" s="148">
        <f>U219+O219</f>
        <v>0</v>
      </c>
      <c r="W219" s="148"/>
      <c r="X219" s="148"/>
      <c r="Y219" s="148">
        <v>1</v>
      </c>
    </row>
    <row r="220" spans="6:23" s="149" customFormat="1" ht="56.25" outlineLevel="2">
      <c r="F220" s="150"/>
      <c r="G220" s="151"/>
      <c r="H220" s="152" t="s">
        <v>79</v>
      </c>
      <c r="I220" s="153" t="s">
        <v>260</v>
      </c>
      <c r="J220" s="154"/>
      <c r="K220" s="154"/>
      <c r="L220" s="154"/>
      <c r="M220" s="154"/>
      <c r="N220" s="154"/>
      <c r="O220" s="154"/>
      <c r="P220" s="155"/>
      <c r="Q220" s="156"/>
      <c r="R220" s="155"/>
      <c r="S220" s="156"/>
      <c r="T220" s="157"/>
      <c r="U220" s="157"/>
      <c r="V220" s="157"/>
      <c r="W220" s="158"/>
    </row>
    <row r="221" spans="6:23" s="149" customFormat="1" ht="6" customHeight="1" outlineLevel="2">
      <c r="F221" s="150"/>
      <c r="G221" s="151"/>
      <c r="H221" s="159"/>
      <c r="I221" s="160"/>
      <c r="J221" s="160"/>
      <c r="K221" s="160"/>
      <c r="L221" s="160"/>
      <c r="M221" s="160"/>
      <c r="N221" s="160"/>
      <c r="O221" s="160"/>
      <c r="P221" s="155"/>
      <c r="Q221" s="156"/>
      <c r="R221" s="155"/>
      <c r="S221" s="156"/>
      <c r="T221" s="157"/>
      <c r="U221" s="157"/>
      <c r="V221" s="157"/>
      <c r="W221" s="158"/>
    </row>
    <row r="222" spans="6:25" s="149" customFormat="1" ht="12" outlineLevel="2">
      <c r="F222" s="142">
        <v>12</v>
      </c>
      <c r="G222" s="143" t="s">
        <v>86</v>
      </c>
      <c r="H222" s="144" t="s">
        <v>261</v>
      </c>
      <c r="I222" s="145" t="s">
        <v>262</v>
      </c>
      <c r="J222" s="143" t="s">
        <v>145</v>
      </c>
      <c r="K222" s="146">
        <v>110</v>
      </c>
      <c r="L222" s="147">
        <v>0</v>
      </c>
      <c r="M222" s="146">
        <v>110</v>
      </c>
      <c r="N222" s="148"/>
      <c r="O222" s="148">
        <f>M222*N222</f>
        <v>0</v>
      </c>
      <c r="P222" s="148">
        <v>0.0004</v>
      </c>
      <c r="Q222" s="148">
        <f>M222*P222</f>
        <v>0.044000000000000004</v>
      </c>
      <c r="R222" s="148"/>
      <c r="S222" s="148">
        <f>M222*R222</f>
        <v>0</v>
      </c>
      <c r="T222" s="148">
        <v>21</v>
      </c>
      <c r="U222" s="148">
        <f>O222*T222/100</f>
        <v>0</v>
      </c>
      <c r="V222" s="148">
        <f>U222+O222</f>
        <v>0</v>
      </c>
      <c r="W222" s="148"/>
      <c r="X222" s="148"/>
      <c r="Y222" s="148">
        <v>1</v>
      </c>
    </row>
    <row r="223" spans="6:23" s="149" customFormat="1" ht="45" outlineLevel="2">
      <c r="F223" s="150"/>
      <c r="G223" s="151"/>
      <c r="H223" s="152" t="s">
        <v>79</v>
      </c>
      <c r="I223" s="153" t="s">
        <v>263</v>
      </c>
      <c r="J223" s="154"/>
      <c r="K223" s="154"/>
      <c r="L223" s="154"/>
      <c r="M223" s="154"/>
      <c r="N223" s="154"/>
      <c r="O223" s="154"/>
      <c r="P223" s="155"/>
      <c r="Q223" s="156"/>
      <c r="R223" s="155"/>
      <c r="S223" s="156"/>
      <c r="T223" s="157"/>
      <c r="U223" s="157"/>
      <c r="V223" s="157"/>
      <c r="W223" s="158"/>
    </row>
    <row r="224" spans="6:23" s="149" customFormat="1" ht="6" customHeight="1" outlineLevel="2">
      <c r="F224" s="150"/>
      <c r="G224" s="151"/>
      <c r="H224" s="159"/>
      <c r="I224" s="160"/>
      <c r="J224" s="160"/>
      <c r="K224" s="160"/>
      <c r="L224" s="160"/>
      <c r="M224" s="160"/>
      <c r="N224" s="160"/>
      <c r="O224" s="160"/>
      <c r="P224" s="155"/>
      <c r="Q224" s="156"/>
      <c r="R224" s="155"/>
      <c r="S224" s="156"/>
      <c r="T224" s="157"/>
      <c r="U224" s="157"/>
      <c r="V224" s="157"/>
      <c r="W224" s="158"/>
    </row>
    <row r="225" spans="6:25" s="149" customFormat="1" ht="12" outlineLevel="2">
      <c r="F225" s="142">
        <v>13</v>
      </c>
      <c r="G225" s="143" t="s">
        <v>86</v>
      </c>
      <c r="H225" s="144" t="s">
        <v>264</v>
      </c>
      <c r="I225" s="145" t="s">
        <v>265</v>
      </c>
      <c r="J225" s="143" t="s">
        <v>145</v>
      </c>
      <c r="K225" s="146">
        <v>200</v>
      </c>
      <c r="L225" s="147">
        <v>0</v>
      </c>
      <c r="M225" s="146">
        <v>200</v>
      </c>
      <c r="N225" s="148"/>
      <c r="O225" s="148">
        <f>M225*N225</f>
        <v>0</v>
      </c>
      <c r="P225" s="148"/>
      <c r="Q225" s="148">
        <f>M225*P225</f>
        <v>0</v>
      </c>
      <c r="R225" s="148"/>
      <c r="S225" s="148">
        <f>M225*R225</f>
        <v>0</v>
      </c>
      <c r="T225" s="148">
        <v>21</v>
      </c>
      <c r="U225" s="148">
        <f>O225*T225/100</f>
        <v>0</v>
      </c>
      <c r="V225" s="148">
        <f>U225+O225</f>
        <v>0</v>
      </c>
      <c r="W225" s="148"/>
      <c r="X225" s="148"/>
      <c r="Y225" s="148">
        <v>1</v>
      </c>
    </row>
    <row r="226" spans="6:23" s="149" customFormat="1" ht="33.75" outlineLevel="2">
      <c r="F226" s="150"/>
      <c r="G226" s="151"/>
      <c r="H226" s="152" t="s">
        <v>79</v>
      </c>
      <c r="I226" s="153" t="s">
        <v>266</v>
      </c>
      <c r="J226" s="154"/>
      <c r="K226" s="154"/>
      <c r="L226" s="154"/>
      <c r="M226" s="154"/>
      <c r="N226" s="154"/>
      <c r="O226" s="154"/>
      <c r="P226" s="155"/>
      <c r="Q226" s="156"/>
      <c r="R226" s="155"/>
      <c r="S226" s="156"/>
      <c r="T226" s="157"/>
      <c r="U226" s="157"/>
      <c r="V226" s="157"/>
      <c r="W226" s="158"/>
    </row>
    <row r="227" spans="6:23" s="149" customFormat="1" ht="6" customHeight="1" outlineLevel="2">
      <c r="F227" s="150"/>
      <c r="G227" s="151"/>
      <c r="H227" s="159"/>
      <c r="I227" s="160"/>
      <c r="J227" s="160"/>
      <c r="K227" s="160"/>
      <c r="L227" s="160"/>
      <c r="M227" s="160"/>
      <c r="N227" s="160"/>
      <c r="O227" s="160"/>
      <c r="P227" s="155"/>
      <c r="Q227" s="156"/>
      <c r="R227" s="155"/>
      <c r="S227" s="156"/>
      <c r="T227" s="157"/>
      <c r="U227" s="157"/>
      <c r="V227" s="157"/>
      <c r="W227" s="158"/>
    </row>
    <row r="228" spans="6:23" s="161" customFormat="1" ht="11.25" outlineLevel="3">
      <c r="F228" s="162"/>
      <c r="G228" s="163"/>
      <c r="H228" s="164" t="str">
        <f>IF(AND(H227&lt;&gt;"Výkaz výměr:",I227=""),"Výkaz výměr:","")</f>
        <v>Výkaz výměr:</v>
      </c>
      <c r="I228" s="165" t="s">
        <v>267</v>
      </c>
      <c r="J228" s="166"/>
      <c r="K228" s="167"/>
      <c r="L228" s="168"/>
      <c r="M228" s="169">
        <v>200</v>
      </c>
      <c r="N228" s="170"/>
      <c r="O228" s="171"/>
      <c r="P228" s="172"/>
      <c r="Q228" s="170"/>
      <c r="R228" s="170"/>
      <c r="S228" s="170"/>
      <c r="T228" s="173" t="s">
        <v>81</v>
      </c>
      <c r="U228" s="170"/>
      <c r="V228" s="170"/>
      <c r="W228" s="174"/>
    </row>
    <row r="229" spans="6:25" s="149" customFormat="1" ht="24" outlineLevel="2">
      <c r="F229" s="142">
        <v>14</v>
      </c>
      <c r="G229" s="143" t="s">
        <v>86</v>
      </c>
      <c r="H229" s="144" t="s">
        <v>268</v>
      </c>
      <c r="I229" s="145" t="s">
        <v>269</v>
      </c>
      <c r="J229" s="143" t="s">
        <v>145</v>
      </c>
      <c r="K229" s="146">
        <v>155.8</v>
      </c>
      <c r="L229" s="147">
        <v>0</v>
      </c>
      <c r="M229" s="146">
        <v>155.8</v>
      </c>
      <c r="N229" s="148"/>
      <c r="O229" s="148">
        <f>M229*N229</f>
        <v>0</v>
      </c>
      <c r="P229" s="148">
        <v>0.1554</v>
      </c>
      <c r="Q229" s="148">
        <f>M229*P229</f>
        <v>24.211320000000004</v>
      </c>
      <c r="R229" s="148"/>
      <c r="S229" s="148">
        <f>M229*R229</f>
        <v>0</v>
      </c>
      <c r="T229" s="148">
        <v>21</v>
      </c>
      <c r="U229" s="148">
        <f>O229*T229/100</f>
        <v>0</v>
      </c>
      <c r="V229" s="148">
        <f>U229+O229</f>
        <v>0</v>
      </c>
      <c r="W229" s="148"/>
      <c r="X229" s="148"/>
      <c r="Y229" s="148">
        <v>1</v>
      </c>
    </row>
    <row r="230" spans="6:23" s="149" customFormat="1" ht="56.25" outlineLevel="2">
      <c r="F230" s="150"/>
      <c r="G230" s="151"/>
      <c r="H230" s="152" t="s">
        <v>79</v>
      </c>
      <c r="I230" s="153" t="s">
        <v>270</v>
      </c>
      <c r="J230" s="154"/>
      <c r="K230" s="154"/>
      <c r="L230" s="154"/>
      <c r="M230" s="154"/>
      <c r="N230" s="154"/>
      <c r="O230" s="154"/>
      <c r="P230" s="155"/>
      <c r="Q230" s="156"/>
      <c r="R230" s="155"/>
      <c r="S230" s="156"/>
      <c r="T230" s="157"/>
      <c r="U230" s="157"/>
      <c r="V230" s="157"/>
      <c r="W230" s="158"/>
    </row>
    <row r="231" spans="6:23" s="149" customFormat="1" ht="6" customHeight="1" outlineLevel="2">
      <c r="F231" s="150"/>
      <c r="G231" s="151"/>
      <c r="H231" s="159"/>
      <c r="I231" s="160"/>
      <c r="J231" s="160"/>
      <c r="K231" s="160"/>
      <c r="L231" s="160"/>
      <c r="M231" s="160"/>
      <c r="N231" s="160"/>
      <c r="O231" s="160"/>
      <c r="P231" s="155"/>
      <c r="Q231" s="156"/>
      <c r="R231" s="155"/>
      <c r="S231" s="156"/>
      <c r="T231" s="157"/>
      <c r="U231" s="157"/>
      <c r="V231" s="157"/>
      <c r="W231" s="158"/>
    </row>
    <row r="232" spans="6:23" s="161" customFormat="1" ht="11.25" outlineLevel="3">
      <c r="F232" s="162"/>
      <c r="G232" s="163"/>
      <c r="H232" s="164" t="str">
        <f>IF(AND(H231&lt;&gt;"Výkaz výměr:",I231=""),"Výkaz výměr:","")</f>
        <v>Výkaz výměr:</v>
      </c>
      <c r="I232" s="165" t="s">
        <v>271</v>
      </c>
      <c r="J232" s="166"/>
      <c r="K232" s="167"/>
      <c r="L232" s="168"/>
      <c r="M232" s="169">
        <v>155.8</v>
      </c>
      <c r="N232" s="170"/>
      <c r="O232" s="171"/>
      <c r="P232" s="172"/>
      <c r="Q232" s="170"/>
      <c r="R232" s="170"/>
      <c r="S232" s="170"/>
      <c r="T232" s="173" t="s">
        <v>81</v>
      </c>
      <c r="U232" s="170"/>
      <c r="V232" s="170"/>
      <c r="W232" s="174"/>
    </row>
    <row r="233" spans="6:23" s="161" customFormat="1" ht="11.25" outlineLevel="3">
      <c r="F233" s="162"/>
      <c r="G233" s="163"/>
      <c r="H233" s="164">
        <f>IF(AND(H232&lt;&gt;"Výkaz výměr:",I232=""),"Výkaz výměr:","")</f>
      </c>
      <c r="I233" s="165" t="s">
        <v>164</v>
      </c>
      <c r="J233" s="166"/>
      <c r="K233" s="167"/>
      <c r="L233" s="168"/>
      <c r="M233" s="169">
        <v>0</v>
      </c>
      <c r="N233" s="170"/>
      <c r="O233" s="171"/>
      <c r="P233" s="172"/>
      <c r="Q233" s="170"/>
      <c r="R233" s="170"/>
      <c r="S233" s="170"/>
      <c r="T233" s="173" t="s">
        <v>81</v>
      </c>
      <c r="U233" s="170"/>
      <c r="V233" s="170"/>
      <c r="W233" s="174"/>
    </row>
    <row r="234" spans="6:25" s="149" customFormat="1" ht="12" outlineLevel="2">
      <c r="F234" s="142">
        <v>15</v>
      </c>
      <c r="G234" s="143" t="s">
        <v>86</v>
      </c>
      <c r="H234" s="144" t="s">
        <v>272</v>
      </c>
      <c r="I234" s="145" t="s">
        <v>273</v>
      </c>
      <c r="J234" s="143" t="s">
        <v>145</v>
      </c>
      <c r="K234" s="146">
        <v>162.2</v>
      </c>
      <c r="L234" s="147">
        <v>0</v>
      </c>
      <c r="M234" s="146">
        <v>162.2</v>
      </c>
      <c r="N234" s="148"/>
      <c r="O234" s="148">
        <f>M234*N234</f>
        <v>0</v>
      </c>
      <c r="P234" s="148">
        <v>0.10095</v>
      </c>
      <c r="Q234" s="148">
        <f>M234*P234</f>
        <v>16.37409</v>
      </c>
      <c r="R234" s="148"/>
      <c r="S234" s="148">
        <f>M234*R234</f>
        <v>0</v>
      </c>
      <c r="T234" s="148">
        <v>21</v>
      </c>
      <c r="U234" s="148">
        <f>O234*T234/100</f>
        <v>0</v>
      </c>
      <c r="V234" s="148">
        <f>U234+O234</f>
        <v>0</v>
      </c>
      <c r="W234" s="148"/>
      <c r="X234" s="148"/>
      <c r="Y234" s="148">
        <v>1</v>
      </c>
    </row>
    <row r="235" spans="6:23" s="149" customFormat="1" ht="33.75" outlineLevel="2">
      <c r="F235" s="150"/>
      <c r="G235" s="151"/>
      <c r="H235" s="152" t="s">
        <v>79</v>
      </c>
      <c r="I235" s="153" t="s">
        <v>274</v>
      </c>
      <c r="J235" s="154"/>
      <c r="K235" s="154"/>
      <c r="L235" s="154"/>
      <c r="M235" s="154"/>
      <c r="N235" s="154"/>
      <c r="O235" s="154"/>
      <c r="P235" s="155"/>
      <c r="Q235" s="156"/>
      <c r="R235" s="155"/>
      <c r="S235" s="156"/>
      <c r="T235" s="157"/>
      <c r="U235" s="157"/>
      <c r="V235" s="157"/>
      <c r="W235" s="158"/>
    </row>
    <row r="236" spans="6:23" s="149" customFormat="1" ht="6" customHeight="1" outlineLevel="2">
      <c r="F236" s="150"/>
      <c r="G236" s="151"/>
      <c r="H236" s="159"/>
      <c r="I236" s="160"/>
      <c r="J236" s="160"/>
      <c r="K236" s="160"/>
      <c r="L236" s="160"/>
      <c r="M236" s="160"/>
      <c r="N236" s="160"/>
      <c r="O236" s="160"/>
      <c r="P236" s="155"/>
      <c r="Q236" s="156"/>
      <c r="R236" s="155"/>
      <c r="S236" s="156"/>
      <c r="T236" s="157"/>
      <c r="U236" s="157"/>
      <c r="V236" s="157"/>
      <c r="W236" s="158"/>
    </row>
    <row r="237" spans="6:23" s="161" customFormat="1" ht="11.25" outlineLevel="3">
      <c r="F237" s="162"/>
      <c r="G237" s="163"/>
      <c r="H237" s="164" t="str">
        <f>IF(AND(H236&lt;&gt;"Výkaz výměr:",I236=""),"Výkaz výměr:","")</f>
        <v>Výkaz výměr:</v>
      </c>
      <c r="I237" s="165" t="s">
        <v>275</v>
      </c>
      <c r="J237" s="166"/>
      <c r="K237" s="167"/>
      <c r="L237" s="168"/>
      <c r="M237" s="169">
        <v>162.2</v>
      </c>
      <c r="N237" s="170"/>
      <c r="O237" s="171"/>
      <c r="P237" s="172"/>
      <c r="Q237" s="170"/>
      <c r="R237" s="170"/>
      <c r="S237" s="170"/>
      <c r="T237" s="173" t="s">
        <v>81</v>
      </c>
      <c r="U237" s="170"/>
      <c r="V237" s="170"/>
      <c r="W237" s="174"/>
    </row>
    <row r="238" spans="6:23" s="161" customFormat="1" ht="11.25" outlineLevel="3">
      <c r="F238" s="162"/>
      <c r="G238" s="163"/>
      <c r="H238" s="164">
        <f>IF(AND(H237&lt;&gt;"Výkaz výměr:",I237=""),"Výkaz výměr:","")</f>
      </c>
      <c r="I238" s="165" t="s">
        <v>164</v>
      </c>
      <c r="J238" s="166"/>
      <c r="K238" s="167"/>
      <c r="L238" s="168"/>
      <c r="M238" s="169">
        <v>0</v>
      </c>
      <c r="N238" s="170"/>
      <c r="O238" s="171"/>
      <c r="P238" s="172"/>
      <c r="Q238" s="170"/>
      <c r="R238" s="170"/>
      <c r="S238" s="170"/>
      <c r="T238" s="173" t="s">
        <v>81</v>
      </c>
      <c r="U238" s="170"/>
      <c r="V238" s="170"/>
      <c r="W238" s="174"/>
    </row>
    <row r="239" spans="6:25" s="149" customFormat="1" ht="12" outlineLevel="2">
      <c r="F239" s="142">
        <v>16</v>
      </c>
      <c r="G239" s="143" t="s">
        <v>86</v>
      </c>
      <c r="H239" s="144" t="s">
        <v>276</v>
      </c>
      <c r="I239" s="145" t="s">
        <v>277</v>
      </c>
      <c r="J239" s="143" t="s">
        <v>129</v>
      </c>
      <c r="K239" s="146">
        <v>963</v>
      </c>
      <c r="L239" s="147">
        <v>0</v>
      </c>
      <c r="M239" s="146">
        <v>963</v>
      </c>
      <c r="N239" s="148"/>
      <c r="O239" s="148">
        <f>M239*N239</f>
        <v>0</v>
      </c>
      <c r="P239" s="148">
        <v>0.00037</v>
      </c>
      <c r="Q239" s="148">
        <f>M239*P239</f>
        <v>0.35631</v>
      </c>
      <c r="R239" s="148"/>
      <c r="S239" s="148">
        <f>M239*R239</f>
        <v>0</v>
      </c>
      <c r="T239" s="148">
        <v>21</v>
      </c>
      <c r="U239" s="148">
        <f>O239*T239/100</f>
        <v>0</v>
      </c>
      <c r="V239" s="148">
        <f>U239+O239</f>
        <v>0</v>
      </c>
      <c r="W239" s="148"/>
      <c r="X239" s="148"/>
      <c r="Y239" s="148">
        <v>1</v>
      </c>
    </row>
    <row r="240" spans="6:23" s="149" customFormat="1" ht="45" outlineLevel="2">
      <c r="F240" s="150"/>
      <c r="G240" s="151"/>
      <c r="H240" s="152" t="s">
        <v>79</v>
      </c>
      <c r="I240" s="153" t="s">
        <v>278</v>
      </c>
      <c r="J240" s="154"/>
      <c r="K240" s="154"/>
      <c r="L240" s="154"/>
      <c r="M240" s="154"/>
      <c r="N240" s="154"/>
      <c r="O240" s="154"/>
      <c r="P240" s="155"/>
      <c r="Q240" s="156"/>
      <c r="R240" s="155"/>
      <c r="S240" s="156"/>
      <c r="T240" s="157"/>
      <c r="U240" s="157"/>
      <c r="V240" s="157"/>
      <c r="W240" s="158"/>
    </row>
    <row r="241" spans="6:23" s="149" customFormat="1" ht="6" customHeight="1" outlineLevel="2">
      <c r="F241" s="150"/>
      <c r="G241" s="151"/>
      <c r="H241" s="159"/>
      <c r="I241" s="160"/>
      <c r="J241" s="160"/>
      <c r="K241" s="160"/>
      <c r="L241" s="160"/>
      <c r="M241" s="160"/>
      <c r="N241" s="160"/>
      <c r="O241" s="160"/>
      <c r="P241" s="155"/>
      <c r="Q241" s="156"/>
      <c r="R241" s="155"/>
      <c r="S241" s="156"/>
      <c r="T241" s="157"/>
      <c r="U241" s="157"/>
      <c r="V241" s="157"/>
      <c r="W241" s="158"/>
    </row>
    <row r="242" spans="6:23" s="161" customFormat="1" ht="11.25" outlineLevel="3">
      <c r="F242" s="162"/>
      <c r="G242" s="163"/>
      <c r="H242" s="164" t="str">
        <f>IF(AND(H241&lt;&gt;"Výkaz výměr:",I241=""),"Výkaz výměr:","")</f>
        <v>Výkaz výměr:</v>
      </c>
      <c r="I242" s="165" t="s">
        <v>168</v>
      </c>
      <c r="J242" s="166"/>
      <c r="K242" s="167"/>
      <c r="L242" s="168"/>
      <c r="M242" s="169">
        <v>963</v>
      </c>
      <c r="N242" s="170"/>
      <c r="O242" s="171"/>
      <c r="P242" s="172"/>
      <c r="Q242" s="170"/>
      <c r="R242" s="170"/>
      <c r="S242" s="170"/>
      <c r="T242" s="173" t="s">
        <v>81</v>
      </c>
      <c r="U242" s="170"/>
      <c r="V242" s="170"/>
      <c r="W242" s="174"/>
    </row>
    <row r="243" spans="6:23" s="161" customFormat="1" ht="11.25" outlineLevel="3">
      <c r="F243" s="162"/>
      <c r="G243" s="163"/>
      <c r="H243" s="164">
        <f>IF(AND(H242&lt;&gt;"Výkaz výměr:",I242=""),"Výkaz výměr:","")</f>
      </c>
      <c r="I243" s="165" t="s">
        <v>164</v>
      </c>
      <c r="J243" s="166"/>
      <c r="K243" s="167"/>
      <c r="L243" s="168"/>
      <c r="M243" s="169">
        <v>0</v>
      </c>
      <c r="N243" s="170"/>
      <c r="O243" s="171"/>
      <c r="P243" s="172"/>
      <c r="Q243" s="170"/>
      <c r="R243" s="170"/>
      <c r="S243" s="170"/>
      <c r="T243" s="173" t="s">
        <v>81</v>
      </c>
      <c r="U243" s="170"/>
      <c r="V243" s="170"/>
      <c r="W243" s="174"/>
    </row>
    <row r="244" spans="6:25" s="149" customFormat="1" ht="24" outlineLevel="2">
      <c r="F244" s="142">
        <v>17</v>
      </c>
      <c r="G244" s="143" t="s">
        <v>75</v>
      </c>
      <c r="H244" s="144" t="s">
        <v>279</v>
      </c>
      <c r="I244" s="145" t="s">
        <v>280</v>
      </c>
      <c r="J244" s="143" t="s">
        <v>281</v>
      </c>
      <c r="K244" s="146">
        <v>12</v>
      </c>
      <c r="L244" s="147">
        <v>0</v>
      </c>
      <c r="M244" s="146">
        <v>12</v>
      </c>
      <c r="N244" s="148"/>
      <c r="O244" s="148">
        <f>M244*N244</f>
        <v>0</v>
      </c>
      <c r="P244" s="148">
        <v>0.3</v>
      </c>
      <c r="Q244" s="148">
        <f>M244*P244</f>
        <v>3.5999999999999996</v>
      </c>
      <c r="R244" s="148"/>
      <c r="S244" s="148">
        <f>M244*R244</f>
        <v>0</v>
      </c>
      <c r="T244" s="148">
        <v>21</v>
      </c>
      <c r="U244" s="148">
        <f>O244*T244/100</f>
        <v>0</v>
      </c>
      <c r="V244" s="148">
        <f>U244+O244</f>
        <v>0</v>
      </c>
      <c r="W244" s="148"/>
      <c r="X244" s="148"/>
      <c r="Y244" s="148">
        <v>1</v>
      </c>
    </row>
    <row r="245" spans="6:23" s="149" customFormat="1" ht="12" outlineLevel="2">
      <c r="F245" s="150"/>
      <c r="G245" s="151"/>
      <c r="H245" s="152" t="s">
        <v>79</v>
      </c>
      <c r="I245" s="153"/>
      <c r="J245" s="154"/>
      <c r="K245" s="154"/>
      <c r="L245" s="154"/>
      <c r="M245" s="154"/>
      <c r="N245" s="154"/>
      <c r="O245" s="154"/>
      <c r="P245" s="155"/>
      <c r="Q245" s="156"/>
      <c r="R245" s="155"/>
      <c r="S245" s="156"/>
      <c r="T245" s="157"/>
      <c r="U245" s="157"/>
      <c r="V245" s="157"/>
      <c r="W245" s="158"/>
    </row>
    <row r="246" spans="6:23" s="149" customFormat="1" ht="6" customHeight="1" outlineLevel="2">
      <c r="F246" s="150"/>
      <c r="G246" s="151"/>
      <c r="H246" s="159"/>
      <c r="I246" s="160"/>
      <c r="J246" s="160"/>
      <c r="K246" s="160"/>
      <c r="L246" s="160"/>
      <c r="M246" s="160"/>
      <c r="N246" s="160"/>
      <c r="O246" s="160"/>
      <c r="P246" s="155"/>
      <c r="Q246" s="156"/>
      <c r="R246" s="155"/>
      <c r="S246" s="156"/>
      <c r="T246" s="157"/>
      <c r="U246" s="157"/>
      <c r="V246" s="157"/>
      <c r="W246" s="158"/>
    </row>
    <row r="247" spans="6:25" s="149" customFormat="1" ht="24" outlineLevel="2">
      <c r="F247" s="142">
        <v>18</v>
      </c>
      <c r="G247" s="143" t="s">
        <v>75</v>
      </c>
      <c r="H247" s="144" t="s">
        <v>282</v>
      </c>
      <c r="I247" s="145" t="s">
        <v>283</v>
      </c>
      <c r="J247" s="143" t="s">
        <v>281</v>
      </c>
      <c r="K247" s="146">
        <v>3</v>
      </c>
      <c r="L247" s="147">
        <v>0</v>
      </c>
      <c r="M247" s="146">
        <v>3</v>
      </c>
      <c r="N247" s="148"/>
      <c r="O247" s="148">
        <f>M247*N247</f>
        <v>0</v>
      </c>
      <c r="P247" s="148">
        <v>0.197</v>
      </c>
      <c r="Q247" s="148">
        <f>M247*P247</f>
        <v>0.591</v>
      </c>
      <c r="R247" s="148"/>
      <c r="S247" s="148">
        <f>M247*R247</f>
        <v>0</v>
      </c>
      <c r="T247" s="148">
        <v>21</v>
      </c>
      <c r="U247" s="148">
        <f>O247*T247/100</f>
        <v>0</v>
      </c>
      <c r="V247" s="148">
        <f>U247+O247</f>
        <v>0</v>
      </c>
      <c r="W247" s="148"/>
      <c r="X247" s="148"/>
      <c r="Y247" s="148">
        <v>1</v>
      </c>
    </row>
    <row r="248" spans="6:23" s="149" customFormat="1" ht="12" outlineLevel="2">
      <c r="F248" s="150"/>
      <c r="G248" s="151"/>
      <c r="H248" s="152" t="s">
        <v>79</v>
      </c>
      <c r="I248" s="153"/>
      <c r="J248" s="154"/>
      <c r="K248" s="154"/>
      <c r="L248" s="154"/>
      <c r="M248" s="154"/>
      <c r="N248" s="154"/>
      <c r="O248" s="154"/>
      <c r="P248" s="155"/>
      <c r="Q248" s="156"/>
      <c r="R248" s="155"/>
      <c r="S248" s="156"/>
      <c r="T248" s="157"/>
      <c r="U248" s="157"/>
      <c r="V248" s="157"/>
      <c r="W248" s="158"/>
    </row>
    <row r="249" spans="6:23" s="149" customFormat="1" ht="6" customHeight="1" outlineLevel="2">
      <c r="F249" s="150"/>
      <c r="G249" s="151"/>
      <c r="H249" s="159"/>
      <c r="I249" s="160"/>
      <c r="J249" s="160"/>
      <c r="K249" s="160"/>
      <c r="L249" s="160"/>
      <c r="M249" s="160"/>
      <c r="N249" s="160"/>
      <c r="O249" s="160"/>
      <c r="P249" s="155"/>
      <c r="Q249" s="156"/>
      <c r="R249" s="155"/>
      <c r="S249" s="156"/>
      <c r="T249" s="157"/>
      <c r="U249" s="157"/>
      <c r="V249" s="157"/>
      <c r="W249" s="158"/>
    </row>
    <row r="250" spans="6:25" s="149" customFormat="1" ht="12" outlineLevel="2">
      <c r="F250" s="142">
        <v>19</v>
      </c>
      <c r="G250" s="143" t="s">
        <v>86</v>
      </c>
      <c r="H250" s="144" t="s">
        <v>284</v>
      </c>
      <c r="I250" s="145" t="s">
        <v>285</v>
      </c>
      <c r="J250" s="143" t="s">
        <v>156</v>
      </c>
      <c r="K250" s="146">
        <v>5</v>
      </c>
      <c r="L250" s="147">
        <v>0</v>
      </c>
      <c r="M250" s="146">
        <v>5</v>
      </c>
      <c r="N250" s="148"/>
      <c r="O250" s="148">
        <f>M250*N250</f>
        <v>0</v>
      </c>
      <c r="P250" s="148"/>
      <c r="Q250" s="148">
        <f>M250*P250</f>
        <v>0</v>
      </c>
      <c r="R250" s="148"/>
      <c r="S250" s="148">
        <f>M250*R250</f>
        <v>0</v>
      </c>
      <c r="T250" s="148">
        <v>21</v>
      </c>
      <c r="U250" s="148">
        <f>O250*T250/100</f>
        <v>0</v>
      </c>
      <c r="V250" s="148">
        <f>U250+O250</f>
        <v>0</v>
      </c>
      <c r="W250" s="148"/>
      <c r="X250" s="148"/>
      <c r="Y250" s="148">
        <v>1</v>
      </c>
    </row>
    <row r="251" spans="6:23" s="149" customFormat="1" ht="12" outlineLevel="2">
      <c r="F251" s="150"/>
      <c r="G251" s="151"/>
      <c r="H251" s="152" t="s">
        <v>79</v>
      </c>
      <c r="I251" s="153"/>
      <c r="J251" s="154"/>
      <c r="K251" s="154"/>
      <c r="L251" s="154"/>
      <c r="M251" s="154"/>
      <c r="N251" s="154"/>
      <c r="O251" s="154"/>
      <c r="P251" s="155"/>
      <c r="Q251" s="156"/>
      <c r="R251" s="155"/>
      <c r="S251" s="156"/>
      <c r="T251" s="157"/>
      <c r="U251" s="157"/>
      <c r="V251" s="157"/>
      <c r="W251" s="158"/>
    </row>
    <row r="252" spans="6:23" s="149" customFormat="1" ht="6" customHeight="1" outlineLevel="2">
      <c r="F252" s="150"/>
      <c r="G252" s="151"/>
      <c r="H252" s="159"/>
      <c r="I252" s="160"/>
      <c r="J252" s="160"/>
      <c r="K252" s="160"/>
      <c r="L252" s="160"/>
      <c r="M252" s="160"/>
      <c r="N252" s="160"/>
      <c r="O252" s="160"/>
      <c r="P252" s="155"/>
      <c r="Q252" s="156"/>
      <c r="R252" s="155"/>
      <c r="S252" s="156"/>
      <c r="T252" s="157"/>
      <c r="U252" s="157"/>
      <c r="V252" s="157"/>
      <c r="W252" s="158"/>
    </row>
    <row r="253" spans="6:25" s="149" customFormat="1" ht="12" outlineLevel="2">
      <c r="F253" s="142">
        <v>20</v>
      </c>
      <c r="G253" s="143" t="s">
        <v>86</v>
      </c>
      <c r="H253" s="144" t="s">
        <v>286</v>
      </c>
      <c r="I253" s="145" t="s">
        <v>287</v>
      </c>
      <c r="J253" s="143" t="s">
        <v>156</v>
      </c>
      <c r="K253" s="146">
        <v>1</v>
      </c>
      <c r="L253" s="147">
        <v>0</v>
      </c>
      <c r="M253" s="146">
        <v>1</v>
      </c>
      <c r="N253" s="148"/>
      <c r="O253" s="148">
        <f>M253*N253</f>
        <v>0</v>
      </c>
      <c r="P253" s="148"/>
      <c r="Q253" s="148">
        <f>M253*P253</f>
        <v>0</v>
      </c>
      <c r="R253" s="148"/>
      <c r="S253" s="148">
        <f>M253*R253</f>
        <v>0</v>
      </c>
      <c r="T253" s="148">
        <v>21</v>
      </c>
      <c r="U253" s="148">
        <f>O253*T253/100</f>
        <v>0</v>
      </c>
      <c r="V253" s="148">
        <f>U253+O253</f>
        <v>0</v>
      </c>
      <c r="W253" s="148"/>
      <c r="X253" s="148"/>
      <c r="Y253" s="148">
        <v>1</v>
      </c>
    </row>
    <row r="254" spans="6:23" s="149" customFormat="1" ht="12" outlineLevel="2">
      <c r="F254" s="150"/>
      <c r="G254" s="151"/>
      <c r="H254" s="152" t="s">
        <v>79</v>
      </c>
      <c r="I254" s="153"/>
      <c r="J254" s="154"/>
      <c r="K254" s="154"/>
      <c r="L254" s="154"/>
      <c r="M254" s="154"/>
      <c r="N254" s="154"/>
      <c r="O254" s="154"/>
      <c r="P254" s="155"/>
      <c r="Q254" s="156"/>
      <c r="R254" s="155"/>
      <c r="S254" s="156"/>
      <c r="T254" s="157"/>
      <c r="U254" s="157"/>
      <c r="V254" s="157"/>
      <c r="W254" s="158"/>
    </row>
    <row r="255" spans="6:23" s="149" customFormat="1" ht="6" customHeight="1" outlineLevel="2">
      <c r="F255" s="150"/>
      <c r="G255" s="151"/>
      <c r="H255" s="159"/>
      <c r="I255" s="160"/>
      <c r="J255" s="160"/>
      <c r="K255" s="160"/>
      <c r="L255" s="160"/>
      <c r="M255" s="160"/>
      <c r="N255" s="160"/>
      <c r="O255" s="160"/>
      <c r="P255" s="155"/>
      <c r="Q255" s="156"/>
      <c r="R255" s="155"/>
      <c r="S255" s="156"/>
      <c r="T255" s="157"/>
      <c r="U255" s="157"/>
      <c r="V255" s="157"/>
      <c r="W255" s="158"/>
    </row>
    <row r="256" spans="6:25" s="149" customFormat="1" ht="12" outlineLevel="2">
      <c r="F256" s="142">
        <v>21</v>
      </c>
      <c r="G256" s="143" t="s">
        <v>86</v>
      </c>
      <c r="H256" s="144" t="s">
        <v>288</v>
      </c>
      <c r="I256" s="145" t="s">
        <v>289</v>
      </c>
      <c r="J256" s="143" t="s">
        <v>156</v>
      </c>
      <c r="K256" s="146">
        <v>1</v>
      </c>
      <c r="L256" s="147">
        <v>0</v>
      </c>
      <c r="M256" s="146">
        <v>1</v>
      </c>
      <c r="N256" s="148"/>
      <c r="O256" s="148">
        <f>M256*N256</f>
        <v>0</v>
      </c>
      <c r="P256" s="148"/>
      <c r="Q256" s="148">
        <f>M256*P256</f>
        <v>0</v>
      </c>
      <c r="R256" s="148"/>
      <c r="S256" s="148">
        <f>M256*R256</f>
        <v>0</v>
      </c>
      <c r="T256" s="148">
        <v>21</v>
      </c>
      <c r="U256" s="148">
        <f>O256*T256/100</f>
        <v>0</v>
      </c>
      <c r="V256" s="148">
        <f>U256+O256</f>
        <v>0</v>
      </c>
      <c r="W256" s="148"/>
      <c r="X256" s="148"/>
      <c r="Y256" s="148">
        <v>1</v>
      </c>
    </row>
    <row r="257" spans="6:23" s="149" customFormat="1" ht="12" outlineLevel="2">
      <c r="F257" s="150"/>
      <c r="G257" s="151"/>
      <c r="H257" s="152" t="s">
        <v>79</v>
      </c>
      <c r="I257" s="153"/>
      <c r="J257" s="154"/>
      <c r="K257" s="154"/>
      <c r="L257" s="154"/>
      <c r="M257" s="154"/>
      <c r="N257" s="154"/>
      <c r="O257" s="154"/>
      <c r="P257" s="155"/>
      <c r="Q257" s="156"/>
      <c r="R257" s="155"/>
      <c r="S257" s="156"/>
      <c r="T257" s="157"/>
      <c r="U257" s="157"/>
      <c r="V257" s="157"/>
      <c r="W257" s="158"/>
    </row>
    <row r="258" spans="6:23" s="149" customFormat="1" ht="6" customHeight="1" outlineLevel="2">
      <c r="F258" s="150"/>
      <c r="G258" s="151"/>
      <c r="H258" s="159"/>
      <c r="I258" s="160"/>
      <c r="J258" s="160"/>
      <c r="K258" s="160"/>
      <c r="L258" s="160"/>
      <c r="M258" s="160"/>
      <c r="N258" s="160"/>
      <c r="O258" s="160"/>
      <c r="P258" s="155"/>
      <c r="Q258" s="156"/>
      <c r="R258" s="155"/>
      <c r="S258" s="156"/>
      <c r="T258" s="157"/>
      <c r="U258" s="157"/>
      <c r="V258" s="157"/>
      <c r="W258" s="158"/>
    </row>
    <row r="259" spans="6:23" s="175" customFormat="1" ht="12.75" customHeight="1" outlineLevel="2">
      <c r="F259" s="176"/>
      <c r="G259" s="177"/>
      <c r="H259" s="177"/>
      <c r="I259" s="178"/>
      <c r="J259" s="177"/>
      <c r="K259" s="179"/>
      <c r="L259" s="180"/>
      <c r="M259" s="179"/>
      <c r="N259" s="180"/>
      <c r="O259" s="181"/>
      <c r="P259" s="182"/>
      <c r="Q259" s="180"/>
      <c r="R259" s="180"/>
      <c r="S259" s="180"/>
      <c r="T259" s="183" t="s">
        <v>81</v>
      </c>
      <c r="U259" s="180"/>
      <c r="V259" s="180"/>
      <c r="W259" s="180"/>
    </row>
    <row r="260" spans="6:25" s="131" customFormat="1" ht="16.5" customHeight="1" outlineLevel="1">
      <c r="F260" s="132"/>
      <c r="G260" s="133"/>
      <c r="H260" s="134"/>
      <c r="I260" s="134" t="s">
        <v>290</v>
      </c>
      <c r="J260" s="133"/>
      <c r="K260" s="135"/>
      <c r="L260" s="136"/>
      <c r="M260" s="135"/>
      <c r="N260" s="136"/>
      <c r="O260" s="137">
        <f>SUBTOTAL(9,O261:O313)</f>
        <v>0</v>
      </c>
      <c r="P260" s="138"/>
      <c r="Q260" s="137">
        <f>SUBTOTAL(9,Q261:Q313)</f>
        <v>0</v>
      </c>
      <c r="R260" s="136"/>
      <c r="S260" s="137">
        <f>SUBTOTAL(9,S261:S313)</f>
        <v>591.737</v>
      </c>
      <c r="T260" s="139"/>
      <c r="U260" s="137">
        <f>SUBTOTAL(9,U261:U313)</f>
        <v>0</v>
      </c>
      <c r="V260" s="137">
        <f>SUBTOTAL(9,V261:V313)</f>
        <v>0</v>
      </c>
      <c r="W260" s="140"/>
      <c r="Y260" s="137">
        <f>SUBTOTAL(9,Y261:Y313)</f>
        <v>15</v>
      </c>
    </row>
    <row r="261" spans="6:25" s="149" customFormat="1" ht="12" outlineLevel="2">
      <c r="F261" s="142">
        <v>1</v>
      </c>
      <c r="G261" s="143" t="s">
        <v>86</v>
      </c>
      <c r="H261" s="144" t="s">
        <v>291</v>
      </c>
      <c r="I261" s="145" t="s">
        <v>292</v>
      </c>
      <c r="J261" s="143" t="s">
        <v>129</v>
      </c>
      <c r="K261" s="146">
        <v>92.8</v>
      </c>
      <c r="L261" s="147">
        <v>0</v>
      </c>
      <c r="M261" s="146">
        <v>92.8</v>
      </c>
      <c r="N261" s="148"/>
      <c r="O261" s="148">
        <f>M261*N261</f>
        <v>0</v>
      </c>
      <c r="P261" s="148"/>
      <c r="Q261" s="148">
        <f>M261*P261</f>
        <v>0</v>
      </c>
      <c r="R261" s="148">
        <v>0.255</v>
      </c>
      <c r="S261" s="148">
        <f>M261*R261</f>
        <v>23.663999999999998</v>
      </c>
      <c r="T261" s="148">
        <v>21</v>
      </c>
      <c r="U261" s="148">
        <f>O261*T261/100</f>
        <v>0</v>
      </c>
      <c r="V261" s="148">
        <f>U261+O261</f>
        <v>0</v>
      </c>
      <c r="W261" s="148"/>
      <c r="X261" s="148"/>
      <c r="Y261" s="148">
        <v>1</v>
      </c>
    </row>
    <row r="262" spans="6:23" s="149" customFormat="1" ht="45" outlineLevel="2">
      <c r="F262" s="150"/>
      <c r="G262" s="151"/>
      <c r="H262" s="152" t="s">
        <v>79</v>
      </c>
      <c r="I262" s="153" t="s">
        <v>293</v>
      </c>
      <c r="J262" s="154"/>
      <c r="K262" s="154"/>
      <c r="L262" s="154"/>
      <c r="M262" s="154"/>
      <c r="N262" s="154"/>
      <c r="O262" s="154"/>
      <c r="P262" s="155"/>
      <c r="Q262" s="156"/>
      <c r="R262" s="155"/>
      <c r="S262" s="156"/>
      <c r="T262" s="157"/>
      <c r="U262" s="157"/>
      <c r="V262" s="157"/>
      <c r="W262" s="158"/>
    </row>
    <row r="263" spans="6:23" s="149" customFormat="1" ht="6" customHeight="1" outlineLevel="2">
      <c r="F263" s="150"/>
      <c r="G263" s="151"/>
      <c r="H263" s="159"/>
      <c r="I263" s="160"/>
      <c r="J263" s="160"/>
      <c r="K263" s="160"/>
      <c r="L263" s="160"/>
      <c r="M263" s="160"/>
      <c r="N263" s="160"/>
      <c r="O263" s="160"/>
      <c r="P263" s="155"/>
      <c r="Q263" s="156"/>
      <c r="R263" s="155"/>
      <c r="S263" s="156"/>
      <c r="T263" s="157"/>
      <c r="U263" s="157"/>
      <c r="V263" s="157"/>
      <c r="W263" s="158"/>
    </row>
    <row r="264" spans="6:23" s="161" customFormat="1" ht="11.25" outlineLevel="3">
      <c r="F264" s="162"/>
      <c r="G264" s="163"/>
      <c r="H264" s="164" t="str">
        <f>IF(AND(H263&lt;&gt;"Výkaz výměr:",I263=""),"Výkaz výměr:","")</f>
        <v>Výkaz výměr:</v>
      </c>
      <c r="I264" s="165" t="s">
        <v>294</v>
      </c>
      <c r="J264" s="166"/>
      <c r="K264" s="167"/>
      <c r="L264" s="168"/>
      <c r="M264" s="169">
        <v>91</v>
      </c>
      <c r="N264" s="170"/>
      <c r="O264" s="171"/>
      <c r="P264" s="172"/>
      <c r="Q264" s="170"/>
      <c r="R264" s="170"/>
      <c r="S264" s="170"/>
      <c r="T264" s="173" t="s">
        <v>81</v>
      </c>
      <c r="U264" s="170"/>
      <c r="V264" s="170"/>
      <c r="W264" s="174"/>
    </row>
    <row r="265" spans="6:23" s="161" customFormat="1" ht="11.25" outlineLevel="3">
      <c r="F265" s="162"/>
      <c r="G265" s="163"/>
      <c r="H265" s="164">
        <f>IF(AND(H264&lt;&gt;"Výkaz výměr:",I264=""),"Výkaz výměr:","")</f>
      </c>
      <c r="I265" s="165" t="s">
        <v>295</v>
      </c>
      <c r="J265" s="166"/>
      <c r="K265" s="167"/>
      <c r="L265" s="168"/>
      <c r="M265" s="169">
        <v>1.7999999999999998</v>
      </c>
      <c r="N265" s="170"/>
      <c r="O265" s="171"/>
      <c r="P265" s="172"/>
      <c r="Q265" s="170"/>
      <c r="R265" s="170"/>
      <c r="S265" s="170"/>
      <c r="T265" s="173" t="s">
        <v>81</v>
      </c>
      <c r="U265" s="170"/>
      <c r="V265" s="170"/>
      <c r="W265" s="174"/>
    </row>
    <row r="266" spans="6:25" s="149" customFormat="1" ht="12" outlineLevel="2">
      <c r="F266" s="142">
        <v>2</v>
      </c>
      <c r="G266" s="143" t="s">
        <v>86</v>
      </c>
      <c r="H266" s="144" t="s">
        <v>296</v>
      </c>
      <c r="I266" s="145" t="s">
        <v>297</v>
      </c>
      <c r="J266" s="143" t="s">
        <v>129</v>
      </c>
      <c r="K266" s="146">
        <v>75</v>
      </c>
      <c r="L266" s="147">
        <v>0</v>
      </c>
      <c r="M266" s="146">
        <v>75</v>
      </c>
      <c r="N266" s="148"/>
      <c r="O266" s="148">
        <f>M266*N266</f>
        <v>0</v>
      </c>
      <c r="P266" s="148"/>
      <c r="Q266" s="148">
        <f>M266*P266</f>
        <v>0</v>
      </c>
      <c r="R266" s="148">
        <v>0.235</v>
      </c>
      <c r="S266" s="148">
        <f>M266*R266</f>
        <v>17.625</v>
      </c>
      <c r="T266" s="148">
        <v>21</v>
      </c>
      <c r="U266" s="148">
        <f>O266*T266/100</f>
        <v>0</v>
      </c>
      <c r="V266" s="148">
        <f>U266+O266</f>
        <v>0</v>
      </c>
      <c r="W266" s="148"/>
      <c r="X266" s="148"/>
      <c r="Y266" s="148">
        <v>1</v>
      </c>
    </row>
    <row r="267" spans="6:23" s="149" customFormat="1" ht="45" outlineLevel="2">
      <c r="F267" s="150"/>
      <c r="G267" s="151"/>
      <c r="H267" s="152" t="s">
        <v>79</v>
      </c>
      <c r="I267" s="153" t="s">
        <v>298</v>
      </c>
      <c r="J267" s="154"/>
      <c r="K267" s="154"/>
      <c r="L267" s="154"/>
      <c r="M267" s="154"/>
      <c r="N267" s="154"/>
      <c r="O267" s="154"/>
      <c r="P267" s="155"/>
      <c r="Q267" s="156"/>
      <c r="R267" s="155"/>
      <c r="S267" s="156"/>
      <c r="T267" s="157"/>
      <c r="U267" s="157"/>
      <c r="V267" s="157"/>
      <c r="W267" s="158"/>
    </row>
    <row r="268" spans="6:23" s="149" customFormat="1" ht="6" customHeight="1" outlineLevel="2">
      <c r="F268" s="150"/>
      <c r="G268" s="151"/>
      <c r="H268" s="159"/>
      <c r="I268" s="160"/>
      <c r="J268" s="160"/>
      <c r="K268" s="160"/>
      <c r="L268" s="160"/>
      <c r="M268" s="160"/>
      <c r="N268" s="160"/>
      <c r="O268" s="160"/>
      <c r="P268" s="155"/>
      <c r="Q268" s="156"/>
      <c r="R268" s="155"/>
      <c r="S268" s="156"/>
      <c r="T268" s="157"/>
      <c r="U268" s="157"/>
      <c r="V268" s="157"/>
      <c r="W268" s="158"/>
    </row>
    <row r="269" spans="6:25" s="149" customFormat="1" ht="12" outlineLevel="2">
      <c r="F269" s="142">
        <v>3</v>
      </c>
      <c r="G269" s="143" t="s">
        <v>86</v>
      </c>
      <c r="H269" s="144" t="s">
        <v>299</v>
      </c>
      <c r="I269" s="145" t="s">
        <v>300</v>
      </c>
      <c r="J269" s="143" t="s">
        <v>129</v>
      </c>
      <c r="K269" s="146">
        <v>446</v>
      </c>
      <c r="L269" s="147">
        <v>0</v>
      </c>
      <c r="M269" s="146">
        <v>446</v>
      </c>
      <c r="N269" s="148"/>
      <c r="O269" s="148">
        <f>M269*N269</f>
        <v>0</v>
      </c>
      <c r="P269" s="148"/>
      <c r="Q269" s="148">
        <f>M269*P269</f>
        <v>0</v>
      </c>
      <c r="R269" s="148">
        <v>0.26</v>
      </c>
      <c r="S269" s="148">
        <f>M269*R269</f>
        <v>115.96000000000001</v>
      </c>
      <c r="T269" s="148">
        <v>21</v>
      </c>
      <c r="U269" s="148">
        <f>O269*T269/100</f>
        <v>0</v>
      </c>
      <c r="V269" s="148">
        <f>U269+O269</f>
        <v>0</v>
      </c>
      <c r="W269" s="148"/>
      <c r="X269" s="148"/>
      <c r="Y269" s="148">
        <v>1</v>
      </c>
    </row>
    <row r="270" spans="6:23" s="149" customFormat="1" ht="45" outlineLevel="2">
      <c r="F270" s="150"/>
      <c r="G270" s="151"/>
      <c r="H270" s="152" t="s">
        <v>79</v>
      </c>
      <c r="I270" s="153" t="s">
        <v>301</v>
      </c>
      <c r="J270" s="154"/>
      <c r="K270" s="154"/>
      <c r="L270" s="154"/>
      <c r="M270" s="154"/>
      <c r="N270" s="154"/>
      <c r="O270" s="154"/>
      <c r="P270" s="155"/>
      <c r="Q270" s="156"/>
      <c r="R270" s="155"/>
      <c r="S270" s="156"/>
      <c r="T270" s="157"/>
      <c r="U270" s="157"/>
      <c r="V270" s="157"/>
      <c r="W270" s="158"/>
    </row>
    <row r="271" spans="6:23" s="149" customFormat="1" ht="6" customHeight="1" outlineLevel="2">
      <c r="F271" s="150"/>
      <c r="G271" s="151"/>
      <c r="H271" s="159"/>
      <c r="I271" s="160"/>
      <c r="J271" s="160"/>
      <c r="K271" s="160"/>
      <c r="L271" s="160"/>
      <c r="M271" s="160"/>
      <c r="N271" s="160"/>
      <c r="O271" s="160"/>
      <c r="P271" s="155"/>
      <c r="Q271" s="156"/>
      <c r="R271" s="155"/>
      <c r="S271" s="156"/>
      <c r="T271" s="157"/>
      <c r="U271" s="157"/>
      <c r="V271" s="157"/>
      <c r="W271" s="158"/>
    </row>
    <row r="272" spans="6:25" s="149" customFormat="1" ht="12" outlineLevel="2">
      <c r="F272" s="142">
        <v>4</v>
      </c>
      <c r="G272" s="143" t="s">
        <v>86</v>
      </c>
      <c r="H272" s="144" t="s">
        <v>302</v>
      </c>
      <c r="I272" s="145" t="s">
        <v>303</v>
      </c>
      <c r="J272" s="143" t="s">
        <v>129</v>
      </c>
      <c r="K272" s="146">
        <v>181</v>
      </c>
      <c r="L272" s="147">
        <v>0</v>
      </c>
      <c r="M272" s="146">
        <v>181</v>
      </c>
      <c r="N272" s="148"/>
      <c r="O272" s="148">
        <f>M272*N272</f>
        <v>0</v>
      </c>
      <c r="P272" s="148"/>
      <c r="Q272" s="148">
        <f>M272*P272</f>
        <v>0</v>
      </c>
      <c r="R272" s="148">
        <v>0.185</v>
      </c>
      <c r="S272" s="148">
        <f>M272*R272</f>
        <v>33.485</v>
      </c>
      <c r="T272" s="148">
        <v>21</v>
      </c>
      <c r="U272" s="148">
        <f>O272*T272/100</f>
        <v>0</v>
      </c>
      <c r="V272" s="148">
        <f>U272+O272</f>
        <v>0</v>
      </c>
      <c r="W272" s="148"/>
      <c r="X272" s="148"/>
      <c r="Y272" s="148">
        <v>1</v>
      </c>
    </row>
    <row r="273" spans="6:23" s="149" customFormat="1" ht="56.25" outlineLevel="2">
      <c r="F273" s="150"/>
      <c r="G273" s="151"/>
      <c r="H273" s="152" t="s">
        <v>79</v>
      </c>
      <c r="I273" s="153" t="s">
        <v>304</v>
      </c>
      <c r="J273" s="154"/>
      <c r="K273" s="154"/>
      <c r="L273" s="154"/>
      <c r="M273" s="154"/>
      <c r="N273" s="154"/>
      <c r="O273" s="154"/>
      <c r="P273" s="155"/>
      <c r="Q273" s="156"/>
      <c r="R273" s="155"/>
      <c r="S273" s="156"/>
      <c r="T273" s="157"/>
      <c r="U273" s="157"/>
      <c r="V273" s="157"/>
      <c r="W273" s="158"/>
    </row>
    <row r="274" spans="6:23" s="149" customFormat="1" ht="6" customHeight="1" outlineLevel="2">
      <c r="F274" s="150"/>
      <c r="G274" s="151"/>
      <c r="H274" s="159"/>
      <c r="I274" s="160"/>
      <c r="J274" s="160"/>
      <c r="K274" s="160"/>
      <c r="L274" s="160"/>
      <c r="M274" s="160"/>
      <c r="N274" s="160"/>
      <c r="O274" s="160"/>
      <c r="P274" s="155"/>
      <c r="Q274" s="156"/>
      <c r="R274" s="155"/>
      <c r="S274" s="156"/>
      <c r="T274" s="157"/>
      <c r="U274" s="157"/>
      <c r="V274" s="157"/>
      <c r="W274" s="158"/>
    </row>
    <row r="275" spans="6:25" s="149" customFormat="1" ht="12" outlineLevel="2">
      <c r="F275" s="142">
        <v>5</v>
      </c>
      <c r="G275" s="143" t="s">
        <v>86</v>
      </c>
      <c r="H275" s="144" t="s">
        <v>305</v>
      </c>
      <c r="I275" s="145" t="s">
        <v>306</v>
      </c>
      <c r="J275" s="143" t="s">
        <v>129</v>
      </c>
      <c r="K275" s="146">
        <v>1181</v>
      </c>
      <c r="L275" s="147">
        <v>0</v>
      </c>
      <c r="M275" s="146">
        <v>1181</v>
      </c>
      <c r="N275" s="148"/>
      <c r="O275" s="148">
        <f>M275*N275</f>
        <v>0</v>
      </c>
      <c r="P275" s="148"/>
      <c r="Q275" s="148">
        <f>M275*P275</f>
        <v>0</v>
      </c>
      <c r="R275" s="148">
        <v>0.13</v>
      </c>
      <c r="S275" s="148">
        <f>M275*R275</f>
        <v>153.53</v>
      </c>
      <c r="T275" s="148">
        <v>21</v>
      </c>
      <c r="U275" s="148">
        <f>O275*T275/100</f>
        <v>0</v>
      </c>
      <c r="V275" s="148">
        <f>U275+O275</f>
        <v>0</v>
      </c>
      <c r="W275" s="148"/>
      <c r="X275" s="148"/>
      <c r="Y275" s="148">
        <v>1</v>
      </c>
    </row>
    <row r="276" spans="6:23" s="149" customFormat="1" ht="56.25" outlineLevel="2">
      <c r="F276" s="150"/>
      <c r="G276" s="151"/>
      <c r="H276" s="152" t="s">
        <v>79</v>
      </c>
      <c r="I276" s="153" t="s">
        <v>307</v>
      </c>
      <c r="J276" s="154"/>
      <c r="K276" s="154"/>
      <c r="L276" s="154"/>
      <c r="M276" s="154"/>
      <c r="N276" s="154"/>
      <c r="O276" s="154"/>
      <c r="P276" s="155"/>
      <c r="Q276" s="156"/>
      <c r="R276" s="155"/>
      <c r="S276" s="156"/>
      <c r="T276" s="157"/>
      <c r="U276" s="157"/>
      <c r="V276" s="157"/>
      <c r="W276" s="158"/>
    </row>
    <row r="277" spans="6:23" s="149" customFormat="1" ht="6" customHeight="1" outlineLevel="2">
      <c r="F277" s="150"/>
      <c r="G277" s="151"/>
      <c r="H277" s="159"/>
      <c r="I277" s="160"/>
      <c r="J277" s="160"/>
      <c r="K277" s="160"/>
      <c r="L277" s="160"/>
      <c r="M277" s="160"/>
      <c r="N277" s="160"/>
      <c r="O277" s="160"/>
      <c r="P277" s="155"/>
      <c r="Q277" s="156"/>
      <c r="R277" s="155"/>
      <c r="S277" s="156"/>
      <c r="T277" s="157"/>
      <c r="U277" s="157"/>
      <c r="V277" s="157"/>
      <c r="W277" s="158"/>
    </row>
    <row r="278" spans="6:23" s="161" customFormat="1" ht="11.25" outlineLevel="3">
      <c r="F278" s="162"/>
      <c r="G278" s="163"/>
      <c r="H278" s="164" t="str">
        <f>IF(AND(H277&lt;&gt;"Výkaz výměr:",I277=""),"Výkaz výměr:","")</f>
        <v>Výkaz výměr:</v>
      </c>
      <c r="I278" s="165" t="s">
        <v>308</v>
      </c>
      <c r="J278" s="166"/>
      <c r="K278" s="167"/>
      <c r="L278" s="168"/>
      <c r="M278" s="169">
        <v>1181</v>
      </c>
      <c r="N278" s="170"/>
      <c r="O278" s="171"/>
      <c r="P278" s="172"/>
      <c r="Q278" s="170"/>
      <c r="R278" s="170"/>
      <c r="S278" s="170"/>
      <c r="T278" s="173" t="s">
        <v>81</v>
      </c>
      <c r="U278" s="170"/>
      <c r="V278" s="170"/>
      <c r="W278" s="174"/>
    </row>
    <row r="279" spans="6:25" s="149" customFormat="1" ht="12" outlineLevel="2">
      <c r="F279" s="142">
        <v>6</v>
      </c>
      <c r="G279" s="143" t="s">
        <v>86</v>
      </c>
      <c r="H279" s="144" t="s">
        <v>309</v>
      </c>
      <c r="I279" s="145" t="s">
        <v>310</v>
      </c>
      <c r="J279" s="143" t="s">
        <v>129</v>
      </c>
      <c r="K279" s="146">
        <v>1158</v>
      </c>
      <c r="L279" s="147">
        <v>0</v>
      </c>
      <c r="M279" s="146">
        <v>1158</v>
      </c>
      <c r="N279" s="148"/>
      <c r="O279" s="148">
        <f>M279*N279</f>
        <v>0</v>
      </c>
      <c r="P279" s="148"/>
      <c r="Q279" s="148">
        <f>M279*P279</f>
        <v>0</v>
      </c>
      <c r="R279" s="148">
        <v>0.181</v>
      </c>
      <c r="S279" s="148">
        <f>M279*R279</f>
        <v>209.59799999999998</v>
      </c>
      <c r="T279" s="148">
        <v>21</v>
      </c>
      <c r="U279" s="148">
        <f>O279*T279/100</f>
        <v>0</v>
      </c>
      <c r="V279" s="148">
        <f>U279+O279</f>
        <v>0</v>
      </c>
      <c r="W279" s="148"/>
      <c r="X279" s="148"/>
      <c r="Y279" s="148">
        <v>1</v>
      </c>
    </row>
    <row r="280" spans="6:23" s="149" customFormat="1" ht="56.25" outlineLevel="2">
      <c r="F280" s="150"/>
      <c r="G280" s="151"/>
      <c r="H280" s="152" t="s">
        <v>79</v>
      </c>
      <c r="I280" s="153" t="s">
        <v>311</v>
      </c>
      <c r="J280" s="154"/>
      <c r="K280" s="154"/>
      <c r="L280" s="154"/>
      <c r="M280" s="154"/>
      <c r="N280" s="154"/>
      <c r="O280" s="154"/>
      <c r="P280" s="155"/>
      <c r="Q280" s="156"/>
      <c r="R280" s="155"/>
      <c r="S280" s="156"/>
      <c r="T280" s="157"/>
      <c r="U280" s="157"/>
      <c r="V280" s="157"/>
      <c r="W280" s="158"/>
    </row>
    <row r="281" spans="6:23" s="149" customFormat="1" ht="6" customHeight="1" outlineLevel="2">
      <c r="F281" s="150"/>
      <c r="G281" s="151"/>
      <c r="H281" s="159"/>
      <c r="I281" s="160"/>
      <c r="J281" s="160"/>
      <c r="K281" s="160"/>
      <c r="L281" s="160"/>
      <c r="M281" s="160"/>
      <c r="N281" s="160"/>
      <c r="O281" s="160"/>
      <c r="P281" s="155"/>
      <c r="Q281" s="156"/>
      <c r="R281" s="155"/>
      <c r="S281" s="156"/>
      <c r="T281" s="157"/>
      <c r="U281" s="157"/>
      <c r="V281" s="157"/>
      <c r="W281" s="158"/>
    </row>
    <row r="282" spans="6:23" s="161" customFormat="1" ht="11.25" outlineLevel="3">
      <c r="F282" s="162"/>
      <c r="G282" s="163"/>
      <c r="H282" s="164" t="str">
        <f>IF(AND(H281&lt;&gt;"Výkaz výměr:",I281=""),"Výkaz výměr:","")</f>
        <v>Výkaz výměr:</v>
      </c>
      <c r="I282" s="165" t="s">
        <v>312</v>
      </c>
      <c r="J282" s="166"/>
      <c r="K282" s="167"/>
      <c r="L282" s="168"/>
      <c r="M282" s="169">
        <v>1158</v>
      </c>
      <c r="N282" s="170"/>
      <c r="O282" s="171"/>
      <c r="P282" s="172"/>
      <c r="Q282" s="170"/>
      <c r="R282" s="170"/>
      <c r="S282" s="170"/>
      <c r="T282" s="173" t="s">
        <v>81</v>
      </c>
      <c r="U282" s="170"/>
      <c r="V282" s="170"/>
      <c r="W282" s="174"/>
    </row>
    <row r="283" spans="6:25" s="149" customFormat="1" ht="12" outlineLevel="2">
      <c r="F283" s="142">
        <v>7</v>
      </c>
      <c r="G283" s="143" t="s">
        <v>86</v>
      </c>
      <c r="H283" s="144" t="s">
        <v>313</v>
      </c>
      <c r="I283" s="145" t="s">
        <v>314</v>
      </c>
      <c r="J283" s="143" t="s">
        <v>145</v>
      </c>
      <c r="K283" s="146">
        <v>167</v>
      </c>
      <c r="L283" s="147">
        <v>0</v>
      </c>
      <c r="M283" s="146">
        <v>167</v>
      </c>
      <c r="N283" s="148"/>
      <c r="O283" s="148">
        <f>M283*N283</f>
        <v>0</v>
      </c>
      <c r="P283" s="148"/>
      <c r="Q283" s="148">
        <f>M283*P283</f>
        <v>0</v>
      </c>
      <c r="R283" s="148">
        <v>0.205</v>
      </c>
      <c r="S283" s="148">
        <f>M283*R283</f>
        <v>34.235</v>
      </c>
      <c r="T283" s="148">
        <v>21</v>
      </c>
      <c r="U283" s="148">
        <f>O283*T283/100</f>
        <v>0</v>
      </c>
      <c r="V283" s="148">
        <f>U283+O283</f>
        <v>0</v>
      </c>
      <c r="W283" s="148"/>
      <c r="X283" s="148"/>
      <c r="Y283" s="148">
        <v>1</v>
      </c>
    </row>
    <row r="284" spans="6:23" s="149" customFormat="1" ht="45" outlineLevel="2">
      <c r="F284" s="150"/>
      <c r="G284" s="151"/>
      <c r="H284" s="152" t="s">
        <v>79</v>
      </c>
      <c r="I284" s="153" t="s">
        <v>315</v>
      </c>
      <c r="J284" s="154"/>
      <c r="K284" s="154"/>
      <c r="L284" s="154"/>
      <c r="M284" s="154"/>
      <c r="N284" s="154"/>
      <c r="O284" s="154"/>
      <c r="P284" s="155"/>
      <c r="Q284" s="156"/>
      <c r="R284" s="155"/>
      <c r="S284" s="156"/>
      <c r="T284" s="157"/>
      <c r="U284" s="157"/>
      <c r="V284" s="157"/>
      <c r="W284" s="158"/>
    </row>
    <row r="285" spans="6:23" s="149" customFormat="1" ht="6" customHeight="1" outlineLevel="2">
      <c r="F285" s="150"/>
      <c r="G285" s="151"/>
      <c r="H285" s="159"/>
      <c r="I285" s="160"/>
      <c r="J285" s="160"/>
      <c r="K285" s="160"/>
      <c r="L285" s="160"/>
      <c r="M285" s="160"/>
      <c r="N285" s="160"/>
      <c r="O285" s="160"/>
      <c r="P285" s="155"/>
      <c r="Q285" s="156"/>
      <c r="R285" s="155"/>
      <c r="S285" s="156"/>
      <c r="T285" s="157"/>
      <c r="U285" s="157"/>
      <c r="V285" s="157"/>
      <c r="W285" s="158"/>
    </row>
    <row r="286" spans="6:25" s="149" customFormat="1" ht="12" outlineLevel="2">
      <c r="F286" s="142">
        <v>8</v>
      </c>
      <c r="G286" s="143" t="s">
        <v>86</v>
      </c>
      <c r="H286" s="144" t="s">
        <v>316</v>
      </c>
      <c r="I286" s="145" t="s">
        <v>317</v>
      </c>
      <c r="J286" s="143" t="s">
        <v>145</v>
      </c>
      <c r="K286" s="146">
        <v>91</v>
      </c>
      <c r="L286" s="147">
        <v>0</v>
      </c>
      <c r="M286" s="146">
        <v>91</v>
      </c>
      <c r="N286" s="148"/>
      <c r="O286" s="148">
        <f>M286*N286</f>
        <v>0</v>
      </c>
      <c r="P286" s="148"/>
      <c r="Q286" s="148">
        <f>M286*P286</f>
        <v>0</v>
      </c>
      <c r="R286" s="148">
        <v>0.04</v>
      </c>
      <c r="S286" s="148">
        <f>M286*R286</f>
        <v>3.64</v>
      </c>
      <c r="T286" s="148">
        <v>21</v>
      </c>
      <c r="U286" s="148">
        <f>O286*T286/100</f>
        <v>0</v>
      </c>
      <c r="V286" s="148">
        <f>U286+O286</f>
        <v>0</v>
      </c>
      <c r="W286" s="148"/>
      <c r="X286" s="148"/>
      <c r="Y286" s="148">
        <v>1</v>
      </c>
    </row>
    <row r="287" spans="6:23" s="149" customFormat="1" ht="45" outlineLevel="2">
      <c r="F287" s="150"/>
      <c r="G287" s="151"/>
      <c r="H287" s="152" t="s">
        <v>79</v>
      </c>
      <c r="I287" s="153" t="s">
        <v>318</v>
      </c>
      <c r="J287" s="154"/>
      <c r="K287" s="154"/>
      <c r="L287" s="154"/>
      <c r="M287" s="154"/>
      <c r="N287" s="154"/>
      <c r="O287" s="154"/>
      <c r="P287" s="155"/>
      <c r="Q287" s="156"/>
      <c r="R287" s="155"/>
      <c r="S287" s="156"/>
      <c r="T287" s="157"/>
      <c r="U287" s="157"/>
      <c r="V287" s="157"/>
      <c r="W287" s="158"/>
    </row>
    <row r="288" spans="6:23" s="149" customFormat="1" ht="6" customHeight="1" outlineLevel="2">
      <c r="F288" s="150"/>
      <c r="G288" s="151"/>
      <c r="H288" s="159"/>
      <c r="I288" s="160"/>
      <c r="J288" s="160"/>
      <c r="K288" s="160"/>
      <c r="L288" s="160"/>
      <c r="M288" s="160"/>
      <c r="N288" s="160"/>
      <c r="O288" s="160"/>
      <c r="P288" s="155"/>
      <c r="Q288" s="156"/>
      <c r="R288" s="155"/>
      <c r="S288" s="156"/>
      <c r="T288" s="157"/>
      <c r="U288" s="157"/>
      <c r="V288" s="157"/>
      <c r="W288" s="158"/>
    </row>
    <row r="289" spans="6:25" s="149" customFormat="1" ht="12" outlineLevel="2">
      <c r="F289" s="142">
        <v>9</v>
      </c>
      <c r="G289" s="143" t="s">
        <v>86</v>
      </c>
      <c r="H289" s="144" t="s">
        <v>319</v>
      </c>
      <c r="I289" s="145" t="s">
        <v>320</v>
      </c>
      <c r="J289" s="143" t="s">
        <v>145</v>
      </c>
      <c r="K289" s="146">
        <v>135</v>
      </c>
      <c r="L289" s="147">
        <v>0</v>
      </c>
      <c r="M289" s="146">
        <v>135</v>
      </c>
      <c r="N289" s="148"/>
      <c r="O289" s="148">
        <f>M289*N289</f>
        <v>0</v>
      </c>
      <c r="P289" s="148"/>
      <c r="Q289" s="148">
        <f>M289*P289</f>
        <v>0</v>
      </c>
      <c r="R289" s="148"/>
      <c r="S289" s="148">
        <f>M289*R289</f>
        <v>0</v>
      </c>
      <c r="T289" s="148">
        <v>21</v>
      </c>
      <c r="U289" s="148">
        <f>O289*T289/100</f>
        <v>0</v>
      </c>
      <c r="V289" s="148">
        <f>U289+O289</f>
        <v>0</v>
      </c>
      <c r="W289" s="148"/>
      <c r="X289" s="148"/>
      <c r="Y289" s="148">
        <v>1</v>
      </c>
    </row>
    <row r="290" spans="6:23" s="149" customFormat="1" ht="33.75" outlineLevel="2">
      <c r="F290" s="150"/>
      <c r="G290" s="151"/>
      <c r="H290" s="152" t="s">
        <v>79</v>
      </c>
      <c r="I290" s="153" t="s">
        <v>321</v>
      </c>
      <c r="J290" s="154"/>
      <c r="K290" s="154"/>
      <c r="L290" s="154"/>
      <c r="M290" s="154"/>
      <c r="N290" s="154"/>
      <c r="O290" s="154"/>
      <c r="P290" s="155"/>
      <c r="Q290" s="156"/>
      <c r="R290" s="155"/>
      <c r="S290" s="156"/>
      <c r="T290" s="157"/>
      <c r="U290" s="157"/>
      <c r="V290" s="157"/>
      <c r="W290" s="158"/>
    </row>
    <row r="291" spans="6:23" s="149" customFormat="1" ht="6" customHeight="1" outlineLevel="2">
      <c r="F291" s="150"/>
      <c r="G291" s="151"/>
      <c r="H291" s="159"/>
      <c r="I291" s="160"/>
      <c r="J291" s="160"/>
      <c r="K291" s="160"/>
      <c r="L291" s="160"/>
      <c r="M291" s="160"/>
      <c r="N291" s="160"/>
      <c r="O291" s="160"/>
      <c r="P291" s="155"/>
      <c r="Q291" s="156"/>
      <c r="R291" s="155"/>
      <c r="S291" s="156"/>
      <c r="T291" s="157"/>
      <c r="U291" s="157"/>
      <c r="V291" s="157"/>
      <c r="W291" s="158"/>
    </row>
    <row r="292" spans="6:25" s="149" customFormat="1" ht="12" outlineLevel="2">
      <c r="F292" s="142">
        <v>10</v>
      </c>
      <c r="G292" s="143" t="s">
        <v>86</v>
      </c>
      <c r="H292" s="144" t="s">
        <v>322</v>
      </c>
      <c r="I292" s="145" t="s">
        <v>323</v>
      </c>
      <c r="J292" s="143" t="s">
        <v>84</v>
      </c>
      <c r="K292" s="146">
        <v>476.22</v>
      </c>
      <c r="L292" s="147">
        <v>0</v>
      </c>
      <c r="M292" s="146">
        <v>476.22</v>
      </c>
      <c r="N292" s="148"/>
      <c r="O292" s="148">
        <f>M292*N292</f>
        <v>0</v>
      </c>
      <c r="P292" s="148"/>
      <c r="Q292" s="148">
        <f>M292*P292</f>
        <v>0</v>
      </c>
      <c r="R292" s="148"/>
      <c r="S292" s="148">
        <f>M292*R292</f>
        <v>0</v>
      </c>
      <c r="T292" s="148">
        <v>21</v>
      </c>
      <c r="U292" s="148">
        <f>O292*T292/100</f>
        <v>0</v>
      </c>
      <c r="V292" s="148">
        <f>U292+O292</f>
        <v>0</v>
      </c>
      <c r="W292" s="148"/>
      <c r="X292" s="148"/>
      <c r="Y292" s="148">
        <v>1</v>
      </c>
    </row>
    <row r="293" spans="6:23" s="149" customFormat="1" ht="45" outlineLevel="2">
      <c r="F293" s="150"/>
      <c r="G293" s="151"/>
      <c r="H293" s="152" t="s">
        <v>79</v>
      </c>
      <c r="I293" s="153" t="s">
        <v>324</v>
      </c>
      <c r="J293" s="154"/>
      <c r="K293" s="154"/>
      <c r="L293" s="154"/>
      <c r="M293" s="154"/>
      <c r="N293" s="154"/>
      <c r="O293" s="154"/>
      <c r="P293" s="155"/>
      <c r="Q293" s="156"/>
      <c r="R293" s="155"/>
      <c r="S293" s="156"/>
      <c r="T293" s="157"/>
      <c r="U293" s="157"/>
      <c r="V293" s="157"/>
      <c r="W293" s="158"/>
    </row>
    <row r="294" spans="6:23" s="149" customFormat="1" ht="6" customHeight="1" outlineLevel="2">
      <c r="F294" s="150"/>
      <c r="G294" s="151"/>
      <c r="H294" s="159"/>
      <c r="I294" s="160"/>
      <c r="J294" s="160"/>
      <c r="K294" s="160"/>
      <c r="L294" s="160"/>
      <c r="M294" s="160"/>
      <c r="N294" s="160"/>
      <c r="O294" s="160"/>
      <c r="P294" s="155"/>
      <c r="Q294" s="156"/>
      <c r="R294" s="155"/>
      <c r="S294" s="156"/>
      <c r="T294" s="157"/>
      <c r="U294" s="157"/>
      <c r="V294" s="157"/>
      <c r="W294" s="158"/>
    </row>
    <row r="295" spans="6:25" s="149" customFormat="1" ht="12" outlineLevel="2">
      <c r="F295" s="142">
        <v>11</v>
      </c>
      <c r="G295" s="143" t="s">
        <v>86</v>
      </c>
      <c r="H295" s="144" t="s">
        <v>325</v>
      </c>
      <c r="I295" s="145" t="s">
        <v>326</v>
      </c>
      <c r="J295" s="143" t="s">
        <v>84</v>
      </c>
      <c r="K295" s="146">
        <v>11429.28</v>
      </c>
      <c r="L295" s="147">
        <v>0</v>
      </c>
      <c r="M295" s="146">
        <v>11429.28</v>
      </c>
      <c r="N295" s="148"/>
      <c r="O295" s="148">
        <f>M295*N295</f>
        <v>0</v>
      </c>
      <c r="P295" s="148"/>
      <c r="Q295" s="148">
        <f>M295*P295</f>
        <v>0</v>
      </c>
      <c r="R295" s="148"/>
      <c r="S295" s="148">
        <f>M295*R295</f>
        <v>0</v>
      </c>
      <c r="T295" s="148">
        <v>21</v>
      </c>
      <c r="U295" s="148">
        <f>O295*T295/100</f>
        <v>0</v>
      </c>
      <c r="V295" s="148">
        <f>U295+O295</f>
        <v>0</v>
      </c>
      <c r="W295" s="148"/>
      <c r="X295" s="148"/>
      <c r="Y295" s="148">
        <v>1</v>
      </c>
    </row>
    <row r="296" spans="6:23" s="149" customFormat="1" ht="45" outlineLevel="2">
      <c r="F296" s="150"/>
      <c r="G296" s="151"/>
      <c r="H296" s="152" t="s">
        <v>79</v>
      </c>
      <c r="I296" s="153" t="s">
        <v>327</v>
      </c>
      <c r="J296" s="154"/>
      <c r="K296" s="154"/>
      <c r="L296" s="154"/>
      <c r="M296" s="154"/>
      <c r="N296" s="154"/>
      <c r="O296" s="154"/>
      <c r="P296" s="155"/>
      <c r="Q296" s="156"/>
      <c r="R296" s="155"/>
      <c r="S296" s="156"/>
      <c r="T296" s="157"/>
      <c r="U296" s="157"/>
      <c r="V296" s="157"/>
      <c r="W296" s="158"/>
    </row>
    <row r="297" spans="6:23" s="149" customFormat="1" ht="6" customHeight="1" outlineLevel="2">
      <c r="F297" s="150"/>
      <c r="G297" s="151"/>
      <c r="H297" s="159"/>
      <c r="I297" s="160"/>
      <c r="J297" s="160"/>
      <c r="K297" s="160"/>
      <c r="L297" s="160"/>
      <c r="M297" s="160"/>
      <c r="N297" s="160"/>
      <c r="O297" s="160"/>
      <c r="P297" s="155"/>
      <c r="Q297" s="156"/>
      <c r="R297" s="155"/>
      <c r="S297" s="156"/>
      <c r="T297" s="157"/>
      <c r="U297" s="157"/>
      <c r="V297" s="157"/>
      <c r="W297" s="158"/>
    </row>
    <row r="298" spans="6:23" s="161" customFormat="1" ht="11.25" outlineLevel="3">
      <c r="F298" s="162"/>
      <c r="G298" s="163"/>
      <c r="H298" s="164" t="str">
        <f>IF(AND(H297&lt;&gt;"Výkaz výměr:",I297=""),"Výkaz výměr:","")</f>
        <v>Výkaz výměr:</v>
      </c>
      <c r="I298" s="165" t="s">
        <v>328</v>
      </c>
      <c r="J298" s="166"/>
      <c r="K298" s="167"/>
      <c r="L298" s="168"/>
      <c r="M298" s="169">
        <v>11429.28</v>
      </c>
      <c r="N298" s="170"/>
      <c r="O298" s="171"/>
      <c r="P298" s="172"/>
      <c r="Q298" s="170"/>
      <c r="R298" s="170"/>
      <c r="S298" s="170"/>
      <c r="T298" s="173" t="s">
        <v>81</v>
      </c>
      <c r="U298" s="170"/>
      <c r="V298" s="170"/>
      <c r="W298" s="174"/>
    </row>
    <row r="299" spans="6:25" s="149" customFormat="1" ht="12" outlineLevel="2">
      <c r="F299" s="142">
        <v>12</v>
      </c>
      <c r="G299" s="143" t="s">
        <v>86</v>
      </c>
      <c r="H299" s="144" t="s">
        <v>329</v>
      </c>
      <c r="I299" s="145" t="s">
        <v>330</v>
      </c>
      <c r="J299" s="143" t="s">
        <v>84</v>
      </c>
      <c r="K299" s="146">
        <v>476.22</v>
      </c>
      <c r="L299" s="147">
        <v>0</v>
      </c>
      <c r="M299" s="146">
        <v>476.22</v>
      </c>
      <c r="N299" s="148"/>
      <c r="O299" s="148">
        <f>M299*N299</f>
        <v>0</v>
      </c>
      <c r="P299" s="148"/>
      <c r="Q299" s="148">
        <f>M299*P299</f>
        <v>0</v>
      </c>
      <c r="R299" s="148"/>
      <c r="S299" s="148">
        <f>M299*R299</f>
        <v>0</v>
      </c>
      <c r="T299" s="148">
        <v>21</v>
      </c>
      <c r="U299" s="148">
        <f>O299*T299/100</f>
        <v>0</v>
      </c>
      <c r="V299" s="148">
        <f>U299+O299</f>
        <v>0</v>
      </c>
      <c r="W299" s="148"/>
      <c r="X299" s="148"/>
      <c r="Y299" s="148">
        <v>1</v>
      </c>
    </row>
    <row r="300" spans="6:23" s="149" customFormat="1" ht="33.75" outlineLevel="2">
      <c r="F300" s="150"/>
      <c r="G300" s="151"/>
      <c r="H300" s="152" t="s">
        <v>79</v>
      </c>
      <c r="I300" s="153" t="s">
        <v>331</v>
      </c>
      <c r="J300" s="154"/>
      <c r="K300" s="154"/>
      <c r="L300" s="154"/>
      <c r="M300" s="154"/>
      <c r="N300" s="154"/>
      <c r="O300" s="154"/>
      <c r="P300" s="155"/>
      <c r="Q300" s="156"/>
      <c r="R300" s="155"/>
      <c r="S300" s="156"/>
      <c r="T300" s="157"/>
      <c r="U300" s="157"/>
      <c r="V300" s="157"/>
      <c r="W300" s="158"/>
    </row>
    <row r="301" spans="6:23" s="149" customFormat="1" ht="6" customHeight="1" outlineLevel="2">
      <c r="F301" s="150"/>
      <c r="G301" s="151"/>
      <c r="H301" s="159"/>
      <c r="I301" s="160"/>
      <c r="J301" s="160"/>
      <c r="K301" s="160"/>
      <c r="L301" s="160"/>
      <c r="M301" s="160"/>
      <c r="N301" s="160"/>
      <c r="O301" s="160"/>
      <c r="P301" s="155"/>
      <c r="Q301" s="156"/>
      <c r="R301" s="155"/>
      <c r="S301" s="156"/>
      <c r="T301" s="157"/>
      <c r="U301" s="157"/>
      <c r="V301" s="157"/>
      <c r="W301" s="158"/>
    </row>
    <row r="302" spans="6:25" s="149" customFormat="1" ht="12" outlineLevel="2">
      <c r="F302" s="142">
        <v>13</v>
      </c>
      <c r="G302" s="143" t="s">
        <v>86</v>
      </c>
      <c r="H302" s="144" t="s">
        <v>332</v>
      </c>
      <c r="I302" s="145" t="s">
        <v>333</v>
      </c>
      <c r="J302" s="143" t="s">
        <v>84</v>
      </c>
      <c r="K302" s="146">
        <v>95.024</v>
      </c>
      <c r="L302" s="147">
        <v>0</v>
      </c>
      <c r="M302" s="146">
        <v>95.024</v>
      </c>
      <c r="N302" s="148"/>
      <c r="O302" s="148">
        <f>M302*N302</f>
        <v>0</v>
      </c>
      <c r="P302" s="148"/>
      <c r="Q302" s="148">
        <f>M302*P302</f>
        <v>0</v>
      </c>
      <c r="R302" s="148"/>
      <c r="S302" s="148">
        <f>M302*R302</f>
        <v>0</v>
      </c>
      <c r="T302" s="148">
        <v>21</v>
      </c>
      <c r="U302" s="148">
        <f>O302*T302/100</f>
        <v>0</v>
      </c>
      <c r="V302" s="148">
        <f>U302+O302</f>
        <v>0</v>
      </c>
      <c r="W302" s="148"/>
      <c r="X302" s="148"/>
      <c r="Y302" s="148">
        <v>1</v>
      </c>
    </row>
    <row r="303" spans="6:23" s="149" customFormat="1" ht="22.5" outlineLevel="2">
      <c r="F303" s="150"/>
      <c r="G303" s="151"/>
      <c r="H303" s="152" t="s">
        <v>79</v>
      </c>
      <c r="I303" s="153" t="s">
        <v>334</v>
      </c>
      <c r="J303" s="154"/>
      <c r="K303" s="154"/>
      <c r="L303" s="154"/>
      <c r="M303" s="154"/>
      <c r="N303" s="154"/>
      <c r="O303" s="154"/>
      <c r="P303" s="155"/>
      <c r="Q303" s="156"/>
      <c r="R303" s="155"/>
      <c r="S303" s="156"/>
      <c r="T303" s="157"/>
      <c r="U303" s="157"/>
      <c r="V303" s="157"/>
      <c r="W303" s="158"/>
    </row>
    <row r="304" spans="6:23" s="149" customFormat="1" ht="6" customHeight="1" outlineLevel="2">
      <c r="F304" s="150"/>
      <c r="G304" s="151"/>
      <c r="H304" s="159"/>
      <c r="I304" s="160"/>
      <c r="J304" s="160"/>
      <c r="K304" s="160"/>
      <c r="L304" s="160"/>
      <c r="M304" s="160"/>
      <c r="N304" s="160"/>
      <c r="O304" s="160"/>
      <c r="P304" s="155"/>
      <c r="Q304" s="156"/>
      <c r="R304" s="155"/>
      <c r="S304" s="156"/>
      <c r="T304" s="157"/>
      <c r="U304" s="157"/>
      <c r="V304" s="157"/>
      <c r="W304" s="158"/>
    </row>
    <row r="305" spans="6:23" s="161" customFormat="1" ht="11.25" outlineLevel="3">
      <c r="F305" s="162"/>
      <c r="G305" s="163"/>
      <c r="H305" s="164" t="str">
        <f>IF(AND(H304&lt;&gt;"Výkaz výměr:",I304=""),"Výkaz výměr:","")</f>
        <v>Výkaz výměr:</v>
      </c>
      <c r="I305" s="165" t="s">
        <v>335</v>
      </c>
      <c r="J305" s="166"/>
      <c r="K305" s="167"/>
      <c r="L305" s="168"/>
      <c r="M305" s="169">
        <v>95.024</v>
      </c>
      <c r="N305" s="170"/>
      <c r="O305" s="171"/>
      <c r="P305" s="172"/>
      <c r="Q305" s="170"/>
      <c r="R305" s="170"/>
      <c r="S305" s="170"/>
      <c r="T305" s="173" t="s">
        <v>81</v>
      </c>
      <c r="U305" s="170"/>
      <c r="V305" s="170"/>
      <c r="W305" s="174"/>
    </row>
    <row r="306" spans="6:25" s="149" customFormat="1" ht="12" outlineLevel="2">
      <c r="F306" s="142">
        <v>14</v>
      </c>
      <c r="G306" s="143" t="s">
        <v>86</v>
      </c>
      <c r="H306" s="144" t="s">
        <v>336</v>
      </c>
      <c r="I306" s="145" t="s">
        <v>337</v>
      </c>
      <c r="J306" s="143" t="s">
        <v>84</v>
      </c>
      <c r="K306" s="146">
        <v>209.598</v>
      </c>
      <c r="L306" s="147">
        <v>0</v>
      </c>
      <c r="M306" s="146">
        <v>209.598</v>
      </c>
      <c r="N306" s="148"/>
      <c r="O306" s="148">
        <f>M306*N306</f>
        <v>0</v>
      </c>
      <c r="P306" s="148"/>
      <c r="Q306" s="148">
        <f>M306*P306</f>
        <v>0</v>
      </c>
      <c r="R306" s="148"/>
      <c r="S306" s="148">
        <f>M306*R306</f>
        <v>0</v>
      </c>
      <c r="T306" s="148">
        <v>21</v>
      </c>
      <c r="U306" s="148">
        <f>O306*T306/100</f>
        <v>0</v>
      </c>
      <c r="V306" s="148">
        <f>U306+O306</f>
        <v>0</v>
      </c>
      <c r="W306" s="148"/>
      <c r="X306" s="148"/>
      <c r="Y306" s="148">
        <v>1</v>
      </c>
    </row>
    <row r="307" spans="6:23" s="149" customFormat="1" ht="22.5" outlineLevel="2">
      <c r="F307" s="150"/>
      <c r="G307" s="151"/>
      <c r="H307" s="152" t="s">
        <v>79</v>
      </c>
      <c r="I307" s="153" t="s">
        <v>338</v>
      </c>
      <c r="J307" s="154"/>
      <c r="K307" s="154"/>
      <c r="L307" s="154"/>
      <c r="M307" s="154"/>
      <c r="N307" s="154"/>
      <c r="O307" s="154"/>
      <c r="P307" s="155"/>
      <c r="Q307" s="156"/>
      <c r="R307" s="155"/>
      <c r="S307" s="156"/>
      <c r="T307" s="157"/>
      <c r="U307" s="157"/>
      <c r="V307" s="157"/>
      <c r="W307" s="158"/>
    </row>
    <row r="308" spans="6:23" s="149" customFormat="1" ht="6" customHeight="1" outlineLevel="2">
      <c r="F308" s="150"/>
      <c r="G308" s="151"/>
      <c r="H308" s="159"/>
      <c r="I308" s="160"/>
      <c r="J308" s="160"/>
      <c r="K308" s="160"/>
      <c r="L308" s="160"/>
      <c r="M308" s="160"/>
      <c r="N308" s="160"/>
      <c r="O308" s="160"/>
      <c r="P308" s="155"/>
      <c r="Q308" s="156"/>
      <c r="R308" s="155"/>
      <c r="S308" s="156"/>
      <c r="T308" s="157"/>
      <c r="U308" s="157"/>
      <c r="V308" s="157"/>
      <c r="W308" s="158"/>
    </row>
    <row r="309" spans="6:25" s="149" customFormat="1" ht="12" outlineLevel="2">
      <c r="F309" s="142">
        <v>15</v>
      </c>
      <c r="G309" s="143" t="s">
        <v>86</v>
      </c>
      <c r="H309" s="144" t="s">
        <v>339</v>
      </c>
      <c r="I309" s="145" t="s">
        <v>340</v>
      </c>
      <c r="J309" s="143" t="s">
        <v>84</v>
      </c>
      <c r="K309" s="146">
        <v>171.155</v>
      </c>
      <c r="L309" s="147">
        <v>0</v>
      </c>
      <c r="M309" s="146">
        <v>171.155</v>
      </c>
      <c r="N309" s="148"/>
      <c r="O309" s="148">
        <f>M309*N309</f>
        <v>0</v>
      </c>
      <c r="P309" s="148"/>
      <c r="Q309" s="148">
        <f>M309*P309</f>
        <v>0</v>
      </c>
      <c r="R309" s="148"/>
      <c r="S309" s="148">
        <f>M309*R309</f>
        <v>0</v>
      </c>
      <c r="T309" s="148">
        <v>21</v>
      </c>
      <c r="U309" s="148">
        <f>O309*T309/100</f>
        <v>0</v>
      </c>
      <c r="V309" s="148">
        <f>U309+O309</f>
        <v>0</v>
      </c>
      <c r="W309" s="148"/>
      <c r="X309" s="148"/>
      <c r="Y309" s="148">
        <v>1</v>
      </c>
    </row>
    <row r="310" spans="6:23" s="149" customFormat="1" ht="22.5" outlineLevel="2">
      <c r="F310" s="150"/>
      <c r="G310" s="151"/>
      <c r="H310" s="152" t="s">
        <v>79</v>
      </c>
      <c r="I310" s="153" t="s">
        <v>341</v>
      </c>
      <c r="J310" s="154"/>
      <c r="K310" s="154"/>
      <c r="L310" s="154"/>
      <c r="M310" s="154"/>
      <c r="N310" s="154"/>
      <c r="O310" s="154"/>
      <c r="P310" s="155"/>
      <c r="Q310" s="156"/>
      <c r="R310" s="155"/>
      <c r="S310" s="156"/>
      <c r="T310" s="157"/>
      <c r="U310" s="157"/>
      <c r="V310" s="157"/>
      <c r="W310" s="158"/>
    </row>
    <row r="311" spans="6:23" s="149" customFormat="1" ht="6" customHeight="1" outlineLevel="2">
      <c r="F311" s="150"/>
      <c r="G311" s="151"/>
      <c r="H311" s="159"/>
      <c r="I311" s="160"/>
      <c r="J311" s="160"/>
      <c r="K311" s="160"/>
      <c r="L311" s="160"/>
      <c r="M311" s="160"/>
      <c r="N311" s="160"/>
      <c r="O311" s="160"/>
      <c r="P311" s="155"/>
      <c r="Q311" s="156"/>
      <c r="R311" s="155"/>
      <c r="S311" s="156"/>
      <c r="T311" s="157"/>
      <c r="U311" s="157"/>
      <c r="V311" s="157"/>
      <c r="W311" s="158"/>
    </row>
    <row r="312" spans="6:23" s="161" customFormat="1" ht="11.25" outlineLevel="3">
      <c r="F312" s="162"/>
      <c r="G312" s="163"/>
      <c r="H312" s="164" t="str">
        <f>IF(AND(H311&lt;&gt;"Výkaz výměr:",I311=""),"Výkaz výměr:","")</f>
        <v>Výkaz výměr:</v>
      </c>
      <c r="I312" s="165" t="s">
        <v>342</v>
      </c>
      <c r="J312" s="166"/>
      <c r="K312" s="167"/>
      <c r="L312" s="168"/>
      <c r="M312" s="169">
        <v>171.155</v>
      </c>
      <c r="N312" s="170"/>
      <c r="O312" s="171"/>
      <c r="P312" s="172"/>
      <c r="Q312" s="170"/>
      <c r="R312" s="170"/>
      <c r="S312" s="170"/>
      <c r="T312" s="173" t="s">
        <v>81</v>
      </c>
      <c r="U312" s="170"/>
      <c r="V312" s="170"/>
      <c r="W312" s="174"/>
    </row>
    <row r="313" spans="6:23" s="175" customFormat="1" ht="12.75" customHeight="1" outlineLevel="2">
      <c r="F313" s="176"/>
      <c r="G313" s="177"/>
      <c r="H313" s="177"/>
      <c r="I313" s="178"/>
      <c r="J313" s="177"/>
      <c r="K313" s="179"/>
      <c r="L313" s="180"/>
      <c r="M313" s="179"/>
      <c r="N313" s="180"/>
      <c r="O313" s="181"/>
      <c r="P313" s="182"/>
      <c r="Q313" s="180"/>
      <c r="R313" s="180"/>
      <c r="S313" s="180"/>
      <c r="T313" s="183" t="s">
        <v>81</v>
      </c>
      <c r="U313" s="180"/>
      <c r="V313" s="180"/>
      <c r="W313" s="180"/>
    </row>
    <row r="314" spans="6:25" s="131" customFormat="1" ht="16.5" customHeight="1" outlineLevel="1">
      <c r="F314" s="132"/>
      <c r="G314" s="133"/>
      <c r="H314" s="134"/>
      <c r="I314" s="134" t="s">
        <v>343</v>
      </c>
      <c r="J314" s="133"/>
      <c r="K314" s="135"/>
      <c r="L314" s="136"/>
      <c r="M314" s="135"/>
      <c r="N314" s="136"/>
      <c r="O314" s="137">
        <f>SUBTOTAL(9,O315:O318)</f>
        <v>0</v>
      </c>
      <c r="P314" s="138"/>
      <c r="Q314" s="137">
        <f>SUBTOTAL(9,Q315:Q318)</f>
        <v>0</v>
      </c>
      <c r="R314" s="136"/>
      <c r="S314" s="137">
        <f>SUBTOTAL(9,S315:S318)</f>
        <v>0</v>
      </c>
      <c r="T314" s="139"/>
      <c r="U314" s="137">
        <f>SUBTOTAL(9,U315:U318)</f>
        <v>0</v>
      </c>
      <c r="V314" s="137">
        <f>SUBTOTAL(9,V315:V318)</f>
        <v>0</v>
      </c>
      <c r="W314" s="140"/>
      <c r="Y314" s="137">
        <f>SUBTOTAL(9,Y315:Y318)</f>
        <v>1</v>
      </c>
    </row>
    <row r="315" spans="6:25" s="149" customFormat="1" ht="24" outlineLevel="2">
      <c r="F315" s="142">
        <v>1</v>
      </c>
      <c r="G315" s="143" t="s">
        <v>86</v>
      </c>
      <c r="H315" s="144" t="s">
        <v>344</v>
      </c>
      <c r="I315" s="145" t="s">
        <v>345</v>
      </c>
      <c r="J315" s="143" t="s">
        <v>84</v>
      </c>
      <c r="K315" s="146">
        <v>2508.557585</v>
      </c>
      <c r="L315" s="147">
        <v>0</v>
      </c>
      <c r="M315" s="146">
        <v>2508.557585</v>
      </c>
      <c r="N315" s="148"/>
      <c r="O315" s="148">
        <f>M315*N315</f>
        <v>0</v>
      </c>
      <c r="P315" s="148"/>
      <c r="Q315" s="148">
        <f>M315*P315</f>
        <v>0</v>
      </c>
      <c r="R315" s="148"/>
      <c r="S315" s="148">
        <f>M315*R315</f>
        <v>0</v>
      </c>
      <c r="T315" s="148">
        <v>21</v>
      </c>
      <c r="U315" s="148">
        <f>O315*T315/100</f>
        <v>0</v>
      </c>
      <c r="V315" s="148">
        <f>U315+O315</f>
        <v>0</v>
      </c>
      <c r="W315" s="148"/>
      <c r="X315" s="148"/>
      <c r="Y315" s="148">
        <v>1</v>
      </c>
    </row>
    <row r="316" spans="6:23" s="149" customFormat="1" ht="33.75" outlineLevel="2">
      <c r="F316" s="150"/>
      <c r="G316" s="151"/>
      <c r="H316" s="152" t="s">
        <v>79</v>
      </c>
      <c r="I316" s="153" t="s">
        <v>346</v>
      </c>
      <c r="J316" s="154"/>
      <c r="K316" s="154"/>
      <c r="L316" s="154"/>
      <c r="M316" s="154"/>
      <c r="N316" s="154"/>
      <c r="O316" s="154"/>
      <c r="P316" s="155"/>
      <c r="Q316" s="156"/>
      <c r="R316" s="155"/>
      <c r="S316" s="156"/>
      <c r="T316" s="157"/>
      <c r="U316" s="157"/>
      <c r="V316" s="157"/>
      <c r="W316" s="158"/>
    </row>
    <row r="317" spans="6:23" s="149" customFormat="1" ht="6" customHeight="1" outlineLevel="2">
      <c r="F317" s="150"/>
      <c r="G317" s="151"/>
      <c r="H317" s="159"/>
      <c r="I317" s="160"/>
      <c r="J317" s="160"/>
      <c r="K317" s="160"/>
      <c r="L317" s="160"/>
      <c r="M317" s="160"/>
      <c r="N317" s="160"/>
      <c r="O317" s="160"/>
      <c r="P317" s="155"/>
      <c r="Q317" s="156"/>
      <c r="R317" s="155"/>
      <c r="S317" s="156"/>
      <c r="T317" s="157"/>
      <c r="U317" s="157"/>
      <c r="V317" s="157"/>
      <c r="W317" s="158"/>
    </row>
    <row r="318" spans="6:23" s="175" customFormat="1" ht="12.75" customHeight="1" outlineLevel="2">
      <c r="F318" s="176"/>
      <c r="G318" s="177"/>
      <c r="H318" s="177"/>
      <c r="I318" s="178"/>
      <c r="J318" s="177"/>
      <c r="K318" s="179"/>
      <c r="L318" s="180"/>
      <c r="M318" s="179"/>
      <c r="N318" s="180"/>
      <c r="O318" s="181"/>
      <c r="P318" s="182"/>
      <c r="Q318" s="180"/>
      <c r="R318" s="180"/>
      <c r="S318" s="180"/>
      <c r="T318" s="183" t="s">
        <v>81</v>
      </c>
      <c r="U318" s="180"/>
      <c r="V318" s="180"/>
      <c r="W318" s="180"/>
    </row>
    <row r="319" spans="6:25" s="131" customFormat="1" ht="16.5" customHeight="1" outlineLevel="1">
      <c r="F319" s="132"/>
      <c r="G319" s="133"/>
      <c r="H319" s="134"/>
      <c r="I319" s="134" t="s">
        <v>347</v>
      </c>
      <c r="J319" s="133"/>
      <c r="K319" s="135"/>
      <c r="L319" s="136"/>
      <c r="M319" s="135"/>
      <c r="N319" s="136"/>
      <c r="O319" s="137">
        <f>SUBTOTAL(9,O320:O327)</f>
        <v>0</v>
      </c>
      <c r="P319" s="138"/>
      <c r="Q319" s="137">
        <f>SUBTOTAL(9,Q320:Q327)</f>
        <v>0.035500000000000004</v>
      </c>
      <c r="R319" s="136"/>
      <c r="S319" s="137">
        <f>SUBTOTAL(9,S320:S327)</f>
        <v>0</v>
      </c>
      <c r="T319" s="139"/>
      <c r="U319" s="137">
        <f>SUBTOTAL(9,U320:U327)</f>
        <v>0</v>
      </c>
      <c r="V319" s="137">
        <f>SUBTOTAL(9,V320:V327)</f>
        <v>0</v>
      </c>
      <c r="W319" s="140"/>
      <c r="Y319" s="137">
        <f>SUBTOTAL(9,Y320:Y327)</f>
        <v>2</v>
      </c>
    </row>
    <row r="320" spans="6:25" s="149" customFormat="1" ht="24" outlineLevel="2">
      <c r="F320" s="142">
        <v>1</v>
      </c>
      <c r="G320" s="143" t="s">
        <v>86</v>
      </c>
      <c r="H320" s="144" t="s">
        <v>348</v>
      </c>
      <c r="I320" s="145" t="s">
        <v>349</v>
      </c>
      <c r="J320" s="143" t="s">
        <v>129</v>
      </c>
      <c r="K320" s="146">
        <v>50</v>
      </c>
      <c r="L320" s="147">
        <v>0</v>
      </c>
      <c r="M320" s="146">
        <v>50</v>
      </c>
      <c r="N320" s="148"/>
      <c r="O320" s="148">
        <f>M320*N320</f>
        <v>0</v>
      </c>
      <c r="P320" s="148">
        <v>0.00071</v>
      </c>
      <c r="Q320" s="148">
        <f>M320*P320</f>
        <v>0.035500000000000004</v>
      </c>
      <c r="R320" s="148"/>
      <c r="S320" s="148">
        <f>M320*R320</f>
        <v>0</v>
      </c>
      <c r="T320" s="148">
        <v>21</v>
      </c>
      <c r="U320" s="148">
        <f>O320*T320/100</f>
        <v>0</v>
      </c>
      <c r="V320" s="148">
        <f>U320+O320</f>
        <v>0</v>
      </c>
      <c r="W320" s="148"/>
      <c r="X320" s="148"/>
      <c r="Y320" s="148">
        <v>1</v>
      </c>
    </row>
    <row r="321" spans="6:23" s="149" customFormat="1" ht="56.25" outlineLevel="2">
      <c r="F321" s="150"/>
      <c r="G321" s="151"/>
      <c r="H321" s="152" t="s">
        <v>79</v>
      </c>
      <c r="I321" s="153" t="s">
        <v>350</v>
      </c>
      <c r="J321" s="154"/>
      <c r="K321" s="154"/>
      <c r="L321" s="154"/>
      <c r="M321" s="154"/>
      <c r="N321" s="154"/>
      <c r="O321" s="154"/>
      <c r="P321" s="155"/>
      <c r="Q321" s="156"/>
      <c r="R321" s="155"/>
      <c r="S321" s="156"/>
      <c r="T321" s="157"/>
      <c r="U321" s="157"/>
      <c r="V321" s="157"/>
      <c r="W321" s="158"/>
    </row>
    <row r="322" spans="6:23" s="149" customFormat="1" ht="6" customHeight="1" outlineLevel="2">
      <c r="F322" s="150"/>
      <c r="G322" s="151"/>
      <c r="H322" s="159"/>
      <c r="I322" s="160"/>
      <c r="J322" s="160"/>
      <c r="K322" s="160"/>
      <c r="L322" s="160"/>
      <c r="M322" s="160"/>
      <c r="N322" s="160"/>
      <c r="O322" s="160"/>
      <c r="P322" s="155"/>
      <c r="Q322" s="156"/>
      <c r="R322" s="155"/>
      <c r="S322" s="156"/>
      <c r="T322" s="157"/>
      <c r="U322" s="157"/>
      <c r="V322" s="157"/>
      <c r="W322" s="158"/>
    </row>
    <row r="323" spans="6:23" s="161" customFormat="1" ht="11.25" outlineLevel="3">
      <c r="F323" s="162"/>
      <c r="G323" s="163"/>
      <c r="H323" s="164" t="str">
        <f>IF(AND(H322&lt;&gt;"Výkaz výměr:",I322=""),"Výkaz výměr:","")</f>
        <v>Výkaz výměr:</v>
      </c>
      <c r="I323" s="165" t="s">
        <v>351</v>
      </c>
      <c r="J323" s="166"/>
      <c r="K323" s="167"/>
      <c r="L323" s="168"/>
      <c r="M323" s="169">
        <v>50</v>
      </c>
      <c r="N323" s="170"/>
      <c r="O323" s="171"/>
      <c r="P323" s="172"/>
      <c r="Q323" s="170"/>
      <c r="R323" s="170"/>
      <c r="S323" s="170"/>
      <c r="T323" s="173" t="s">
        <v>81</v>
      </c>
      <c r="U323" s="170"/>
      <c r="V323" s="170"/>
      <c r="W323" s="174"/>
    </row>
    <row r="324" spans="6:25" s="149" customFormat="1" ht="12" outlineLevel="2">
      <c r="F324" s="142">
        <v>2</v>
      </c>
      <c r="G324" s="143" t="s">
        <v>86</v>
      </c>
      <c r="H324" s="144" t="s">
        <v>352</v>
      </c>
      <c r="I324" s="145" t="s">
        <v>353</v>
      </c>
      <c r="J324" s="143" t="s">
        <v>354</v>
      </c>
      <c r="K324" s="146">
        <v>3.05</v>
      </c>
      <c r="L324" s="147">
        <v>0</v>
      </c>
      <c r="M324" s="146">
        <v>3.05</v>
      </c>
      <c r="N324" s="148"/>
      <c r="O324" s="148">
        <f>M324*N324</f>
        <v>0</v>
      </c>
      <c r="P324" s="148"/>
      <c r="Q324" s="148">
        <f>M324*P324</f>
        <v>0</v>
      </c>
      <c r="R324" s="148"/>
      <c r="S324" s="148">
        <f>M324*R324</f>
        <v>0</v>
      </c>
      <c r="T324" s="148">
        <v>21</v>
      </c>
      <c r="U324" s="148">
        <f>O324*T324/100</f>
        <v>0</v>
      </c>
      <c r="V324" s="148">
        <f>U324+O324</f>
        <v>0</v>
      </c>
      <c r="W324" s="148"/>
      <c r="X324" s="148"/>
      <c r="Y324" s="148">
        <v>1</v>
      </c>
    </row>
    <row r="325" spans="6:23" s="149" customFormat="1" ht="56.25" outlineLevel="2">
      <c r="F325" s="150"/>
      <c r="G325" s="151"/>
      <c r="H325" s="152" t="s">
        <v>79</v>
      </c>
      <c r="I325" s="153" t="s">
        <v>355</v>
      </c>
      <c r="J325" s="154"/>
      <c r="K325" s="154"/>
      <c r="L325" s="154"/>
      <c r="M325" s="154"/>
      <c r="N325" s="154"/>
      <c r="O325" s="154"/>
      <c r="P325" s="155"/>
      <c r="Q325" s="156"/>
      <c r="R325" s="155"/>
      <c r="S325" s="156"/>
      <c r="T325" s="157"/>
      <c r="U325" s="157"/>
      <c r="V325" s="157"/>
      <c r="W325" s="158"/>
    </row>
    <row r="326" spans="6:23" s="149" customFormat="1" ht="6" customHeight="1" outlineLevel="2">
      <c r="F326" s="150"/>
      <c r="G326" s="151"/>
      <c r="H326" s="159"/>
      <c r="I326" s="160"/>
      <c r="J326" s="160"/>
      <c r="K326" s="160"/>
      <c r="L326" s="160"/>
      <c r="M326" s="160"/>
      <c r="N326" s="160"/>
      <c r="O326" s="160"/>
      <c r="P326" s="155"/>
      <c r="Q326" s="156"/>
      <c r="R326" s="155"/>
      <c r="S326" s="156"/>
      <c r="T326" s="157"/>
      <c r="U326" s="157"/>
      <c r="V326" s="157"/>
      <c r="W326" s="158"/>
    </row>
    <row r="327" spans="6:23" s="175" customFormat="1" ht="12.75" customHeight="1" outlineLevel="2">
      <c r="F327" s="176"/>
      <c r="G327" s="177"/>
      <c r="H327" s="177"/>
      <c r="I327" s="178"/>
      <c r="J327" s="177"/>
      <c r="K327" s="179"/>
      <c r="L327" s="180"/>
      <c r="M327" s="179"/>
      <c r="N327" s="180"/>
      <c r="O327" s="181"/>
      <c r="P327" s="182"/>
      <c r="Q327" s="180"/>
      <c r="R327" s="180"/>
      <c r="S327" s="180"/>
      <c r="T327" s="183" t="s">
        <v>81</v>
      </c>
      <c r="U327" s="180"/>
      <c r="V327" s="180"/>
      <c r="W327" s="180"/>
    </row>
    <row r="328" spans="6:23" s="175" customFormat="1" ht="12.75" customHeight="1" outlineLevel="1">
      <c r="F328" s="176"/>
      <c r="G328" s="177"/>
      <c r="H328" s="177"/>
      <c r="I328" s="178"/>
      <c r="J328" s="177"/>
      <c r="K328" s="179"/>
      <c r="L328" s="180"/>
      <c r="M328" s="179"/>
      <c r="N328" s="180"/>
      <c r="O328" s="181"/>
      <c r="P328" s="182"/>
      <c r="Q328" s="180"/>
      <c r="R328" s="180"/>
      <c r="S328" s="180"/>
      <c r="T328" s="183" t="s">
        <v>81</v>
      </c>
      <c r="U328" s="180"/>
      <c r="V328" s="180"/>
      <c r="W328" s="180"/>
    </row>
    <row r="329" spans="6:25" s="121" customFormat="1" ht="18.75" customHeight="1">
      <c r="F329" s="122"/>
      <c r="G329" s="123"/>
      <c r="H329" s="124"/>
      <c r="I329" s="124" t="s">
        <v>356</v>
      </c>
      <c r="J329" s="123"/>
      <c r="K329" s="125"/>
      <c r="L329" s="126"/>
      <c r="M329" s="125"/>
      <c r="N329" s="126"/>
      <c r="O329" s="127">
        <f>SUBTOTAL(9,O330:O414)</f>
        <v>0</v>
      </c>
      <c r="P329" s="128"/>
      <c r="Q329" s="127">
        <f>SUBTOTAL(9,Q330:Q414)</f>
        <v>115.67005715000002</v>
      </c>
      <c r="R329" s="126"/>
      <c r="S329" s="127">
        <f>SUBTOTAL(9,S330:S414)</f>
        <v>0</v>
      </c>
      <c r="T329" s="129"/>
      <c r="U329" s="127">
        <f>SUBTOTAL(9,U330:U414)</f>
        <v>0</v>
      </c>
      <c r="V329" s="127">
        <f>SUBTOTAL(9,V330:V414)</f>
        <v>0</v>
      </c>
      <c r="W329" s="130"/>
      <c r="Y329" s="127">
        <f>SUBTOTAL(9,Y330:Y414)</f>
        <v>19</v>
      </c>
    </row>
    <row r="330" spans="6:25" s="131" customFormat="1" ht="16.5" customHeight="1" outlineLevel="1">
      <c r="F330" s="132"/>
      <c r="G330" s="133"/>
      <c r="H330" s="134"/>
      <c r="I330" s="134" t="s">
        <v>69</v>
      </c>
      <c r="J330" s="133"/>
      <c r="K330" s="135"/>
      <c r="L330" s="136"/>
      <c r="M330" s="135"/>
      <c r="N330" s="136"/>
      <c r="O330" s="137">
        <f>SUBTOTAL(9,O331:O360)</f>
        <v>0</v>
      </c>
      <c r="P330" s="138"/>
      <c r="Q330" s="137">
        <f>SUBTOTAL(9,Q331:Q360)</f>
        <v>0</v>
      </c>
      <c r="R330" s="136"/>
      <c r="S330" s="137">
        <f>SUBTOTAL(9,S331:S360)</f>
        <v>0</v>
      </c>
      <c r="T330" s="139"/>
      <c r="U330" s="137">
        <f>SUBTOTAL(9,U331:U360)</f>
        <v>0</v>
      </c>
      <c r="V330" s="137">
        <f>SUBTOTAL(9,V331:V360)</f>
        <v>0</v>
      </c>
      <c r="W330" s="140"/>
      <c r="Y330" s="137">
        <f>SUBTOTAL(9,Y331:Y360)</f>
        <v>8</v>
      </c>
    </row>
    <row r="331" spans="6:25" s="149" customFormat="1" ht="12" outlineLevel="2">
      <c r="F331" s="142">
        <v>1</v>
      </c>
      <c r="G331" s="143" t="s">
        <v>86</v>
      </c>
      <c r="H331" s="144" t="s">
        <v>357</v>
      </c>
      <c r="I331" s="145" t="s">
        <v>358</v>
      </c>
      <c r="J331" s="143" t="s">
        <v>89</v>
      </c>
      <c r="K331" s="146">
        <v>55.650000000000006</v>
      </c>
      <c r="L331" s="147">
        <v>0</v>
      </c>
      <c r="M331" s="146">
        <v>55.650000000000006</v>
      </c>
      <c r="N331" s="148"/>
      <c r="O331" s="148">
        <f>M331*N331</f>
        <v>0</v>
      </c>
      <c r="P331" s="148"/>
      <c r="Q331" s="148">
        <f>M331*P331</f>
        <v>0</v>
      </c>
      <c r="R331" s="148"/>
      <c r="S331" s="148">
        <f>M331*R331</f>
        <v>0</v>
      </c>
      <c r="T331" s="148">
        <v>21</v>
      </c>
      <c r="U331" s="148">
        <f>O331*T331/100</f>
        <v>0</v>
      </c>
      <c r="V331" s="148">
        <f>U331+O331</f>
        <v>0</v>
      </c>
      <c r="W331" s="148"/>
      <c r="X331" s="148"/>
      <c r="Y331" s="148">
        <v>1</v>
      </c>
    </row>
    <row r="332" spans="6:23" s="149" customFormat="1" ht="45" outlineLevel="2">
      <c r="F332" s="150"/>
      <c r="G332" s="151"/>
      <c r="H332" s="152" t="s">
        <v>79</v>
      </c>
      <c r="I332" s="153" t="s">
        <v>359</v>
      </c>
      <c r="J332" s="154"/>
      <c r="K332" s="154"/>
      <c r="L332" s="154"/>
      <c r="M332" s="154"/>
      <c r="N332" s="154"/>
      <c r="O332" s="154"/>
      <c r="P332" s="155"/>
      <c r="Q332" s="156"/>
      <c r="R332" s="155"/>
      <c r="S332" s="156"/>
      <c r="T332" s="157"/>
      <c r="U332" s="157"/>
      <c r="V332" s="157"/>
      <c r="W332" s="158"/>
    </row>
    <row r="333" spans="6:23" s="149" customFormat="1" ht="6" customHeight="1" outlineLevel="2">
      <c r="F333" s="150"/>
      <c r="G333" s="151"/>
      <c r="H333" s="159"/>
      <c r="I333" s="160"/>
      <c r="J333" s="160"/>
      <c r="K333" s="160"/>
      <c r="L333" s="160"/>
      <c r="M333" s="160"/>
      <c r="N333" s="160"/>
      <c r="O333" s="160"/>
      <c r="P333" s="155"/>
      <c r="Q333" s="156"/>
      <c r="R333" s="155"/>
      <c r="S333" s="156"/>
      <c r="T333" s="157"/>
      <c r="U333" s="157"/>
      <c r="V333" s="157"/>
      <c r="W333" s="158"/>
    </row>
    <row r="334" spans="6:23" s="161" customFormat="1" ht="11.25" outlineLevel="3">
      <c r="F334" s="162"/>
      <c r="G334" s="163"/>
      <c r="H334" s="164" t="str">
        <f>IF(AND(H333&lt;&gt;"Výkaz výměr:",I333=""),"Výkaz výměr:","")</f>
        <v>Výkaz výměr:</v>
      </c>
      <c r="I334" s="165" t="s">
        <v>360</v>
      </c>
      <c r="J334" s="166"/>
      <c r="K334" s="167"/>
      <c r="L334" s="168"/>
      <c r="M334" s="169">
        <v>55.650000000000006</v>
      </c>
      <c r="N334" s="170"/>
      <c r="O334" s="171"/>
      <c r="P334" s="172"/>
      <c r="Q334" s="170"/>
      <c r="R334" s="170"/>
      <c r="S334" s="170"/>
      <c r="T334" s="173" t="s">
        <v>81</v>
      </c>
      <c r="U334" s="170"/>
      <c r="V334" s="170"/>
      <c r="W334" s="174"/>
    </row>
    <row r="335" spans="6:25" s="149" customFormat="1" ht="12" outlineLevel="2">
      <c r="F335" s="142">
        <v>2</v>
      </c>
      <c r="G335" s="143" t="s">
        <v>86</v>
      </c>
      <c r="H335" s="144" t="s">
        <v>361</v>
      </c>
      <c r="I335" s="145" t="s">
        <v>362</v>
      </c>
      <c r="J335" s="143" t="s">
        <v>89</v>
      </c>
      <c r="K335" s="146">
        <v>55.65</v>
      </c>
      <c r="L335" s="147">
        <v>0</v>
      </c>
      <c r="M335" s="146">
        <v>55.65</v>
      </c>
      <c r="N335" s="148"/>
      <c r="O335" s="148">
        <f>M335*N335</f>
        <v>0</v>
      </c>
      <c r="P335" s="148"/>
      <c r="Q335" s="148">
        <f>M335*P335</f>
        <v>0</v>
      </c>
      <c r="R335" s="148"/>
      <c r="S335" s="148">
        <f>M335*R335</f>
        <v>0</v>
      </c>
      <c r="T335" s="148">
        <v>21</v>
      </c>
      <c r="U335" s="148">
        <f>O335*T335/100</f>
        <v>0</v>
      </c>
      <c r="V335" s="148">
        <f>U335+O335</f>
        <v>0</v>
      </c>
      <c r="W335" s="148"/>
      <c r="X335" s="148"/>
      <c r="Y335" s="148">
        <v>1</v>
      </c>
    </row>
    <row r="336" spans="6:23" s="149" customFormat="1" ht="56.25" outlineLevel="2">
      <c r="F336" s="150"/>
      <c r="G336" s="151"/>
      <c r="H336" s="152" t="s">
        <v>79</v>
      </c>
      <c r="I336" s="153" t="s">
        <v>363</v>
      </c>
      <c r="J336" s="154"/>
      <c r="K336" s="154"/>
      <c r="L336" s="154"/>
      <c r="M336" s="154"/>
      <c r="N336" s="154"/>
      <c r="O336" s="154"/>
      <c r="P336" s="155"/>
      <c r="Q336" s="156"/>
      <c r="R336" s="155"/>
      <c r="S336" s="156"/>
      <c r="T336" s="157"/>
      <c r="U336" s="157"/>
      <c r="V336" s="157"/>
      <c r="W336" s="158"/>
    </row>
    <row r="337" spans="6:23" s="149" customFormat="1" ht="6" customHeight="1" outlineLevel="2">
      <c r="F337" s="150"/>
      <c r="G337" s="151"/>
      <c r="H337" s="159"/>
      <c r="I337" s="160"/>
      <c r="J337" s="160"/>
      <c r="K337" s="160"/>
      <c r="L337" s="160"/>
      <c r="M337" s="160"/>
      <c r="N337" s="160"/>
      <c r="O337" s="160"/>
      <c r="P337" s="155"/>
      <c r="Q337" s="156"/>
      <c r="R337" s="155"/>
      <c r="S337" s="156"/>
      <c r="T337" s="157"/>
      <c r="U337" s="157"/>
      <c r="V337" s="157"/>
      <c r="W337" s="158"/>
    </row>
    <row r="338" spans="6:25" s="149" customFormat="1" ht="12" outlineLevel="2">
      <c r="F338" s="142">
        <v>3</v>
      </c>
      <c r="G338" s="143" t="s">
        <v>86</v>
      </c>
      <c r="H338" s="144" t="s">
        <v>106</v>
      </c>
      <c r="I338" s="145" t="s">
        <v>107</v>
      </c>
      <c r="J338" s="143" t="s">
        <v>89</v>
      </c>
      <c r="K338" s="146">
        <v>24.24</v>
      </c>
      <c r="L338" s="147">
        <v>0</v>
      </c>
      <c r="M338" s="146">
        <v>24.24</v>
      </c>
      <c r="N338" s="148"/>
      <c r="O338" s="148">
        <f>M338*N338</f>
        <v>0</v>
      </c>
      <c r="P338" s="148"/>
      <c r="Q338" s="148">
        <f>M338*P338</f>
        <v>0</v>
      </c>
      <c r="R338" s="148"/>
      <c r="S338" s="148">
        <f>M338*R338</f>
        <v>0</v>
      </c>
      <c r="T338" s="148">
        <v>21</v>
      </c>
      <c r="U338" s="148">
        <f>O338*T338/100</f>
        <v>0</v>
      </c>
      <c r="V338" s="148">
        <f>U338+O338</f>
        <v>0</v>
      </c>
      <c r="W338" s="148"/>
      <c r="X338" s="148"/>
      <c r="Y338" s="148">
        <v>1</v>
      </c>
    </row>
    <row r="339" spans="6:23" s="149" customFormat="1" ht="45" outlineLevel="2">
      <c r="F339" s="150"/>
      <c r="G339" s="151"/>
      <c r="H339" s="152" t="s">
        <v>79</v>
      </c>
      <c r="I339" s="153" t="s">
        <v>108</v>
      </c>
      <c r="J339" s="154"/>
      <c r="K339" s="154"/>
      <c r="L339" s="154"/>
      <c r="M339" s="154"/>
      <c r="N339" s="154"/>
      <c r="O339" s="154"/>
      <c r="P339" s="155"/>
      <c r="Q339" s="156"/>
      <c r="R339" s="155"/>
      <c r="S339" s="156"/>
      <c r="T339" s="157"/>
      <c r="U339" s="157"/>
      <c r="V339" s="157"/>
      <c r="W339" s="158"/>
    </row>
    <row r="340" spans="6:23" s="149" customFormat="1" ht="6" customHeight="1" outlineLevel="2">
      <c r="F340" s="150"/>
      <c r="G340" s="151"/>
      <c r="H340" s="159"/>
      <c r="I340" s="160"/>
      <c r="J340" s="160"/>
      <c r="K340" s="160"/>
      <c r="L340" s="160"/>
      <c r="M340" s="160"/>
      <c r="N340" s="160"/>
      <c r="O340" s="160"/>
      <c r="P340" s="155"/>
      <c r="Q340" s="156"/>
      <c r="R340" s="155"/>
      <c r="S340" s="156"/>
      <c r="T340" s="157"/>
      <c r="U340" s="157"/>
      <c r="V340" s="157"/>
      <c r="W340" s="158"/>
    </row>
    <row r="341" spans="6:25" s="149" customFormat="1" ht="24" outlineLevel="2">
      <c r="F341" s="142">
        <v>4</v>
      </c>
      <c r="G341" s="143" t="s">
        <v>86</v>
      </c>
      <c r="H341" s="144" t="s">
        <v>109</v>
      </c>
      <c r="I341" s="145" t="s">
        <v>110</v>
      </c>
      <c r="J341" s="143" t="s">
        <v>89</v>
      </c>
      <c r="K341" s="146">
        <v>363.6</v>
      </c>
      <c r="L341" s="147">
        <v>0</v>
      </c>
      <c r="M341" s="146">
        <v>363.6</v>
      </c>
      <c r="N341" s="148"/>
      <c r="O341" s="148">
        <f>M341*N341</f>
        <v>0</v>
      </c>
      <c r="P341" s="148"/>
      <c r="Q341" s="148">
        <f>M341*P341</f>
        <v>0</v>
      </c>
      <c r="R341" s="148"/>
      <c r="S341" s="148">
        <f>M341*R341</f>
        <v>0</v>
      </c>
      <c r="T341" s="148">
        <v>21</v>
      </c>
      <c r="U341" s="148">
        <f>O341*T341/100</f>
        <v>0</v>
      </c>
      <c r="V341" s="148">
        <f>U341+O341</f>
        <v>0</v>
      </c>
      <c r="W341" s="148"/>
      <c r="X341" s="148"/>
      <c r="Y341" s="148">
        <v>1</v>
      </c>
    </row>
    <row r="342" spans="6:23" s="149" customFormat="1" ht="56.25" outlineLevel="2">
      <c r="F342" s="150"/>
      <c r="G342" s="151"/>
      <c r="H342" s="152" t="s">
        <v>79</v>
      </c>
      <c r="I342" s="153" t="s">
        <v>111</v>
      </c>
      <c r="J342" s="154"/>
      <c r="K342" s="154"/>
      <c r="L342" s="154"/>
      <c r="M342" s="154"/>
      <c r="N342" s="154"/>
      <c r="O342" s="154"/>
      <c r="P342" s="155"/>
      <c r="Q342" s="156"/>
      <c r="R342" s="155"/>
      <c r="S342" s="156"/>
      <c r="T342" s="157"/>
      <c r="U342" s="157"/>
      <c r="V342" s="157"/>
      <c r="W342" s="158"/>
    </row>
    <row r="343" spans="6:23" s="149" customFormat="1" ht="6" customHeight="1" outlineLevel="2">
      <c r="F343" s="150"/>
      <c r="G343" s="151"/>
      <c r="H343" s="159"/>
      <c r="I343" s="160"/>
      <c r="J343" s="160"/>
      <c r="K343" s="160"/>
      <c r="L343" s="160"/>
      <c r="M343" s="160"/>
      <c r="N343" s="160"/>
      <c r="O343" s="160"/>
      <c r="P343" s="155"/>
      <c r="Q343" s="156"/>
      <c r="R343" s="155"/>
      <c r="S343" s="156"/>
      <c r="T343" s="157"/>
      <c r="U343" s="157"/>
      <c r="V343" s="157"/>
      <c r="W343" s="158"/>
    </row>
    <row r="344" spans="6:23" s="161" customFormat="1" ht="11.25" outlineLevel="3">
      <c r="F344" s="162"/>
      <c r="G344" s="163"/>
      <c r="H344" s="164" t="str">
        <f>IF(AND(H343&lt;&gt;"Výkaz výměr:",I343=""),"Výkaz výměr:","")</f>
        <v>Výkaz výměr:</v>
      </c>
      <c r="I344" s="165" t="s">
        <v>364</v>
      </c>
      <c r="J344" s="166"/>
      <c r="K344" s="167"/>
      <c r="L344" s="168"/>
      <c r="M344" s="169">
        <v>363.6</v>
      </c>
      <c r="N344" s="170"/>
      <c r="O344" s="171"/>
      <c r="P344" s="172"/>
      <c r="Q344" s="170"/>
      <c r="R344" s="170"/>
      <c r="S344" s="170"/>
      <c r="T344" s="173" t="s">
        <v>81</v>
      </c>
      <c r="U344" s="170"/>
      <c r="V344" s="170"/>
      <c r="W344" s="174"/>
    </row>
    <row r="345" spans="6:25" s="149" customFormat="1" ht="12" outlineLevel="2">
      <c r="F345" s="142">
        <v>5</v>
      </c>
      <c r="G345" s="143" t="s">
        <v>86</v>
      </c>
      <c r="H345" s="144" t="s">
        <v>365</v>
      </c>
      <c r="I345" s="145" t="s">
        <v>366</v>
      </c>
      <c r="J345" s="143" t="s">
        <v>89</v>
      </c>
      <c r="K345" s="146">
        <v>24.24</v>
      </c>
      <c r="L345" s="147">
        <v>0</v>
      </c>
      <c r="M345" s="146">
        <v>24.24</v>
      </c>
      <c r="N345" s="148"/>
      <c r="O345" s="148">
        <f>M345*N345</f>
        <v>0</v>
      </c>
      <c r="P345" s="148"/>
      <c r="Q345" s="148">
        <f>M345*P345</f>
        <v>0</v>
      </c>
      <c r="R345" s="148"/>
      <c r="S345" s="148">
        <f>M345*R345</f>
        <v>0</v>
      </c>
      <c r="T345" s="148">
        <v>21</v>
      </c>
      <c r="U345" s="148">
        <f>O345*T345/100</f>
        <v>0</v>
      </c>
      <c r="V345" s="148">
        <f>U345+O345</f>
        <v>0</v>
      </c>
      <c r="W345" s="148"/>
      <c r="X345" s="148"/>
      <c r="Y345" s="148">
        <v>1</v>
      </c>
    </row>
    <row r="346" spans="6:23" s="149" customFormat="1" ht="45" outlineLevel="2">
      <c r="F346" s="150"/>
      <c r="G346" s="151"/>
      <c r="H346" s="152" t="s">
        <v>79</v>
      </c>
      <c r="I346" s="153" t="s">
        <v>367</v>
      </c>
      <c r="J346" s="154"/>
      <c r="K346" s="154"/>
      <c r="L346" s="154"/>
      <c r="M346" s="154"/>
      <c r="N346" s="154"/>
      <c r="O346" s="154"/>
      <c r="P346" s="155"/>
      <c r="Q346" s="156"/>
      <c r="R346" s="155"/>
      <c r="S346" s="156"/>
      <c r="T346" s="157"/>
      <c r="U346" s="157"/>
      <c r="V346" s="157"/>
      <c r="W346" s="158"/>
    </row>
    <row r="347" spans="6:23" s="149" customFormat="1" ht="6" customHeight="1" outlineLevel="2">
      <c r="F347" s="150"/>
      <c r="G347" s="151"/>
      <c r="H347" s="159"/>
      <c r="I347" s="160"/>
      <c r="J347" s="160"/>
      <c r="K347" s="160"/>
      <c r="L347" s="160"/>
      <c r="M347" s="160"/>
      <c r="N347" s="160"/>
      <c r="O347" s="160"/>
      <c r="P347" s="155"/>
      <c r="Q347" s="156"/>
      <c r="R347" s="155"/>
      <c r="S347" s="156"/>
      <c r="T347" s="157"/>
      <c r="U347" s="157"/>
      <c r="V347" s="157"/>
      <c r="W347" s="158"/>
    </row>
    <row r="348" spans="6:23" s="161" customFormat="1" ht="11.25" outlineLevel="3">
      <c r="F348" s="162"/>
      <c r="G348" s="163"/>
      <c r="H348" s="164" t="str">
        <f>IF(AND(H347&lt;&gt;"Výkaz výměr:",I347=""),"Výkaz výměr:","")</f>
        <v>Výkaz výměr:</v>
      </c>
      <c r="I348" s="165" t="s">
        <v>368</v>
      </c>
      <c r="J348" s="166"/>
      <c r="K348" s="167"/>
      <c r="L348" s="168"/>
      <c r="M348" s="169">
        <v>24.24</v>
      </c>
      <c r="N348" s="170"/>
      <c r="O348" s="171"/>
      <c r="P348" s="172"/>
      <c r="Q348" s="170"/>
      <c r="R348" s="170"/>
      <c r="S348" s="170"/>
      <c r="T348" s="173" t="s">
        <v>81</v>
      </c>
      <c r="U348" s="170"/>
      <c r="V348" s="170"/>
      <c r="W348" s="174"/>
    </row>
    <row r="349" spans="6:25" s="149" customFormat="1" ht="12" outlineLevel="2">
      <c r="F349" s="142">
        <v>6</v>
      </c>
      <c r="G349" s="143" t="s">
        <v>86</v>
      </c>
      <c r="H349" s="144" t="s">
        <v>120</v>
      </c>
      <c r="I349" s="145" t="s">
        <v>121</v>
      </c>
      <c r="J349" s="143" t="s">
        <v>89</v>
      </c>
      <c r="K349" s="146">
        <v>24.24</v>
      </c>
      <c r="L349" s="147">
        <v>0</v>
      </c>
      <c r="M349" s="146">
        <v>24.24</v>
      </c>
      <c r="N349" s="148"/>
      <c r="O349" s="148">
        <f>M349*N349</f>
        <v>0</v>
      </c>
      <c r="P349" s="148"/>
      <c r="Q349" s="148">
        <f>M349*P349</f>
        <v>0</v>
      </c>
      <c r="R349" s="148"/>
      <c r="S349" s="148">
        <f>M349*R349</f>
        <v>0</v>
      </c>
      <c r="T349" s="148">
        <v>21</v>
      </c>
      <c r="U349" s="148">
        <f>O349*T349/100</f>
        <v>0</v>
      </c>
      <c r="V349" s="148">
        <f>U349+O349</f>
        <v>0</v>
      </c>
      <c r="W349" s="148"/>
      <c r="X349" s="148"/>
      <c r="Y349" s="148">
        <v>1</v>
      </c>
    </row>
    <row r="350" spans="6:23" s="149" customFormat="1" ht="22.5" outlineLevel="2">
      <c r="F350" s="150"/>
      <c r="G350" s="151"/>
      <c r="H350" s="152" t="s">
        <v>79</v>
      </c>
      <c r="I350" s="153" t="s">
        <v>122</v>
      </c>
      <c r="J350" s="154"/>
      <c r="K350" s="154"/>
      <c r="L350" s="154"/>
      <c r="M350" s="154"/>
      <c r="N350" s="154"/>
      <c r="O350" s="154"/>
      <c r="P350" s="155"/>
      <c r="Q350" s="156"/>
      <c r="R350" s="155"/>
      <c r="S350" s="156"/>
      <c r="T350" s="157"/>
      <c r="U350" s="157"/>
      <c r="V350" s="157"/>
      <c r="W350" s="158"/>
    </row>
    <row r="351" spans="6:23" s="149" customFormat="1" ht="6" customHeight="1" outlineLevel="2">
      <c r="F351" s="150"/>
      <c r="G351" s="151"/>
      <c r="H351" s="159"/>
      <c r="I351" s="160"/>
      <c r="J351" s="160"/>
      <c r="K351" s="160"/>
      <c r="L351" s="160"/>
      <c r="M351" s="160"/>
      <c r="N351" s="160"/>
      <c r="O351" s="160"/>
      <c r="P351" s="155"/>
      <c r="Q351" s="156"/>
      <c r="R351" s="155"/>
      <c r="S351" s="156"/>
      <c r="T351" s="157"/>
      <c r="U351" s="157"/>
      <c r="V351" s="157"/>
      <c r="W351" s="158"/>
    </row>
    <row r="352" spans="6:25" s="149" customFormat="1" ht="12" outlineLevel="2">
      <c r="F352" s="142">
        <v>7</v>
      </c>
      <c r="G352" s="143" t="s">
        <v>86</v>
      </c>
      <c r="H352" s="144" t="s">
        <v>123</v>
      </c>
      <c r="I352" s="145" t="s">
        <v>124</v>
      </c>
      <c r="J352" s="143" t="s">
        <v>84</v>
      </c>
      <c r="K352" s="146">
        <v>38.784</v>
      </c>
      <c r="L352" s="147">
        <v>0</v>
      </c>
      <c r="M352" s="146">
        <v>38.784</v>
      </c>
      <c r="N352" s="148"/>
      <c r="O352" s="148">
        <f>M352*N352</f>
        <v>0</v>
      </c>
      <c r="P352" s="148"/>
      <c r="Q352" s="148">
        <f>M352*P352</f>
        <v>0</v>
      </c>
      <c r="R352" s="148"/>
      <c r="S352" s="148">
        <f>M352*R352</f>
        <v>0</v>
      </c>
      <c r="T352" s="148">
        <v>21</v>
      </c>
      <c r="U352" s="148">
        <f>O352*T352/100</f>
        <v>0</v>
      </c>
      <c r="V352" s="148">
        <f>U352+O352</f>
        <v>0</v>
      </c>
      <c r="W352" s="148"/>
      <c r="X352" s="148"/>
      <c r="Y352" s="148">
        <v>1</v>
      </c>
    </row>
    <row r="353" spans="6:23" s="149" customFormat="1" ht="22.5" outlineLevel="2">
      <c r="F353" s="150"/>
      <c r="G353" s="151"/>
      <c r="H353" s="152" t="s">
        <v>79</v>
      </c>
      <c r="I353" s="153" t="s">
        <v>125</v>
      </c>
      <c r="J353" s="154"/>
      <c r="K353" s="154"/>
      <c r="L353" s="154"/>
      <c r="M353" s="154"/>
      <c r="N353" s="154"/>
      <c r="O353" s="154"/>
      <c r="P353" s="155"/>
      <c r="Q353" s="156"/>
      <c r="R353" s="155"/>
      <c r="S353" s="156"/>
      <c r="T353" s="157"/>
      <c r="U353" s="157"/>
      <c r="V353" s="157"/>
      <c r="W353" s="158"/>
    </row>
    <row r="354" spans="6:23" s="149" customFormat="1" ht="6" customHeight="1" outlineLevel="2">
      <c r="F354" s="150"/>
      <c r="G354" s="151"/>
      <c r="H354" s="159"/>
      <c r="I354" s="160"/>
      <c r="J354" s="160"/>
      <c r="K354" s="160"/>
      <c r="L354" s="160"/>
      <c r="M354" s="160"/>
      <c r="N354" s="160"/>
      <c r="O354" s="160"/>
      <c r="P354" s="155"/>
      <c r="Q354" s="156"/>
      <c r="R354" s="155"/>
      <c r="S354" s="156"/>
      <c r="T354" s="157"/>
      <c r="U354" s="157"/>
      <c r="V354" s="157"/>
      <c r="W354" s="158"/>
    </row>
    <row r="355" spans="6:23" s="161" customFormat="1" ht="11.25" outlineLevel="3">
      <c r="F355" s="162"/>
      <c r="G355" s="163"/>
      <c r="H355" s="164" t="str">
        <f>IF(AND(H354&lt;&gt;"Výkaz výměr:",I354=""),"Výkaz výměr:","")</f>
        <v>Výkaz výměr:</v>
      </c>
      <c r="I355" s="165" t="s">
        <v>369</v>
      </c>
      <c r="J355" s="166"/>
      <c r="K355" s="167"/>
      <c r="L355" s="168"/>
      <c r="M355" s="169">
        <v>38.784</v>
      </c>
      <c r="N355" s="170"/>
      <c r="O355" s="171"/>
      <c r="P355" s="172"/>
      <c r="Q355" s="170"/>
      <c r="R355" s="170"/>
      <c r="S355" s="170"/>
      <c r="T355" s="173" t="s">
        <v>81</v>
      </c>
      <c r="U355" s="170"/>
      <c r="V355" s="170"/>
      <c r="W355" s="174"/>
    </row>
    <row r="356" spans="6:25" s="149" customFormat="1" ht="12" outlineLevel="2">
      <c r="F356" s="142">
        <v>8</v>
      </c>
      <c r="G356" s="143" t="s">
        <v>86</v>
      </c>
      <c r="H356" s="144" t="s">
        <v>370</v>
      </c>
      <c r="I356" s="145" t="s">
        <v>371</v>
      </c>
      <c r="J356" s="143" t="s">
        <v>89</v>
      </c>
      <c r="K356" s="146">
        <v>31.409999999999993</v>
      </c>
      <c r="L356" s="147">
        <v>0</v>
      </c>
      <c r="M356" s="146">
        <v>31.409999999999993</v>
      </c>
      <c r="N356" s="148"/>
      <c r="O356" s="148">
        <f>M356*N356</f>
        <v>0</v>
      </c>
      <c r="P356" s="148"/>
      <c r="Q356" s="148">
        <f>M356*P356</f>
        <v>0</v>
      </c>
      <c r="R356" s="148"/>
      <c r="S356" s="148">
        <f>M356*R356</f>
        <v>0</v>
      </c>
      <c r="T356" s="148">
        <v>21</v>
      </c>
      <c r="U356" s="148">
        <f>O356*T356/100</f>
        <v>0</v>
      </c>
      <c r="V356" s="148">
        <f>U356+O356</f>
        <v>0</v>
      </c>
      <c r="W356" s="148"/>
      <c r="X356" s="148"/>
      <c r="Y356" s="148">
        <v>1</v>
      </c>
    </row>
    <row r="357" spans="6:23" s="149" customFormat="1" ht="45" outlineLevel="2">
      <c r="F357" s="150"/>
      <c r="G357" s="151"/>
      <c r="H357" s="152" t="s">
        <v>79</v>
      </c>
      <c r="I357" s="153" t="s">
        <v>372</v>
      </c>
      <c r="J357" s="154"/>
      <c r="K357" s="154"/>
      <c r="L357" s="154"/>
      <c r="M357" s="154"/>
      <c r="N357" s="154"/>
      <c r="O357" s="154"/>
      <c r="P357" s="155"/>
      <c r="Q357" s="156"/>
      <c r="R357" s="155"/>
      <c r="S357" s="156"/>
      <c r="T357" s="157"/>
      <c r="U357" s="157"/>
      <c r="V357" s="157"/>
      <c r="W357" s="158"/>
    </row>
    <row r="358" spans="6:23" s="149" customFormat="1" ht="6" customHeight="1" outlineLevel="2">
      <c r="F358" s="150"/>
      <c r="G358" s="151"/>
      <c r="H358" s="159"/>
      <c r="I358" s="160"/>
      <c r="J358" s="160"/>
      <c r="K358" s="160"/>
      <c r="L358" s="160"/>
      <c r="M358" s="160"/>
      <c r="N358" s="160"/>
      <c r="O358" s="160"/>
      <c r="P358" s="155"/>
      <c r="Q358" s="156"/>
      <c r="R358" s="155"/>
      <c r="S358" s="156"/>
      <c r="T358" s="157"/>
      <c r="U358" s="157"/>
      <c r="V358" s="157"/>
      <c r="W358" s="158"/>
    </row>
    <row r="359" spans="6:23" s="161" customFormat="1" ht="11.25" outlineLevel="3">
      <c r="F359" s="162"/>
      <c r="G359" s="163"/>
      <c r="H359" s="164" t="str">
        <f>IF(AND(H358&lt;&gt;"Výkaz výměr:",I358=""),"Výkaz výměr:","")</f>
        <v>Výkaz výměr:</v>
      </c>
      <c r="I359" s="165" t="s">
        <v>373</v>
      </c>
      <c r="J359" s="166"/>
      <c r="K359" s="167"/>
      <c r="L359" s="168"/>
      <c r="M359" s="169">
        <v>31.409999999999993</v>
      </c>
      <c r="N359" s="170"/>
      <c r="O359" s="171"/>
      <c r="P359" s="172"/>
      <c r="Q359" s="170"/>
      <c r="R359" s="170"/>
      <c r="S359" s="170"/>
      <c r="T359" s="173" t="s">
        <v>81</v>
      </c>
      <c r="U359" s="170"/>
      <c r="V359" s="170"/>
      <c r="W359" s="174"/>
    </row>
    <row r="360" spans="6:23" s="175" customFormat="1" ht="12.75" customHeight="1" outlineLevel="2">
      <c r="F360" s="176"/>
      <c r="G360" s="177"/>
      <c r="H360" s="177"/>
      <c r="I360" s="178"/>
      <c r="J360" s="177"/>
      <c r="K360" s="179"/>
      <c r="L360" s="180"/>
      <c r="M360" s="179"/>
      <c r="N360" s="180"/>
      <c r="O360" s="181"/>
      <c r="P360" s="182"/>
      <c r="Q360" s="180"/>
      <c r="R360" s="180"/>
      <c r="S360" s="180"/>
      <c r="T360" s="183" t="s">
        <v>81</v>
      </c>
      <c r="U360" s="180"/>
      <c r="V360" s="180"/>
      <c r="W360" s="180"/>
    </row>
    <row r="361" spans="6:25" s="131" customFormat="1" ht="16.5" customHeight="1" outlineLevel="1">
      <c r="F361" s="132"/>
      <c r="G361" s="133"/>
      <c r="H361" s="134"/>
      <c r="I361" s="134" t="s">
        <v>374</v>
      </c>
      <c r="J361" s="133"/>
      <c r="K361" s="135"/>
      <c r="L361" s="136"/>
      <c r="M361" s="135"/>
      <c r="N361" s="136"/>
      <c r="O361" s="137">
        <f>SUBTOTAL(9,O362:O379)</f>
        <v>0</v>
      </c>
      <c r="P361" s="138"/>
      <c r="Q361" s="137">
        <f>SUBTOTAL(9,Q362:Q379)</f>
        <v>102.43172800000002</v>
      </c>
      <c r="R361" s="136"/>
      <c r="S361" s="137">
        <f>SUBTOTAL(9,S362:S379)</f>
        <v>0</v>
      </c>
      <c r="T361" s="139"/>
      <c r="U361" s="137">
        <f>SUBTOTAL(9,U362:U379)</f>
        <v>0</v>
      </c>
      <c r="V361" s="137">
        <f>SUBTOTAL(9,V362:V379)</f>
        <v>0</v>
      </c>
      <c r="W361" s="140"/>
      <c r="Y361" s="137">
        <f>SUBTOTAL(9,Y362:Y379)</f>
        <v>4</v>
      </c>
    </row>
    <row r="362" spans="6:25" s="149" customFormat="1" ht="12" outlineLevel="2">
      <c r="F362" s="142">
        <v>1</v>
      </c>
      <c r="G362" s="143" t="s">
        <v>86</v>
      </c>
      <c r="H362" s="144" t="s">
        <v>375</v>
      </c>
      <c r="I362" s="145" t="s">
        <v>376</v>
      </c>
      <c r="J362" s="143" t="s">
        <v>89</v>
      </c>
      <c r="K362" s="146">
        <v>0.9</v>
      </c>
      <c r="L362" s="147">
        <v>0</v>
      </c>
      <c r="M362" s="146">
        <v>0.9</v>
      </c>
      <c r="N362" s="148"/>
      <c r="O362" s="148">
        <f>M362*N362</f>
        <v>0</v>
      </c>
      <c r="P362" s="148">
        <v>2.25642</v>
      </c>
      <c r="Q362" s="148">
        <f>M362*P362</f>
        <v>2.0307779999999998</v>
      </c>
      <c r="R362" s="148"/>
      <c r="S362" s="148">
        <f>M362*R362</f>
        <v>0</v>
      </c>
      <c r="T362" s="148">
        <v>21</v>
      </c>
      <c r="U362" s="148">
        <f>O362*T362/100</f>
        <v>0</v>
      </c>
      <c r="V362" s="148">
        <f>U362+O362</f>
        <v>0</v>
      </c>
      <c r="W362" s="148"/>
      <c r="X362" s="148"/>
      <c r="Y362" s="148">
        <v>1</v>
      </c>
    </row>
    <row r="363" spans="6:23" s="149" customFormat="1" ht="33.75" outlineLevel="2">
      <c r="F363" s="150"/>
      <c r="G363" s="151"/>
      <c r="H363" s="152" t="s">
        <v>79</v>
      </c>
      <c r="I363" s="153" t="s">
        <v>377</v>
      </c>
      <c r="J363" s="154"/>
      <c r="K363" s="154"/>
      <c r="L363" s="154"/>
      <c r="M363" s="154"/>
      <c r="N363" s="154"/>
      <c r="O363" s="154"/>
      <c r="P363" s="155"/>
      <c r="Q363" s="156"/>
      <c r="R363" s="155"/>
      <c r="S363" s="156"/>
      <c r="T363" s="157"/>
      <c r="U363" s="157"/>
      <c r="V363" s="157"/>
      <c r="W363" s="158"/>
    </row>
    <row r="364" spans="6:23" s="149" customFormat="1" ht="6" customHeight="1" outlineLevel="2">
      <c r="F364" s="150"/>
      <c r="G364" s="151"/>
      <c r="H364" s="159"/>
      <c r="I364" s="160"/>
      <c r="J364" s="160"/>
      <c r="K364" s="160"/>
      <c r="L364" s="160"/>
      <c r="M364" s="160"/>
      <c r="N364" s="160"/>
      <c r="O364" s="160"/>
      <c r="P364" s="155"/>
      <c r="Q364" s="156"/>
      <c r="R364" s="155"/>
      <c r="S364" s="156"/>
      <c r="T364" s="157"/>
      <c r="U364" s="157"/>
      <c r="V364" s="157"/>
      <c r="W364" s="158"/>
    </row>
    <row r="365" spans="6:23" s="161" customFormat="1" ht="11.25" outlineLevel="3">
      <c r="F365" s="162"/>
      <c r="G365" s="163"/>
      <c r="H365" s="164" t="str">
        <f>IF(AND(H364&lt;&gt;"Výkaz výměr:",I364=""),"Výkaz výměr:","")</f>
        <v>Výkaz výměr:</v>
      </c>
      <c r="I365" s="165" t="s">
        <v>378</v>
      </c>
      <c r="J365" s="166"/>
      <c r="K365" s="167"/>
      <c r="L365" s="168"/>
      <c r="M365" s="169">
        <v>0.9</v>
      </c>
      <c r="N365" s="170"/>
      <c r="O365" s="171"/>
      <c r="P365" s="172"/>
      <c r="Q365" s="170"/>
      <c r="R365" s="170"/>
      <c r="S365" s="170"/>
      <c r="T365" s="173" t="s">
        <v>81</v>
      </c>
      <c r="U365" s="170"/>
      <c r="V365" s="170"/>
      <c r="W365" s="174"/>
    </row>
    <row r="366" spans="6:25" s="149" customFormat="1" ht="12" outlineLevel="2">
      <c r="F366" s="142">
        <v>2</v>
      </c>
      <c r="G366" s="143" t="s">
        <v>86</v>
      </c>
      <c r="H366" s="144" t="s">
        <v>379</v>
      </c>
      <c r="I366" s="145" t="s">
        <v>380</v>
      </c>
      <c r="J366" s="143" t="s">
        <v>145</v>
      </c>
      <c r="K366" s="146">
        <v>15</v>
      </c>
      <c r="L366" s="147">
        <v>0</v>
      </c>
      <c r="M366" s="146">
        <v>15</v>
      </c>
      <c r="N366" s="148"/>
      <c r="O366" s="148">
        <f>M366*N366</f>
        <v>0</v>
      </c>
      <c r="P366" s="148">
        <v>0.03465</v>
      </c>
      <c r="Q366" s="148">
        <f>M366*P366</f>
        <v>0.51975</v>
      </c>
      <c r="R366" s="148"/>
      <c r="S366" s="148">
        <f>M366*R366</f>
        <v>0</v>
      </c>
      <c r="T366" s="148">
        <v>21</v>
      </c>
      <c r="U366" s="148">
        <f>O366*T366/100</f>
        <v>0</v>
      </c>
      <c r="V366" s="148">
        <f>U366+O366</f>
        <v>0</v>
      </c>
      <c r="W366" s="148"/>
      <c r="X366" s="148"/>
      <c r="Y366" s="148">
        <v>1</v>
      </c>
    </row>
    <row r="367" spans="6:23" s="149" customFormat="1" ht="45" outlineLevel="2">
      <c r="F367" s="150"/>
      <c r="G367" s="151"/>
      <c r="H367" s="152" t="s">
        <v>79</v>
      </c>
      <c r="I367" s="153" t="s">
        <v>381</v>
      </c>
      <c r="J367" s="154"/>
      <c r="K367" s="154"/>
      <c r="L367" s="154"/>
      <c r="M367" s="154"/>
      <c r="N367" s="154"/>
      <c r="O367" s="154"/>
      <c r="P367" s="155"/>
      <c r="Q367" s="156"/>
      <c r="R367" s="155"/>
      <c r="S367" s="156"/>
      <c r="T367" s="157"/>
      <c r="U367" s="157"/>
      <c r="V367" s="157"/>
      <c r="W367" s="158"/>
    </row>
    <row r="368" spans="6:23" s="149" customFormat="1" ht="6" customHeight="1" outlineLevel="2">
      <c r="F368" s="150"/>
      <c r="G368" s="151"/>
      <c r="H368" s="159"/>
      <c r="I368" s="160"/>
      <c r="J368" s="160"/>
      <c r="K368" s="160"/>
      <c r="L368" s="160"/>
      <c r="M368" s="160"/>
      <c r="N368" s="160"/>
      <c r="O368" s="160"/>
      <c r="P368" s="155"/>
      <c r="Q368" s="156"/>
      <c r="R368" s="155"/>
      <c r="S368" s="156"/>
      <c r="T368" s="157"/>
      <c r="U368" s="157"/>
      <c r="V368" s="157"/>
      <c r="W368" s="158"/>
    </row>
    <row r="369" spans="6:23" s="161" customFormat="1" ht="11.25" outlineLevel="3">
      <c r="F369" s="162"/>
      <c r="G369" s="163"/>
      <c r="H369" s="164" t="str">
        <f>IF(AND(H368&lt;&gt;"Výkaz výměr:",I368=""),"Výkaz výměr:","")</f>
        <v>Výkaz výměr:</v>
      </c>
      <c r="I369" s="165" t="s">
        <v>382</v>
      </c>
      <c r="J369" s="166"/>
      <c r="K369" s="167"/>
      <c r="L369" s="168"/>
      <c r="M369" s="169">
        <v>15</v>
      </c>
      <c r="N369" s="170"/>
      <c r="O369" s="171"/>
      <c r="P369" s="172"/>
      <c r="Q369" s="170"/>
      <c r="R369" s="170"/>
      <c r="S369" s="170"/>
      <c r="T369" s="173" t="s">
        <v>81</v>
      </c>
      <c r="U369" s="170"/>
      <c r="V369" s="170"/>
      <c r="W369" s="174"/>
    </row>
    <row r="370" spans="6:25" s="149" customFormat="1" ht="12" outlineLevel="2">
      <c r="F370" s="142">
        <v>3</v>
      </c>
      <c r="G370" s="143" t="s">
        <v>86</v>
      </c>
      <c r="H370" s="144" t="s">
        <v>383</v>
      </c>
      <c r="I370" s="145" t="s">
        <v>384</v>
      </c>
      <c r="J370" s="143" t="s">
        <v>89</v>
      </c>
      <c r="K370" s="146">
        <v>46.400000000000006</v>
      </c>
      <c r="L370" s="147">
        <v>0</v>
      </c>
      <c r="M370" s="146">
        <v>46.400000000000006</v>
      </c>
      <c r="N370" s="148"/>
      <c r="O370" s="148">
        <f>M370*N370</f>
        <v>0</v>
      </c>
      <c r="P370" s="148">
        <v>2.108</v>
      </c>
      <c r="Q370" s="148">
        <f>M370*P370</f>
        <v>97.81120000000001</v>
      </c>
      <c r="R370" s="148"/>
      <c r="S370" s="148">
        <f>M370*R370</f>
        <v>0</v>
      </c>
      <c r="T370" s="148">
        <v>21</v>
      </c>
      <c r="U370" s="148">
        <f>O370*T370/100</f>
        <v>0</v>
      </c>
      <c r="V370" s="148">
        <f>U370+O370</f>
        <v>0</v>
      </c>
      <c r="W370" s="148"/>
      <c r="X370" s="148"/>
      <c r="Y370" s="148">
        <v>1</v>
      </c>
    </row>
    <row r="371" spans="6:23" s="149" customFormat="1" ht="33.75" outlineLevel="2">
      <c r="F371" s="150"/>
      <c r="G371" s="151"/>
      <c r="H371" s="152" t="s">
        <v>79</v>
      </c>
      <c r="I371" s="153" t="s">
        <v>385</v>
      </c>
      <c r="J371" s="154"/>
      <c r="K371" s="154"/>
      <c r="L371" s="154"/>
      <c r="M371" s="154"/>
      <c r="N371" s="154"/>
      <c r="O371" s="154"/>
      <c r="P371" s="155"/>
      <c r="Q371" s="156"/>
      <c r="R371" s="155"/>
      <c r="S371" s="156"/>
      <c r="T371" s="157"/>
      <c r="U371" s="157"/>
      <c r="V371" s="157"/>
      <c r="W371" s="158"/>
    </row>
    <row r="372" spans="6:23" s="149" customFormat="1" ht="6" customHeight="1" outlineLevel="2">
      <c r="F372" s="150"/>
      <c r="G372" s="151"/>
      <c r="H372" s="159"/>
      <c r="I372" s="160"/>
      <c r="J372" s="160"/>
      <c r="K372" s="160"/>
      <c r="L372" s="160"/>
      <c r="M372" s="160"/>
      <c r="N372" s="160"/>
      <c r="O372" s="160"/>
      <c r="P372" s="155"/>
      <c r="Q372" s="156"/>
      <c r="R372" s="155"/>
      <c r="S372" s="156"/>
      <c r="T372" s="157"/>
      <c r="U372" s="157"/>
      <c r="V372" s="157"/>
      <c r="W372" s="158"/>
    </row>
    <row r="373" spans="6:23" s="161" customFormat="1" ht="11.25" outlineLevel="3">
      <c r="F373" s="162"/>
      <c r="G373" s="163"/>
      <c r="H373" s="164" t="str">
        <f>IF(AND(H372&lt;&gt;"Výkaz výměr:",I372=""),"Výkaz výměr:","")</f>
        <v>Výkaz výměr:</v>
      </c>
      <c r="I373" s="165" t="s">
        <v>386</v>
      </c>
      <c r="J373" s="166"/>
      <c r="K373" s="167"/>
      <c r="L373" s="168"/>
      <c r="M373" s="169">
        <v>26.55</v>
      </c>
      <c r="N373" s="170"/>
      <c r="O373" s="171"/>
      <c r="P373" s="172"/>
      <c r="Q373" s="170"/>
      <c r="R373" s="170"/>
      <c r="S373" s="170"/>
      <c r="T373" s="173" t="s">
        <v>81</v>
      </c>
      <c r="U373" s="170"/>
      <c r="V373" s="170"/>
      <c r="W373" s="174"/>
    </row>
    <row r="374" spans="6:23" s="161" customFormat="1" ht="11.25" outlineLevel="3">
      <c r="F374" s="162"/>
      <c r="G374" s="163"/>
      <c r="H374" s="164">
        <f>IF(AND(H373&lt;&gt;"Výkaz výměr:",I373=""),"Výkaz výměr:","")</f>
      </c>
      <c r="I374" s="165" t="s">
        <v>387</v>
      </c>
      <c r="J374" s="166"/>
      <c r="K374" s="167"/>
      <c r="L374" s="168"/>
      <c r="M374" s="169">
        <v>8.525</v>
      </c>
      <c r="N374" s="170"/>
      <c r="O374" s="171"/>
      <c r="P374" s="172"/>
      <c r="Q374" s="170"/>
      <c r="R374" s="170"/>
      <c r="S374" s="170"/>
      <c r="T374" s="173" t="s">
        <v>81</v>
      </c>
      <c r="U374" s="170"/>
      <c r="V374" s="170"/>
      <c r="W374" s="174"/>
    </row>
    <row r="375" spans="6:23" s="161" customFormat="1" ht="11.25" outlineLevel="3">
      <c r="F375" s="162"/>
      <c r="G375" s="163"/>
      <c r="H375" s="164">
        <f>IF(AND(H374&lt;&gt;"Výkaz výměr:",I374=""),"Výkaz výměr:","")</f>
      </c>
      <c r="I375" s="165" t="s">
        <v>388</v>
      </c>
      <c r="J375" s="166"/>
      <c r="K375" s="167"/>
      <c r="L375" s="168"/>
      <c r="M375" s="169">
        <v>11.325</v>
      </c>
      <c r="N375" s="170"/>
      <c r="O375" s="171"/>
      <c r="P375" s="172"/>
      <c r="Q375" s="170"/>
      <c r="R375" s="170"/>
      <c r="S375" s="170"/>
      <c r="T375" s="173" t="s">
        <v>81</v>
      </c>
      <c r="U375" s="170"/>
      <c r="V375" s="170"/>
      <c r="W375" s="174"/>
    </row>
    <row r="376" spans="6:25" s="149" customFormat="1" ht="12" outlineLevel="2">
      <c r="F376" s="142">
        <v>4</v>
      </c>
      <c r="G376" s="143" t="s">
        <v>75</v>
      </c>
      <c r="H376" s="144" t="s">
        <v>389</v>
      </c>
      <c r="I376" s="145" t="s">
        <v>390</v>
      </c>
      <c r="J376" s="143" t="s">
        <v>156</v>
      </c>
      <c r="K376" s="146">
        <v>15</v>
      </c>
      <c r="L376" s="147">
        <v>0</v>
      </c>
      <c r="M376" s="146">
        <v>15</v>
      </c>
      <c r="N376" s="148"/>
      <c r="O376" s="148">
        <f>M376*N376</f>
        <v>0</v>
      </c>
      <c r="P376" s="148">
        <v>0.138</v>
      </c>
      <c r="Q376" s="148">
        <f>M376*P376</f>
        <v>2.0700000000000003</v>
      </c>
      <c r="R376" s="148"/>
      <c r="S376" s="148">
        <f>M376*R376</f>
        <v>0</v>
      </c>
      <c r="T376" s="148">
        <v>21</v>
      </c>
      <c r="U376" s="148">
        <f>O376*T376/100</f>
        <v>0</v>
      </c>
      <c r="V376" s="148">
        <f>U376+O376</f>
        <v>0</v>
      </c>
      <c r="W376" s="148"/>
      <c r="X376" s="148"/>
      <c r="Y376" s="148">
        <v>1</v>
      </c>
    </row>
    <row r="377" spans="6:23" s="149" customFormat="1" ht="12" outlineLevel="2">
      <c r="F377" s="150"/>
      <c r="G377" s="151"/>
      <c r="H377" s="152" t="s">
        <v>79</v>
      </c>
      <c r="I377" s="153"/>
      <c r="J377" s="154"/>
      <c r="K377" s="154"/>
      <c r="L377" s="154"/>
      <c r="M377" s="154"/>
      <c r="N377" s="154"/>
      <c r="O377" s="154"/>
      <c r="P377" s="155"/>
      <c r="Q377" s="156"/>
      <c r="R377" s="155"/>
      <c r="S377" s="156"/>
      <c r="T377" s="157"/>
      <c r="U377" s="157"/>
      <c r="V377" s="157"/>
      <c r="W377" s="158"/>
    </row>
    <row r="378" spans="6:23" s="149" customFormat="1" ht="6" customHeight="1" outlineLevel="2">
      <c r="F378" s="150"/>
      <c r="G378" s="151"/>
      <c r="H378" s="159"/>
      <c r="I378" s="160"/>
      <c r="J378" s="160"/>
      <c r="K378" s="160"/>
      <c r="L378" s="160"/>
      <c r="M378" s="160"/>
      <c r="N378" s="160"/>
      <c r="O378" s="160"/>
      <c r="P378" s="155"/>
      <c r="Q378" s="156"/>
      <c r="R378" s="155"/>
      <c r="S378" s="156"/>
      <c r="T378" s="157"/>
      <c r="U378" s="157"/>
      <c r="V378" s="157"/>
      <c r="W378" s="158"/>
    </row>
    <row r="379" spans="6:23" s="175" customFormat="1" ht="12.75" customHeight="1" outlineLevel="2">
      <c r="F379" s="176"/>
      <c r="G379" s="177"/>
      <c r="H379" s="177"/>
      <c r="I379" s="178"/>
      <c r="J379" s="177"/>
      <c r="K379" s="179"/>
      <c r="L379" s="180"/>
      <c r="M379" s="179"/>
      <c r="N379" s="180"/>
      <c r="O379" s="181"/>
      <c r="P379" s="182"/>
      <c r="Q379" s="180"/>
      <c r="R379" s="180"/>
      <c r="S379" s="180"/>
      <c r="T379" s="183" t="s">
        <v>81</v>
      </c>
      <c r="U379" s="180"/>
      <c r="V379" s="180"/>
      <c r="W379" s="180"/>
    </row>
    <row r="380" spans="6:25" s="131" customFormat="1" ht="16.5" customHeight="1" outlineLevel="1">
      <c r="F380" s="132"/>
      <c r="G380" s="133"/>
      <c r="H380" s="134"/>
      <c r="I380" s="134" t="s">
        <v>391</v>
      </c>
      <c r="J380" s="133"/>
      <c r="K380" s="135"/>
      <c r="L380" s="136"/>
      <c r="M380" s="135"/>
      <c r="N380" s="136"/>
      <c r="O380" s="137">
        <f>SUBTOTAL(9,O381:O385)</f>
        <v>0</v>
      </c>
      <c r="P380" s="138"/>
      <c r="Q380" s="137">
        <f>SUBTOTAL(9,Q381:Q385)</f>
        <v>7.6941194</v>
      </c>
      <c r="R380" s="136"/>
      <c r="S380" s="137">
        <f>SUBTOTAL(9,S381:S385)</f>
        <v>0</v>
      </c>
      <c r="T380" s="139"/>
      <c r="U380" s="137">
        <f>SUBTOTAL(9,U381:U385)</f>
        <v>0</v>
      </c>
      <c r="V380" s="137">
        <f>SUBTOTAL(9,V381:V385)</f>
        <v>0</v>
      </c>
      <c r="W380" s="140"/>
      <c r="Y380" s="137">
        <f>SUBTOTAL(9,Y381:Y385)</f>
        <v>1</v>
      </c>
    </row>
    <row r="381" spans="6:25" s="149" customFormat="1" ht="12" outlineLevel="2">
      <c r="F381" s="142">
        <v>1</v>
      </c>
      <c r="G381" s="143" t="s">
        <v>86</v>
      </c>
      <c r="H381" s="144" t="s">
        <v>392</v>
      </c>
      <c r="I381" s="145" t="s">
        <v>393</v>
      </c>
      <c r="J381" s="143" t="s">
        <v>89</v>
      </c>
      <c r="K381" s="146">
        <v>3.41</v>
      </c>
      <c r="L381" s="147">
        <v>0</v>
      </c>
      <c r="M381" s="146">
        <v>3.41</v>
      </c>
      <c r="N381" s="148"/>
      <c r="O381" s="148">
        <f>M381*N381</f>
        <v>0</v>
      </c>
      <c r="P381" s="148">
        <v>2.25634</v>
      </c>
      <c r="Q381" s="148">
        <f>M381*P381</f>
        <v>7.6941194</v>
      </c>
      <c r="R381" s="148"/>
      <c r="S381" s="148">
        <f>M381*R381</f>
        <v>0</v>
      </c>
      <c r="T381" s="148">
        <v>21</v>
      </c>
      <c r="U381" s="148">
        <f>O381*T381/100</f>
        <v>0</v>
      </c>
      <c r="V381" s="148">
        <f>U381+O381</f>
        <v>0</v>
      </c>
      <c r="W381" s="148"/>
      <c r="X381" s="148"/>
      <c r="Y381" s="148">
        <v>1</v>
      </c>
    </row>
    <row r="382" spans="6:23" s="149" customFormat="1" ht="45" outlineLevel="2">
      <c r="F382" s="150"/>
      <c r="G382" s="151"/>
      <c r="H382" s="152" t="s">
        <v>79</v>
      </c>
      <c r="I382" s="153" t="s">
        <v>394</v>
      </c>
      <c r="J382" s="154"/>
      <c r="K382" s="154"/>
      <c r="L382" s="154"/>
      <c r="M382" s="154"/>
      <c r="N382" s="154"/>
      <c r="O382" s="154"/>
      <c r="P382" s="155"/>
      <c r="Q382" s="156"/>
      <c r="R382" s="155"/>
      <c r="S382" s="156"/>
      <c r="T382" s="157"/>
      <c r="U382" s="157"/>
      <c r="V382" s="157"/>
      <c r="W382" s="158"/>
    </row>
    <row r="383" spans="6:23" s="149" customFormat="1" ht="6" customHeight="1" outlineLevel="2">
      <c r="F383" s="150"/>
      <c r="G383" s="151"/>
      <c r="H383" s="159"/>
      <c r="I383" s="160"/>
      <c r="J383" s="160"/>
      <c r="K383" s="160"/>
      <c r="L383" s="160"/>
      <c r="M383" s="160"/>
      <c r="N383" s="160"/>
      <c r="O383" s="160"/>
      <c r="P383" s="155"/>
      <c r="Q383" s="156"/>
      <c r="R383" s="155"/>
      <c r="S383" s="156"/>
      <c r="T383" s="157"/>
      <c r="U383" s="157"/>
      <c r="V383" s="157"/>
      <c r="W383" s="158"/>
    </row>
    <row r="384" spans="6:23" s="161" customFormat="1" ht="11.25" outlineLevel="3">
      <c r="F384" s="162"/>
      <c r="G384" s="163"/>
      <c r="H384" s="164" t="str">
        <f>IF(AND(H383&lt;&gt;"Výkaz výměr:",I383=""),"Výkaz výměr:","")</f>
        <v>Výkaz výměr:</v>
      </c>
      <c r="I384" s="165" t="s">
        <v>395</v>
      </c>
      <c r="J384" s="166"/>
      <c r="K384" s="167"/>
      <c r="L384" s="168"/>
      <c r="M384" s="169">
        <v>3.41</v>
      </c>
      <c r="N384" s="170"/>
      <c r="O384" s="171"/>
      <c r="P384" s="172"/>
      <c r="Q384" s="170"/>
      <c r="R384" s="170"/>
      <c r="S384" s="170"/>
      <c r="T384" s="173" t="s">
        <v>81</v>
      </c>
      <c r="U384" s="170"/>
      <c r="V384" s="170"/>
      <c r="W384" s="174"/>
    </row>
    <row r="385" spans="6:23" s="175" customFormat="1" ht="12.75" customHeight="1" outlineLevel="2">
      <c r="F385" s="176"/>
      <c r="G385" s="177"/>
      <c r="H385" s="177"/>
      <c r="I385" s="178"/>
      <c r="J385" s="177"/>
      <c r="K385" s="179"/>
      <c r="L385" s="180"/>
      <c r="M385" s="179"/>
      <c r="N385" s="180"/>
      <c r="O385" s="181"/>
      <c r="P385" s="182"/>
      <c r="Q385" s="180"/>
      <c r="R385" s="180"/>
      <c r="S385" s="180"/>
      <c r="T385" s="183" t="s">
        <v>81</v>
      </c>
      <c r="U385" s="180"/>
      <c r="V385" s="180"/>
      <c r="W385" s="180"/>
    </row>
    <row r="386" spans="6:25" s="131" customFormat="1" ht="16.5" customHeight="1" outlineLevel="1">
      <c r="F386" s="132"/>
      <c r="G386" s="133"/>
      <c r="H386" s="134"/>
      <c r="I386" s="134" t="s">
        <v>234</v>
      </c>
      <c r="J386" s="133"/>
      <c r="K386" s="135"/>
      <c r="L386" s="136"/>
      <c r="M386" s="135"/>
      <c r="N386" s="136"/>
      <c r="O386" s="137">
        <f>SUBTOTAL(9,O387:O399)</f>
        <v>0</v>
      </c>
      <c r="P386" s="138"/>
      <c r="Q386" s="137">
        <f>SUBTOTAL(9,Q387:Q399)</f>
        <v>5.544209749999999</v>
      </c>
      <c r="R386" s="136"/>
      <c r="S386" s="137">
        <f>SUBTOTAL(9,S387:S399)</f>
        <v>0</v>
      </c>
      <c r="T386" s="139"/>
      <c r="U386" s="137">
        <f>SUBTOTAL(9,U387:U399)</f>
        <v>0</v>
      </c>
      <c r="V386" s="137">
        <f>SUBTOTAL(9,V387:V399)</f>
        <v>0</v>
      </c>
      <c r="W386" s="140"/>
      <c r="Y386" s="137">
        <f>SUBTOTAL(9,Y387:Y399)</f>
        <v>3</v>
      </c>
    </row>
    <row r="387" spans="6:25" s="149" customFormat="1" ht="12" outlineLevel="2">
      <c r="F387" s="142">
        <v>1</v>
      </c>
      <c r="G387" s="143" t="s">
        <v>75</v>
      </c>
      <c r="H387" s="144" t="s">
        <v>396</v>
      </c>
      <c r="I387" s="145" t="s">
        <v>397</v>
      </c>
      <c r="J387" s="143" t="s">
        <v>156</v>
      </c>
      <c r="K387" s="146">
        <v>60</v>
      </c>
      <c r="L387" s="147">
        <v>0</v>
      </c>
      <c r="M387" s="146">
        <v>60</v>
      </c>
      <c r="N387" s="148"/>
      <c r="O387" s="148">
        <f>M387*N387</f>
        <v>0</v>
      </c>
      <c r="P387" s="148">
        <v>0.044</v>
      </c>
      <c r="Q387" s="148">
        <f>M387*P387</f>
        <v>2.6399999999999997</v>
      </c>
      <c r="R387" s="148"/>
      <c r="S387" s="148">
        <f>M387*R387</f>
        <v>0</v>
      </c>
      <c r="T387" s="148">
        <v>21</v>
      </c>
      <c r="U387" s="148">
        <f>O387*T387/100</f>
        <v>0</v>
      </c>
      <c r="V387" s="148">
        <f>U387+O387</f>
        <v>0</v>
      </c>
      <c r="W387" s="148"/>
      <c r="X387" s="148"/>
      <c r="Y387" s="148">
        <v>1</v>
      </c>
    </row>
    <row r="388" spans="6:23" s="149" customFormat="1" ht="12" outlineLevel="2">
      <c r="F388" s="150"/>
      <c r="G388" s="151"/>
      <c r="H388" s="152" t="s">
        <v>79</v>
      </c>
      <c r="I388" s="153"/>
      <c r="J388" s="154"/>
      <c r="K388" s="154"/>
      <c r="L388" s="154"/>
      <c r="M388" s="154"/>
      <c r="N388" s="154"/>
      <c r="O388" s="154"/>
      <c r="P388" s="155"/>
      <c r="Q388" s="156"/>
      <c r="R388" s="155"/>
      <c r="S388" s="156"/>
      <c r="T388" s="157"/>
      <c r="U388" s="157"/>
      <c r="V388" s="157"/>
      <c r="W388" s="158"/>
    </row>
    <row r="389" spans="6:23" s="149" customFormat="1" ht="6" customHeight="1" outlineLevel="2">
      <c r="F389" s="150"/>
      <c r="G389" s="151"/>
      <c r="H389" s="159"/>
      <c r="I389" s="160"/>
      <c r="J389" s="160"/>
      <c r="K389" s="160"/>
      <c r="L389" s="160"/>
      <c r="M389" s="160"/>
      <c r="N389" s="160"/>
      <c r="O389" s="160"/>
      <c r="P389" s="155"/>
      <c r="Q389" s="156"/>
      <c r="R389" s="155"/>
      <c r="S389" s="156"/>
      <c r="T389" s="157"/>
      <c r="U389" s="157"/>
      <c r="V389" s="157"/>
      <c r="W389" s="158"/>
    </row>
    <row r="390" spans="6:25" s="149" customFormat="1" ht="12" outlineLevel="2">
      <c r="F390" s="142">
        <v>2</v>
      </c>
      <c r="G390" s="143" t="s">
        <v>86</v>
      </c>
      <c r="H390" s="144" t="s">
        <v>398</v>
      </c>
      <c r="I390" s="145" t="s">
        <v>399</v>
      </c>
      <c r="J390" s="143" t="s">
        <v>129</v>
      </c>
      <c r="K390" s="146">
        <v>54.925</v>
      </c>
      <c r="L390" s="147">
        <v>0</v>
      </c>
      <c r="M390" s="146">
        <v>54.925</v>
      </c>
      <c r="N390" s="148"/>
      <c r="O390" s="148">
        <f>M390*N390</f>
        <v>0</v>
      </c>
      <c r="P390" s="148">
        <v>0.00047</v>
      </c>
      <c r="Q390" s="148">
        <f>M390*P390</f>
        <v>0.025814749999999997</v>
      </c>
      <c r="R390" s="148"/>
      <c r="S390" s="148">
        <f>M390*R390</f>
        <v>0</v>
      </c>
      <c r="T390" s="148">
        <v>21</v>
      </c>
      <c r="U390" s="148">
        <f>O390*T390/100</f>
        <v>0</v>
      </c>
      <c r="V390" s="148">
        <f>U390+O390</f>
        <v>0</v>
      </c>
      <c r="W390" s="148"/>
      <c r="X390" s="148"/>
      <c r="Y390" s="148">
        <v>1</v>
      </c>
    </row>
    <row r="391" spans="6:23" s="149" customFormat="1" ht="45" outlineLevel="2">
      <c r="F391" s="150"/>
      <c r="G391" s="151"/>
      <c r="H391" s="152" t="s">
        <v>79</v>
      </c>
      <c r="I391" s="153" t="s">
        <v>400</v>
      </c>
      <c r="J391" s="154"/>
      <c r="K391" s="154"/>
      <c r="L391" s="154"/>
      <c r="M391" s="154"/>
      <c r="N391" s="154"/>
      <c r="O391" s="154"/>
      <c r="P391" s="155"/>
      <c r="Q391" s="156"/>
      <c r="R391" s="155"/>
      <c r="S391" s="156"/>
      <c r="T391" s="157"/>
      <c r="U391" s="157"/>
      <c r="V391" s="157"/>
      <c r="W391" s="158"/>
    </row>
    <row r="392" spans="6:23" s="149" customFormat="1" ht="6" customHeight="1" outlineLevel="2">
      <c r="F392" s="150"/>
      <c r="G392" s="151"/>
      <c r="H392" s="159"/>
      <c r="I392" s="160"/>
      <c r="J392" s="160"/>
      <c r="K392" s="160"/>
      <c r="L392" s="160"/>
      <c r="M392" s="160"/>
      <c r="N392" s="160"/>
      <c r="O392" s="160"/>
      <c r="P392" s="155"/>
      <c r="Q392" s="156"/>
      <c r="R392" s="155"/>
      <c r="S392" s="156"/>
      <c r="T392" s="157"/>
      <c r="U392" s="157"/>
      <c r="V392" s="157"/>
      <c r="W392" s="158"/>
    </row>
    <row r="393" spans="6:23" s="161" customFormat="1" ht="11.25" outlineLevel="3">
      <c r="F393" s="162"/>
      <c r="G393" s="163"/>
      <c r="H393" s="164" t="str">
        <f>IF(AND(H392&lt;&gt;"Výkaz výměr:",I392=""),"Výkaz výměr:","")</f>
        <v>Výkaz výměr:</v>
      </c>
      <c r="I393" s="165" t="s">
        <v>401</v>
      </c>
      <c r="J393" s="166"/>
      <c r="K393" s="167"/>
      <c r="L393" s="168"/>
      <c r="M393" s="169">
        <v>39.825</v>
      </c>
      <c r="N393" s="170"/>
      <c r="O393" s="171"/>
      <c r="P393" s="172"/>
      <c r="Q393" s="170"/>
      <c r="R393" s="170"/>
      <c r="S393" s="170"/>
      <c r="T393" s="173" t="s">
        <v>81</v>
      </c>
      <c r="U393" s="170"/>
      <c r="V393" s="170"/>
      <c r="W393" s="174"/>
    </row>
    <row r="394" spans="6:23" s="161" customFormat="1" ht="11.25" outlineLevel="3">
      <c r="F394" s="162"/>
      <c r="G394" s="163"/>
      <c r="H394" s="164">
        <f>IF(AND(H393&lt;&gt;"Výkaz výměr:",I393=""),"Výkaz výměr:","")</f>
      </c>
      <c r="I394" s="165" t="s">
        <v>402</v>
      </c>
      <c r="J394" s="166"/>
      <c r="K394" s="167"/>
      <c r="L394" s="168"/>
      <c r="M394" s="169">
        <v>15.1</v>
      </c>
      <c r="N394" s="170"/>
      <c r="O394" s="171"/>
      <c r="P394" s="172"/>
      <c r="Q394" s="170"/>
      <c r="R394" s="170"/>
      <c r="S394" s="170"/>
      <c r="T394" s="173" t="s">
        <v>81</v>
      </c>
      <c r="U394" s="170"/>
      <c r="V394" s="170"/>
      <c r="W394" s="174"/>
    </row>
    <row r="395" spans="6:25" s="149" customFormat="1" ht="12" outlineLevel="2">
      <c r="F395" s="142">
        <v>3</v>
      </c>
      <c r="G395" s="143" t="s">
        <v>86</v>
      </c>
      <c r="H395" s="144" t="s">
        <v>403</v>
      </c>
      <c r="I395" s="145" t="s">
        <v>404</v>
      </c>
      <c r="J395" s="143" t="s">
        <v>145</v>
      </c>
      <c r="K395" s="146">
        <v>19.5</v>
      </c>
      <c r="L395" s="147">
        <v>0</v>
      </c>
      <c r="M395" s="146">
        <v>19.5</v>
      </c>
      <c r="N395" s="148"/>
      <c r="O395" s="148">
        <f>M395*N395</f>
        <v>0</v>
      </c>
      <c r="P395" s="148">
        <v>0.14761</v>
      </c>
      <c r="Q395" s="148">
        <f>M395*P395</f>
        <v>2.878395</v>
      </c>
      <c r="R395" s="148"/>
      <c r="S395" s="148">
        <f>M395*R395</f>
        <v>0</v>
      </c>
      <c r="T395" s="148">
        <v>21</v>
      </c>
      <c r="U395" s="148">
        <f>O395*T395/100</f>
        <v>0</v>
      </c>
      <c r="V395" s="148">
        <f>U395+O395</f>
        <v>0</v>
      </c>
      <c r="W395" s="148"/>
      <c r="X395" s="148"/>
      <c r="Y395" s="148">
        <v>1</v>
      </c>
    </row>
    <row r="396" spans="6:23" s="149" customFormat="1" ht="56.25" outlineLevel="2">
      <c r="F396" s="150"/>
      <c r="G396" s="151"/>
      <c r="H396" s="152" t="s">
        <v>79</v>
      </c>
      <c r="I396" s="153" t="s">
        <v>405</v>
      </c>
      <c r="J396" s="154"/>
      <c r="K396" s="154"/>
      <c r="L396" s="154"/>
      <c r="M396" s="154"/>
      <c r="N396" s="154"/>
      <c r="O396" s="154"/>
      <c r="P396" s="155"/>
      <c r="Q396" s="156"/>
      <c r="R396" s="155"/>
      <c r="S396" s="156"/>
      <c r="T396" s="157"/>
      <c r="U396" s="157"/>
      <c r="V396" s="157"/>
      <c r="W396" s="158"/>
    </row>
    <row r="397" spans="6:23" s="149" customFormat="1" ht="6" customHeight="1" outlineLevel="2">
      <c r="F397" s="150"/>
      <c r="G397" s="151"/>
      <c r="H397" s="159"/>
      <c r="I397" s="160"/>
      <c r="J397" s="160"/>
      <c r="K397" s="160"/>
      <c r="L397" s="160"/>
      <c r="M397" s="160"/>
      <c r="N397" s="160"/>
      <c r="O397" s="160"/>
      <c r="P397" s="155"/>
      <c r="Q397" s="156"/>
      <c r="R397" s="155"/>
      <c r="S397" s="156"/>
      <c r="T397" s="157"/>
      <c r="U397" s="157"/>
      <c r="V397" s="157"/>
      <c r="W397" s="158"/>
    </row>
    <row r="398" spans="6:23" s="161" customFormat="1" ht="11.25" outlineLevel="3">
      <c r="F398" s="162"/>
      <c r="G398" s="163"/>
      <c r="H398" s="164" t="str">
        <f>IF(AND(H397&lt;&gt;"Výkaz výměr:",I397=""),"Výkaz výměr:","")</f>
        <v>Výkaz výměr:</v>
      </c>
      <c r="I398" s="165" t="s">
        <v>406</v>
      </c>
      <c r="J398" s="166"/>
      <c r="K398" s="167"/>
      <c r="L398" s="168"/>
      <c r="M398" s="169">
        <v>19.5</v>
      </c>
      <c r="N398" s="170"/>
      <c r="O398" s="171"/>
      <c r="P398" s="172"/>
      <c r="Q398" s="170"/>
      <c r="R398" s="170"/>
      <c r="S398" s="170"/>
      <c r="T398" s="173" t="s">
        <v>81</v>
      </c>
      <c r="U398" s="170"/>
      <c r="V398" s="170"/>
      <c r="W398" s="174"/>
    </row>
    <row r="399" spans="6:23" s="175" customFormat="1" ht="12.75" customHeight="1" outlineLevel="2">
      <c r="F399" s="176"/>
      <c r="G399" s="177"/>
      <c r="H399" s="177"/>
      <c r="I399" s="178"/>
      <c r="J399" s="177"/>
      <c r="K399" s="179"/>
      <c r="L399" s="180"/>
      <c r="M399" s="179"/>
      <c r="N399" s="180"/>
      <c r="O399" s="181"/>
      <c r="P399" s="182"/>
      <c r="Q399" s="180"/>
      <c r="R399" s="180"/>
      <c r="S399" s="180"/>
      <c r="T399" s="183" t="s">
        <v>81</v>
      </c>
      <c r="U399" s="180"/>
      <c r="V399" s="180"/>
      <c r="W399" s="180"/>
    </row>
    <row r="400" spans="6:25" s="131" customFormat="1" ht="16.5" customHeight="1" outlineLevel="1">
      <c r="F400" s="132"/>
      <c r="G400" s="133"/>
      <c r="H400" s="134"/>
      <c r="I400" s="134" t="s">
        <v>343</v>
      </c>
      <c r="J400" s="133"/>
      <c r="K400" s="135"/>
      <c r="L400" s="136"/>
      <c r="M400" s="135"/>
      <c r="N400" s="136"/>
      <c r="O400" s="137">
        <f>SUBTOTAL(9,O401:O404)</f>
        <v>0</v>
      </c>
      <c r="P400" s="138"/>
      <c r="Q400" s="137">
        <f>SUBTOTAL(9,Q401:Q404)</f>
        <v>0</v>
      </c>
      <c r="R400" s="136"/>
      <c r="S400" s="137">
        <f>SUBTOTAL(9,S401:S404)</f>
        <v>0</v>
      </c>
      <c r="T400" s="139"/>
      <c r="U400" s="137">
        <f>SUBTOTAL(9,U401:U404)</f>
        <v>0</v>
      </c>
      <c r="V400" s="137">
        <f>SUBTOTAL(9,V401:V404)</f>
        <v>0</v>
      </c>
      <c r="W400" s="140"/>
      <c r="Y400" s="137">
        <f>SUBTOTAL(9,Y401:Y404)</f>
        <v>1</v>
      </c>
    </row>
    <row r="401" spans="6:25" s="149" customFormat="1" ht="12" outlineLevel="2">
      <c r="F401" s="142">
        <v>1</v>
      </c>
      <c r="G401" s="143" t="s">
        <v>86</v>
      </c>
      <c r="H401" s="144" t="s">
        <v>407</v>
      </c>
      <c r="I401" s="145" t="s">
        <v>408</v>
      </c>
      <c r="J401" s="143" t="s">
        <v>84</v>
      </c>
      <c r="K401" s="146">
        <v>115.67005715000002</v>
      </c>
      <c r="L401" s="147">
        <v>0</v>
      </c>
      <c r="M401" s="146">
        <v>115.67005715000002</v>
      </c>
      <c r="N401" s="148"/>
      <c r="O401" s="148">
        <f>M401*N401</f>
        <v>0</v>
      </c>
      <c r="P401" s="148"/>
      <c r="Q401" s="148">
        <f>M401*P401</f>
        <v>0</v>
      </c>
      <c r="R401" s="148"/>
      <c r="S401" s="148">
        <f>M401*R401</f>
        <v>0</v>
      </c>
      <c r="T401" s="148">
        <v>21</v>
      </c>
      <c r="U401" s="148">
        <f>O401*T401/100</f>
        <v>0</v>
      </c>
      <c r="V401" s="148">
        <f>U401+O401</f>
        <v>0</v>
      </c>
      <c r="W401" s="148"/>
      <c r="X401" s="148"/>
      <c r="Y401" s="148">
        <v>1</v>
      </c>
    </row>
    <row r="402" spans="6:23" s="149" customFormat="1" ht="67.5" outlineLevel="2">
      <c r="F402" s="150"/>
      <c r="G402" s="151"/>
      <c r="H402" s="152" t="s">
        <v>79</v>
      </c>
      <c r="I402" s="153" t="s">
        <v>409</v>
      </c>
      <c r="J402" s="154"/>
      <c r="K402" s="154"/>
      <c r="L402" s="154"/>
      <c r="M402" s="154"/>
      <c r="N402" s="154"/>
      <c r="O402" s="154"/>
      <c r="P402" s="155"/>
      <c r="Q402" s="156"/>
      <c r="R402" s="155"/>
      <c r="S402" s="156"/>
      <c r="T402" s="157"/>
      <c r="U402" s="157"/>
      <c r="V402" s="157"/>
      <c r="W402" s="158"/>
    </row>
    <row r="403" spans="6:23" s="149" customFormat="1" ht="6" customHeight="1" outlineLevel="2">
      <c r="F403" s="150"/>
      <c r="G403" s="151"/>
      <c r="H403" s="159"/>
      <c r="I403" s="160"/>
      <c r="J403" s="160"/>
      <c r="K403" s="160"/>
      <c r="L403" s="160"/>
      <c r="M403" s="160"/>
      <c r="N403" s="160"/>
      <c r="O403" s="160"/>
      <c r="P403" s="155"/>
      <c r="Q403" s="156"/>
      <c r="R403" s="155"/>
      <c r="S403" s="156"/>
      <c r="T403" s="157"/>
      <c r="U403" s="157"/>
      <c r="V403" s="157"/>
      <c r="W403" s="158"/>
    </row>
    <row r="404" spans="6:23" s="175" customFormat="1" ht="12.75" customHeight="1" outlineLevel="2">
      <c r="F404" s="176"/>
      <c r="G404" s="177"/>
      <c r="H404" s="177"/>
      <c r="I404" s="178"/>
      <c r="J404" s="177"/>
      <c r="K404" s="179"/>
      <c r="L404" s="180"/>
      <c r="M404" s="179"/>
      <c r="N404" s="180"/>
      <c r="O404" s="181"/>
      <c r="P404" s="182"/>
      <c r="Q404" s="180"/>
      <c r="R404" s="180"/>
      <c r="S404" s="180"/>
      <c r="T404" s="183" t="s">
        <v>81</v>
      </c>
      <c r="U404" s="180"/>
      <c r="V404" s="180"/>
      <c r="W404" s="180"/>
    </row>
    <row r="405" spans="6:25" s="131" customFormat="1" ht="16.5" customHeight="1" outlineLevel="1">
      <c r="F405" s="132"/>
      <c r="G405" s="133"/>
      <c r="H405" s="134"/>
      <c r="I405" s="134" t="s">
        <v>410</v>
      </c>
      <c r="J405" s="133"/>
      <c r="K405" s="135"/>
      <c r="L405" s="136"/>
      <c r="M405" s="135"/>
      <c r="N405" s="136"/>
      <c r="O405" s="137">
        <f>SUBTOTAL(9,O406:O413)</f>
        <v>0</v>
      </c>
      <c r="P405" s="138"/>
      <c r="Q405" s="137">
        <f>SUBTOTAL(9,Q406:Q413)</f>
        <v>0</v>
      </c>
      <c r="R405" s="136"/>
      <c r="S405" s="137">
        <f>SUBTOTAL(9,S406:S413)</f>
        <v>0</v>
      </c>
      <c r="T405" s="139"/>
      <c r="U405" s="137">
        <f>SUBTOTAL(9,U406:U413)</f>
        <v>0</v>
      </c>
      <c r="V405" s="137">
        <f>SUBTOTAL(9,V406:V413)</f>
        <v>0</v>
      </c>
      <c r="W405" s="140"/>
      <c r="Y405" s="137">
        <f>SUBTOTAL(9,Y406:Y413)</f>
        <v>2</v>
      </c>
    </row>
    <row r="406" spans="6:25" s="149" customFormat="1" ht="12" outlineLevel="2">
      <c r="F406" s="142">
        <v>1</v>
      </c>
      <c r="G406" s="143" t="s">
        <v>86</v>
      </c>
      <c r="H406" s="144" t="s">
        <v>411</v>
      </c>
      <c r="I406" s="145" t="s">
        <v>412</v>
      </c>
      <c r="J406" s="143" t="s">
        <v>145</v>
      </c>
      <c r="K406" s="146">
        <v>30.299999999999997</v>
      </c>
      <c r="L406" s="147">
        <v>0</v>
      </c>
      <c r="M406" s="146">
        <v>30.299999999999997</v>
      </c>
      <c r="N406" s="148"/>
      <c r="O406" s="148">
        <f>M406*N406</f>
        <v>0</v>
      </c>
      <c r="P406" s="148"/>
      <c r="Q406" s="148">
        <f>M406*P406</f>
        <v>0</v>
      </c>
      <c r="R406" s="148"/>
      <c r="S406" s="148">
        <f>M406*R406</f>
        <v>0</v>
      </c>
      <c r="T406" s="148">
        <v>21</v>
      </c>
      <c r="U406" s="148">
        <f>O406*T406/100</f>
        <v>0</v>
      </c>
      <c r="V406" s="148">
        <f>U406+O406</f>
        <v>0</v>
      </c>
      <c r="W406" s="148"/>
      <c r="X406" s="148"/>
      <c r="Y406" s="148">
        <v>1</v>
      </c>
    </row>
    <row r="407" spans="6:23" s="149" customFormat="1" ht="12" outlineLevel="2">
      <c r="F407" s="150"/>
      <c r="G407" s="151"/>
      <c r="H407" s="152" t="s">
        <v>79</v>
      </c>
      <c r="I407" s="153"/>
      <c r="J407" s="154"/>
      <c r="K407" s="154"/>
      <c r="L407" s="154"/>
      <c r="M407" s="154"/>
      <c r="N407" s="154"/>
      <c r="O407" s="154"/>
      <c r="P407" s="155"/>
      <c r="Q407" s="156"/>
      <c r="R407" s="155"/>
      <c r="S407" s="156"/>
      <c r="T407" s="157"/>
      <c r="U407" s="157"/>
      <c r="V407" s="157"/>
      <c r="W407" s="158"/>
    </row>
    <row r="408" spans="6:23" s="149" customFormat="1" ht="6" customHeight="1" outlineLevel="2">
      <c r="F408" s="150"/>
      <c r="G408" s="151"/>
      <c r="H408" s="159"/>
      <c r="I408" s="160"/>
      <c r="J408" s="160"/>
      <c r="K408" s="160"/>
      <c r="L408" s="160"/>
      <c r="M408" s="160"/>
      <c r="N408" s="160"/>
      <c r="O408" s="160"/>
      <c r="P408" s="155"/>
      <c r="Q408" s="156"/>
      <c r="R408" s="155"/>
      <c r="S408" s="156"/>
      <c r="T408" s="157"/>
      <c r="U408" s="157"/>
      <c r="V408" s="157"/>
      <c r="W408" s="158"/>
    </row>
    <row r="409" spans="6:23" s="161" customFormat="1" ht="11.25" outlineLevel="3">
      <c r="F409" s="162"/>
      <c r="G409" s="163"/>
      <c r="H409" s="164" t="str">
        <f>IF(AND(H408&lt;&gt;"Výkaz výměr:",I408=""),"Výkaz výměr:","")</f>
        <v>Výkaz výměr:</v>
      </c>
      <c r="I409" s="165" t="s">
        <v>413</v>
      </c>
      <c r="J409" s="166"/>
      <c r="K409" s="167"/>
      <c r="L409" s="168"/>
      <c r="M409" s="169">
        <v>30.299999999999997</v>
      </c>
      <c r="N409" s="170"/>
      <c r="O409" s="171"/>
      <c r="P409" s="172"/>
      <c r="Q409" s="170"/>
      <c r="R409" s="170"/>
      <c r="S409" s="170"/>
      <c r="T409" s="173" t="s">
        <v>81</v>
      </c>
      <c r="U409" s="170"/>
      <c r="V409" s="170"/>
      <c r="W409" s="174"/>
    </row>
    <row r="410" spans="6:25" s="149" customFormat="1" ht="12" outlineLevel="2">
      <c r="F410" s="142">
        <v>2</v>
      </c>
      <c r="G410" s="143" t="s">
        <v>86</v>
      </c>
      <c r="H410" s="144" t="s">
        <v>414</v>
      </c>
      <c r="I410" s="145" t="s">
        <v>415</v>
      </c>
      <c r="J410" s="143" t="s">
        <v>354</v>
      </c>
      <c r="K410" s="146">
        <v>1.35</v>
      </c>
      <c r="L410" s="147">
        <v>0</v>
      </c>
      <c r="M410" s="146">
        <v>1.35</v>
      </c>
      <c r="N410" s="148"/>
      <c r="O410" s="148">
        <f>M410*N410</f>
        <v>0</v>
      </c>
      <c r="P410" s="148"/>
      <c r="Q410" s="148">
        <f>M410*P410</f>
        <v>0</v>
      </c>
      <c r="R410" s="148"/>
      <c r="S410" s="148">
        <f>M410*R410</f>
        <v>0</v>
      </c>
      <c r="T410" s="148">
        <v>21</v>
      </c>
      <c r="U410" s="148">
        <f>O410*T410/100</f>
        <v>0</v>
      </c>
      <c r="V410" s="148">
        <f>U410+O410</f>
        <v>0</v>
      </c>
      <c r="W410" s="148"/>
      <c r="X410" s="148"/>
      <c r="Y410" s="148">
        <v>1</v>
      </c>
    </row>
    <row r="411" spans="6:23" s="149" customFormat="1" ht="56.25" outlineLevel="2">
      <c r="F411" s="150"/>
      <c r="G411" s="151"/>
      <c r="H411" s="152" t="s">
        <v>79</v>
      </c>
      <c r="I411" s="153" t="s">
        <v>416</v>
      </c>
      <c r="J411" s="154"/>
      <c r="K411" s="154"/>
      <c r="L411" s="154"/>
      <c r="M411" s="154"/>
      <c r="N411" s="154"/>
      <c r="O411" s="154"/>
      <c r="P411" s="155"/>
      <c r="Q411" s="156"/>
      <c r="R411" s="155"/>
      <c r="S411" s="156"/>
      <c r="T411" s="157"/>
      <c r="U411" s="157"/>
      <c r="V411" s="157"/>
      <c r="W411" s="158"/>
    </row>
    <row r="412" spans="6:23" s="149" customFormat="1" ht="6" customHeight="1" outlineLevel="2">
      <c r="F412" s="150"/>
      <c r="G412" s="151"/>
      <c r="H412" s="159"/>
      <c r="I412" s="160"/>
      <c r="J412" s="160"/>
      <c r="K412" s="160"/>
      <c r="L412" s="160"/>
      <c r="M412" s="160"/>
      <c r="N412" s="160"/>
      <c r="O412" s="160"/>
      <c r="P412" s="155"/>
      <c r="Q412" s="156"/>
      <c r="R412" s="155"/>
      <c r="S412" s="156"/>
      <c r="T412" s="157"/>
      <c r="U412" s="157"/>
      <c r="V412" s="157"/>
      <c r="W412" s="158"/>
    </row>
    <row r="413" spans="6:23" s="175" customFormat="1" ht="12.75" customHeight="1" outlineLevel="2">
      <c r="F413" s="176"/>
      <c r="G413" s="177"/>
      <c r="H413" s="177"/>
      <c r="I413" s="178"/>
      <c r="J413" s="177"/>
      <c r="K413" s="179"/>
      <c r="L413" s="180"/>
      <c r="M413" s="179"/>
      <c r="N413" s="180"/>
      <c r="O413" s="181"/>
      <c r="P413" s="182"/>
      <c r="Q413" s="180"/>
      <c r="R413" s="180"/>
      <c r="S413" s="180"/>
      <c r="T413" s="183" t="s">
        <v>81</v>
      </c>
      <c r="U413" s="180"/>
      <c r="V413" s="180"/>
      <c r="W413" s="180"/>
    </row>
    <row r="414" spans="6:23" s="175" customFormat="1" ht="12.75" customHeight="1" outlineLevel="1">
      <c r="F414" s="176"/>
      <c r="G414" s="177"/>
      <c r="H414" s="177"/>
      <c r="I414" s="178"/>
      <c r="J414" s="177"/>
      <c r="K414" s="179"/>
      <c r="L414" s="180"/>
      <c r="M414" s="179"/>
      <c r="N414" s="180"/>
      <c r="O414" s="181"/>
      <c r="P414" s="182"/>
      <c r="Q414" s="180"/>
      <c r="R414" s="180"/>
      <c r="S414" s="180"/>
      <c r="T414" s="183" t="s">
        <v>81</v>
      </c>
      <c r="U414" s="180"/>
      <c r="V414" s="180"/>
      <c r="W414" s="180"/>
    </row>
    <row r="415" spans="6:25" s="121" customFormat="1" ht="18.75" customHeight="1">
      <c r="F415" s="122"/>
      <c r="G415" s="123"/>
      <c r="H415" s="124"/>
      <c r="I415" s="124" t="s">
        <v>417</v>
      </c>
      <c r="J415" s="123"/>
      <c r="K415" s="125"/>
      <c r="L415" s="126"/>
      <c r="M415" s="125"/>
      <c r="N415" s="126"/>
      <c r="O415" s="127">
        <f>SUBTOTAL(9,O416:O565)</f>
        <v>0</v>
      </c>
      <c r="P415" s="128"/>
      <c r="Q415" s="127">
        <f>SUBTOTAL(9,Q416:Q565)</f>
        <v>270.03322815</v>
      </c>
      <c r="R415" s="126"/>
      <c r="S415" s="127">
        <f>SUBTOTAL(9,S416:S565)</f>
        <v>0.15</v>
      </c>
      <c r="T415" s="129"/>
      <c r="U415" s="127">
        <f>SUBTOTAL(9,U416:U565)</f>
        <v>0</v>
      </c>
      <c r="V415" s="127">
        <f>SUBTOTAL(9,V416:V565)</f>
        <v>0</v>
      </c>
      <c r="W415" s="130"/>
      <c r="Y415" s="127">
        <f>SUBTOTAL(9,Y416:Y565)</f>
        <v>42</v>
      </c>
    </row>
    <row r="416" spans="6:25" s="131" customFormat="1" ht="16.5" customHeight="1" outlineLevel="1">
      <c r="F416" s="132"/>
      <c r="G416" s="133"/>
      <c r="H416" s="134"/>
      <c r="I416" s="134" t="s">
        <v>69</v>
      </c>
      <c r="J416" s="133"/>
      <c r="K416" s="135"/>
      <c r="L416" s="136"/>
      <c r="M416" s="135"/>
      <c r="N416" s="136"/>
      <c r="O416" s="137">
        <f>SUBTOTAL(9,O417:O458)</f>
        <v>0</v>
      </c>
      <c r="P416" s="138"/>
      <c r="Q416" s="137">
        <f>SUBTOTAL(9,Q417:Q458)</f>
        <v>0.6039936</v>
      </c>
      <c r="R416" s="136"/>
      <c r="S416" s="137">
        <f>SUBTOTAL(9,S417:S458)</f>
        <v>0</v>
      </c>
      <c r="T416" s="139"/>
      <c r="U416" s="137">
        <f>SUBTOTAL(9,U417:U458)</f>
        <v>0</v>
      </c>
      <c r="V416" s="137">
        <f>SUBTOTAL(9,V417:V458)</f>
        <v>0</v>
      </c>
      <c r="W416" s="140"/>
      <c r="Y416" s="137">
        <f>SUBTOTAL(9,Y417:Y458)</f>
        <v>11</v>
      </c>
    </row>
    <row r="417" spans="6:25" s="149" customFormat="1" ht="12" outlineLevel="2">
      <c r="F417" s="142">
        <v>1</v>
      </c>
      <c r="G417" s="143" t="s">
        <v>86</v>
      </c>
      <c r="H417" s="144" t="s">
        <v>418</v>
      </c>
      <c r="I417" s="145" t="s">
        <v>419</v>
      </c>
      <c r="J417" s="143" t="s">
        <v>89</v>
      </c>
      <c r="K417" s="146">
        <v>343.791</v>
      </c>
      <c r="L417" s="147">
        <v>0</v>
      </c>
      <c r="M417" s="146">
        <v>343.791</v>
      </c>
      <c r="N417" s="148"/>
      <c r="O417" s="148">
        <f>M417*N417</f>
        <v>0</v>
      </c>
      <c r="P417" s="148"/>
      <c r="Q417" s="148">
        <f>M417*P417</f>
        <v>0</v>
      </c>
      <c r="R417" s="148"/>
      <c r="S417" s="148">
        <f>M417*R417</f>
        <v>0</v>
      </c>
      <c r="T417" s="148">
        <v>21</v>
      </c>
      <c r="U417" s="148">
        <f>O417*T417/100</f>
        <v>0</v>
      </c>
      <c r="V417" s="148">
        <f>U417+O417</f>
        <v>0</v>
      </c>
      <c r="W417" s="148"/>
      <c r="X417" s="148"/>
      <c r="Y417" s="148">
        <v>1</v>
      </c>
    </row>
    <row r="418" spans="6:23" s="149" customFormat="1" ht="45" outlineLevel="2">
      <c r="F418" s="150"/>
      <c r="G418" s="151"/>
      <c r="H418" s="152" t="s">
        <v>79</v>
      </c>
      <c r="I418" s="153" t="s">
        <v>420</v>
      </c>
      <c r="J418" s="154"/>
      <c r="K418" s="154"/>
      <c r="L418" s="154"/>
      <c r="M418" s="154"/>
      <c r="N418" s="154"/>
      <c r="O418" s="154"/>
      <c r="P418" s="155"/>
      <c r="Q418" s="156"/>
      <c r="R418" s="155"/>
      <c r="S418" s="156"/>
      <c r="T418" s="157"/>
      <c r="U418" s="157"/>
      <c r="V418" s="157"/>
      <c r="W418" s="158"/>
    </row>
    <row r="419" spans="6:23" s="149" customFormat="1" ht="6" customHeight="1" outlineLevel="2">
      <c r="F419" s="150"/>
      <c r="G419" s="151"/>
      <c r="H419" s="159"/>
      <c r="I419" s="160"/>
      <c r="J419" s="160"/>
      <c r="K419" s="160"/>
      <c r="L419" s="160"/>
      <c r="M419" s="160"/>
      <c r="N419" s="160"/>
      <c r="O419" s="160"/>
      <c r="P419" s="155"/>
      <c r="Q419" s="156"/>
      <c r="R419" s="155"/>
      <c r="S419" s="156"/>
      <c r="T419" s="157"/>
      <c r="U419" s="157"/>
      <c r="V419" s="157"/>
      <c r="W419" s="158"/>
    </row>
    <row r="420" spans="6:23" s="161" customFormat="1" ht="11.25" outlineLevel="3">
      <c r="F420" s="162"/>
      <c r="G420" s="163"/>
      <c r="H420" s="164" t="str">
        <f>IF(AND(H419&lt;&gt;"Výkaz výměr:",I419=""),"Výkaz výměr:","")</f>
        <v>Výkaz výměr:</v>
      </c>
      <c r="I420" s="165" t="s">
        <v>421</v>
      </c>
      <c r="J420" s="166"/>
      <c r="K420" s="167"/>
      <c r="L420" s="168"/>
      <c r="M420" s="169">
        <v>323.568</v>
      </c>
      <c r="N420" s="170"/>
      <c r="O420" s="171"/>
      <c r="P420" s="172"/>
      <c r="Q420" s="170"/>
      <c r="R420" s="170"/>
      <c r="S420" s="170"/>
      <c r="T420" s="173" t="s">
        <v>81</v>
      </c>
      <c r="U420" s="170"/>
      <c r="V420" s="170"/>
      <c r="W420" s="174"/>
    </row>
    <row r="421" spans="6:23" s="161" customFormat="1" ht="11.25" outlineLevel="3">
      <c r="F421" s="162"/>
      <c r="G421" s="163"/>
      <c r="H421" s="164">
        <f>IF(AND(H420&lt;&gt;"Výkaz výměr:",I420=""),"Výkaz výměr:","")</f>
      </c>
      <c r="I421" s="165" t="s">
        <v>422</v>
      </c>
      <c r="J421" s="166"/>
      <c r="K421" s="167"/>
      <c r="L421" s="168"/>
      <c r="M421" s="169">
        <v>20.223</v>
      </c>
      <c r="N421" s="170"/>
      <c r="O421" s="171"/>
      <c r="P421" s="172"/>
      <c r="Q421" s="170"/>
      <c r="R421" s="170"/>
      <c r="S421" s="170"/>
      <c r="T421" s="173" t="s">
        <v>81</v>
      </c>
      <c r="U421" s="170"/>
      <c r="V421" s="170"/>
      <c r="W421" s="174"/>
    </row>
    <row r="422" spans="6:25" s="149" customFormat="1" ht="12" outlineLevel="2">
      <c r="F422" s="142">
        <v>2</v>
      </c>
      <c r="G422" s="143" t="s">
        <v>86</v>
      </c>
      <c r="H422" s="144" t="s">
        <v>361</v>
      </c>
      <c r="I422" s="145" t="s">
        <v>362</v>
      </c>
      <c r="J422" s="143" t="s">
        <v>89</v>
      </c>
      <c r="K422" s="146">
        <v>343.791</v>
      </c>
      <c r="L422" s="147">
        <v>0</v>
      </c>
      <c r="M422" s="146">
        <v>343.791</v>
      </c>
      <c r="N422" s="148"/>
      <c r="O422" s="148">
        <f>M422*N422</f>
        <v>0</v>
      </c>
      <c r="P422" s="148"/>
      <c r="Q422" s="148">
        <f>M422*P422</f>
        <v>0</v>
      </c>
      <c r="R422" s="148"/>
      <c r="S422" s="148">
        <f>M422*R422</f>
        <v>0</v>
      </c>
      <c r="T422" s="148">
        <v>21</v>
      </c>
      <c r="U422" s="148">
        <f>O422*T422/100</f>
        <v>0</v>
      </c>
      <c r="V422" s="148">
        <f>U422+O422</f>
        <v>0</v>
      </c>
      <c r="W422" s="148"/>
      <c r="X422" s="148"/>
      <c r="Y422" s="148">
        <v>1</v>
      </c>
    </row>
    <row r="423" spans="6:23" s="149" customFormat="1" ht="56.25" outlineLevel="2">
      <c r="F423" s="150"/>
      <c r="G423" s="151"/>
      <c r="H423" s="152" t="s">
        <v>79</v>
      </c>
      <c r="I423" s="153" t="s">
        <v>363</v>
      </c>
      <c r="J423" s="154"/>
      <c r="K423" s="154"/>
      <c r="L423" s="154"/>
      <c r="M423" s="154"/>
      <c r="N423" s="154"/>
      <c r="O423" s="154"/>
      <c r="P423" s="155"/>
      <c r="Q423" s="156"/>
      <c r="R423" s="155"/>
      <c r="S423" s="156"/>
      <c r="T423" s="157"/>
      <c r="U423" s="157"/>
      <c r="V423" s="157"/>
      <c r="W423" s="158"/>
    </row>
    <row r="424" spans="6:23" s="149" customFormat="1" ht="6" customHeight="1" outlineLevel="2">
      <c r="F424" s="150"/>
      <c r="G424" s="151"/>
      <c r="H424" s="159"/>
      <c r="I424" s="160"/>
      <c r="J424" s="160"/>
      <c r="K424" s="160"/>
      <c r="L424" s="160"/>
      <c r="M424" s="160"/>
      <c r="N424" s="160"/>
      <c r="O424" s="160"/>
      <c r="P424" s="155"/>
      <c r="Q424" s="156"/>
      <c r="R424" s="155"/>
      <c r="S424" s="156"/>
      <c r="T424" s="157"/>
      <c r="U424" s="157"/>
      <c r="V424" s="157"/>
      <c r="W424" s="158"/>
    </row>
    <row r="425" spans="6:25" s="149" customFormat="1" ht="12" outlineLevel="2">
      <c r="F425" s="142">
        <v>3</v>
      </c>
      <c r="G425" s="143" t="s">
        <v>86</v>
      </c>
      <c r="H425" s="144" t="s">
        <v>423</v>
      </c>
      <c r="I425" s="145" t="s">
        <v>424</v>
      </c>
      <c r="J425" s="143" t="s">
        <v>129</v>
      </c>
      <c r="K425" s="146">
        <v>719.04</v>
      </c>
      <c r="L425" s="147">
        <v>0</v>
      </c>
      <c r="M425" s="146">
        <v>719.04</v>
      </c>
      <c r="N425" s="148"/>
      <c r="O425" s="148">
        <f>M425*N425</f>
        <v>0</v>
      </c>
      <c r="P425" s="148">
        <v>0.00084</v>
      </c>
      <c r="Q425" s="148">
        <f>M425*P425</f>
        <v>0.6039936</v>
      </c>
      <c r="R425" s="148"/>
      <c r="S425" s="148">
        <f>M425*R425</f>
        <v>0</v>
      </c>
      <c r="T425" s="148">
        <v>21</v>
      </c>
      <c r="U425" s="148">
        <f>O425*T425/100</f>
        <v>0</v>
      </c>
      <c r="V425" s="148">
        <f>U425+O425</f>
        <v>0</v>
      </c>
      <c r="W425" s="148"/>
      <c r="X425" s="148"/>
      <c r="Y425" s="148">
        <v>1</v>
      </c>
    </row>
    <row r="426" spans="6:23" s="149" customFormat="1" ht="33.75" outlineLevel="2">
      <c r="F426" s="150"/>
      <c r="G426" s="151"/>
      <c r="H426" s="152" t="s">
        <v>79</v>
      </c>
      <c r="I426" s="153" t="s">
        <v>425</v>
      </c>
      <c r="J426" s="154"/>
      <c r="K426" s="154"/>
      <c r="L426" s="154"/>
      <c r="M426" s="154"/>
      <c r="N426" s="154"/>
      <c r="O426" s="154"/>
      <c r="P426" s="155"/>
      <c r="Q426" s="156"/>
      <c r="R426" s="155"/>
      <c r="S426" s="156"/>
      <c r="T426" s="157"/>
      <c r="U426" s="157"/>
      <c r="V426" s="157"/>
      <c r="W426" s="158"/>
    </row>
    <row r="427" spans="6:23" s="149" customFormat="1" ht="6" customHeight="1" outlineLevel="2">
      <c r="F427" s="150"/>
      <c r="G427" s="151"/>
      <c r="H427" s="159"/>
      <c r="I427" s="160"/>
      <c r="J427" s="160"/>
      <c r="K427" s="160"/>
      <c r="L427" s="160"/>
      <c r="M427" s="160"/>
      <c r="N427" s="160"/>
      <c r="O427" s="160"/>
      <c r="P427" s="155"/>
      <c r="Q427" s="156"/>
      <c r="R427" s="155"/>
      <c r="S427" s="156"/>
      <c r="T427" s="157"/>
      <c r="U427" s="157"/>
      <c r="V427" s="157"/>
      <c r="W427" s="158"/>
    </row>
    <row r="428" spans="6:23" s="161" customFormat="1" ht="11.25" outlineLevel="3">
      <c r="F428" s="162"/>
      <c r="G428" s="163"/>
      <c r="H428" s="164" t="str">
        <f>IF(AND(H427&lt;&gt;"Výkaz výměr:",I427=""),"Výkaz výměr:","")</f>
        <v>Výkaz výměr:</v>
      </c>
      <c r="I428" s="165" t="s">
        <v>426</v>
      </c>
      <c r="J428" s="166"/>
      <c r="K428" s="167"/>
      <c r="L428" s="168"/>
      <c r="M428" s="169">
        <v>719.04</v>
      </c>
      <c r="N428" s="170"/>
      <c r="O428" s="171"/>
      <c r="P428" s="172"/>
      <c r="Q428" s="170"/>
      <c r="R428" s="170"/>
      <c r="S428" s="170"/>
      <c r="T428" s="173" t="s">
        <v>81</v>
      </c>
      <c r="U428" s="170"/>
      <c r="V428" s="170"/>
      <c r="W428" s="174"/>
    </row>
    <row r="429" spans="6:25" s="149" customFormat="1" ht="12" outlineLevel="2">
      <c r="F429" s="142">
        <v>4</v>
      </c>
      <c r="G429" s="143" t="s">
        <v>86</v>
      </c>
      <c r="H429" s="144" t="s">
        <v>427</v>
      </c>
      <c r="I429" s="145" t="s">
        <v>428</v>
      </c>
      <c r="J429" s="143" t="s">
        <v>129</v>
      </c>
      <c r="K429" s="146">
        <v>719.04</v>
      </c>
      <c r="L429" s="147">
        <v>0</v>
      </c>
      <c r="M429" s="146">
        <v>719.04</v>
      </c>
      <c r="N429" s="148"/>
      <c r="O429" s="148">
        <f>M429*N429</f>
        <v>0</v>
      </c>
      <c r="P429" s="148"/>
      <c r="Q429" s="148">
        <f>M429*P429</f>
        <v>0</v>
      </c>
      <c r="R429" s="148"/>
      <c r="S429" s="148">
        <f>M429*R429</f>
        <v>0</v>
      </c>
      <c r="T429" s="148">
        <v>21</v>
      </c>
      <c r="U429" s="148">
        <f>O429*T429/100</f>
        <v>0</v>
      </c>
      <c r="V429" s="148">
        <f>U429+O429</f>
        <v>0</v>
      </c>
      <c r="W429" s="148"/>
      <c r="X429" s="148"/>
      <c r="Y429" s="148">
        <v>1</v>
      </c>
    </row>
    <row r="430" spans="6:23" s="149" customFormat="1" ht="45" outlineLevel="2">
      <c r="F430" s="150"/>
      <c r="G430" s="151"/>
      <c r="H430" s="152" t="s">
        <v>79</v>
      </c>
      <c r="I430" s="153" t="s">
        <v>429</v>
      </c>
      <c r="J430" s="154"/>
      <c r="K430" s="154"/>
      <c r="L430" s="154"/>
      <c r="M430" s="154"/>
      <c r="N430" s="154"/>
      <c r="O430" s="154"/>
      <c r="P430" s="155"/>
      <c r="Q430" s="156"/>
      <c r="R430" s="155"/>
      <c r="S430" s="156"/>
      <c r="T430" s="157"/>
      <c r="U430" s="157"/>
      <c r="V430" s="157"/>
      <c r="W430" s="158"/>
    </row>
    <row r="431" spans="6:23" s="149" customFormat="1" ht="6" customHeight="1" outlineLevel="2">
      <c r="F431" s="150"/>
      <c r="G431" s="151"/>
      <c r="H431" s="159"/>
      <c r="I431" s="160"/>
      <c r="J431" s="160"/>
      <c r="K431" s="160"/>
      <c r="L431" s="160"/>
      <c r="M431" s="160"/>
      <c r="N431" s="160"/>
      <c r="O431" s="160"/>
      <c r="P431" s="155"/>
      <c r="Q431" s="156"/>
      <c r="R431" s="155"/>
      <c r="S431" s="156"/>
      <c r="T431" s="157"/>
      <c r="U431" s="157"/>
      <c r="V431" s="157"/>
      <c r="W431" s="158"/>
    </row>
    <row r="432" spans="6:25" s="149" customFormat="1" ht="12" outlineLevel="2">
      <c r="F432" s="142">
        <v>5</v>
      </c>
      <c r="G432" s="143" t="s">
        <v>86</v>
      </c>
      <c r="H432" s="144" t="s">
        <v>430</v>
      </c>
      <c r="I432" s="145" t="s">
        <v>431</v>
      </c>
      <c r="J432" s="143" t="s">
        <v>89</v>
      </c>
      <c r="K432" s="146">
        <v>171.8955</v>
      </c>
      <c r="L432" s="147">
        <v>0</v>
      </c>
      <c r="M432" s="146">
        <v>171.8955</v>
      </c>
      <c r="N432" s="148"/>
      <c r="O432" s="148">
        <f>M432*N432</f>
        <v>0</v>
      </c>
      <c r="P432" s="148"/>
      <c r="Q432" s="148">
        <f>M432*P432</f>
        <v>0</v>
      </c>
      <c r="R432" s="148"/>
      <c r="S432" s="148">
        <f>M432*R432</f>
        <v>0</v>
      </c>
      <c r="T432" s="148">
        <v>21</v>
      </c>
      <c r="U432" s="148">
        <f>O432*T432/100</f>
        <v>0</v>
      </c>
      <c r="V432" s="148">
        <f>U432+O432</f>
        <v>0</v>
      </c>
      <c r="W432" s="148"/>
      <c r="X432" s="148"/>
      <c r="Y432" s="148">
        <v>1</v>
      </c>
    </row>
    <row r="433" spans="6:23" s="149" customFormat="1" ht="56.25" outlineLevel="2">
      <c r="F433" s="150"/>
      <c r="G433" s="151"/>
      <c r="H433" s="152" t="s">
        <v>79</v>
      </c>
      <c r="I433" s="153" t="s">
        <v>432</v>
      </c>
      <c r="J433" s="154"/>
      <c r="K433" s="154"/>
      <c r="L433" s="154"/>
      <c r="M433" s="154"/>
      <c r="N433" s="154"/>
      <c r="O433" s="154"/>
      <c r="P433" s="155"/>
      <c r="Q433" s="156"/>
      <c r="R433" s="155"/>
      <c r="S433" s="156"/>
      <c r="T433" s="157"/>
      <c r="U433" s="157"/>
      <c r="V433" s="157"/>
      <c r="W433" s="158"/>
    </row>
    <row r="434" spans="6:23" s="149" customFormat="1" ht="6" customHeight="1" outlineLevel="2">
      <c r="F434" s="150"/>
      <c r="G434" s="151"/>
      <c r="H434" s="159"/>
      <c r="I434" s="160"/>
      <c r="J434" s="160"/>
      <c r="K434" s="160"/>
      <c r="L434" s="160"/>
      <c r="M434" s="160"/>
      <c r="N434" s="160"/>
      <c r="O434" s="160"/>
      <c r="P434" s="155"/>
      <c r="Q434" s="156"/>
      <c r="R434" s="155"/>
      <c r="S434" s="156"/>
      <c r="T434" s="157"/>
      <c r="U434" s="157"/>
      <c r="V434" s="157"/>
      <c r="W434" s="158"/>
    </row>
    <row r="435" spans="6:23" s="161" customFormat="1" ht="11.25" outlineLevel="3">
      <c r="F435" s="162"/>
      <c r="G435" s="163"/>
      <c r="H435" s="164" t="str">
        <f>IF(AND(H434&lt;&gt;"Výkaz výměr:",I434=""),"Výkaz výměr:","")</f>
        <v>Výkaz výměr:</v>
      </c>
      <c r="I435" s="165" t="s">
        <v>433</v>
      </c>
      <c r="J435" s="166"/>
      <c r="K435" s="167"/>
      <c r="L435" s="168"/>
      <c r="M435" s="169">
        <v>171.8955</v>
      </c>
      <c r="N435" s="170"/>
      <c r="O435" s="171"/>
      <c r="P435" s="172"/>
      <c r="Q435" s="170"/>
      <c r="R435" s="170"/>
      <c r="S435" s="170"/>
      <c r="T435" s="173" t="s">
        <v>81</v>
      </c>
      <c r="U435" s="170"/>
      <c r="V435" s="170"/>
      <c r="W435" s="174"/>
    </row>
    <row r="436" spans="6:25" s="149" customFormat="1" ht="12" outlineLevel="2">
      <c r="F436" s="142">
        <v>6</v>
      </c>
      <c r="G436" s="143" t="s">
        <v>86</v>
      </c>
      <c r="H436" s="144" t="s">
        <v>106</v>
      </c>
      <c r="I436" s="145" t="s">
        <v>107</v>
      </c>
      <c r="J436" s="143" t="s">
        <v>89</v>
      </c>
      <c r="K436" s="146">
        <v>121.338</v>
      </c>
      <c r="L436" s="147">
        <v>0</v>
      </c>
      <c r="M436" s="146">
        <v>121.338</v>
      </c>
      <c r="N436" s="148"/>
      <c r="O436" s="148">
        <f>M436*N436</f>
        <v>0</v>
      </c>
      <c r="P436" s="148"/>
      <c r="Q436" s="148">
        <f>M436*P436</f>
        <v>0</v>
      </c>
      <c r="R436" s="148"/>
      <c r="S436" s="148">
        <f>M436*R436</f>
        <v>0</v>
      </c>
      <c r="T436" s="148">
        <v>21</v>
      </c>
      <c r="U436" s="148">
        <f>O436*T436/100</f>
        <v>0</v>
      </c>
      <c r="V436" s="148">
        <f>U436+O436</f>
        <v>0</v>
      </c>
      <c r="W436" s="148"/>
      <c r="X436" s="148"/>
      <c r="Y436" s="148">
        <v>1</v>
      </c>
    </row>
    <row r="437" spans="6:23" s="149" customFormat="1" ht="45" outlineLevel="2">
      <c r="F437" s="150"/>
      <c r="G437" s="151"/>
      <c r="H437" s="152" t="s">
        <v>79</v>
      </c>
      <c r="I437" s="153" t="s">
        <v>108</v>
      </c>
      <c r="J437" s="154"/>
      <c r="K437" s="154"/>
      <c r="L437" s="154"/>
      <c r="M437" s="154"/>
      <c r="N437" s="154"/>
      <c r="O437" s="154"/>
      <c r="P437" s="155"/>
      <c r="Q437" s="156"/>
      <c r="R437" s="155"/>
      <c r="S437" s="156"/>
      <c r="T437" s="157"/>
      <c r="U437" s="157"/>
      <c r="V437" s="157"/>
      <c r="W437" s="158"/>
    </row>
    <row r="438" spans="6:23" s="149" customFormat="1" ht="6" customHeight="1" outlineLevel="2">
      <c r="F438" s="150"/>
      <c r="G438" s="151"/>
      <c r="H438" s="159"/>
      <c r="I438" s="160"/>
      <c r="J438" s="160"/>
      <c r="K438" s="160"/>
      <c r="L438" s="160"/>
      <c r="M438" s="160"/>
      <c r="N438" s="160"/>
      <c r="O438" s="160"/>
      <c r="P438" s="155"/>
      <c r="Q438" s="156"/>
      <c r="R438" s="155"/>
      <c r="S438" s="156"/>
      <c r="T438" s="157"/>
      <c r="U438" s="157"/>
      <c r="V438" s="157"/>
      <c r="W438" s="158"/>
    </row>
    <row r="439" spans="6:25" s="149" customFormat="1" ht="24" outlineLevel="2">
      <c r="F439" s="142">
        <v>7</v>
      </c>
      <c r="G439" s="143" t="s">
        <v>86</v>
      </c>
      <c r="H439" s="144" t="s">
        <v>109</v>
      </c>
      <c r="I439" s="145" t="s">
        <v>110</v>
      </c>
      <c r="J439" s="143" t="s">
        <v>89</v>
      </c>
      <c r="K439" s="146">
        <v>1820.07</v>
      </c>
      <c r="L439" s="147">
        <v>0</v>
      </c>
      <c r="M439" s="146">
        <v>1820.07</v>
      </c>
      <c r="N439" s="148"/>
      <c r="O439" s="148">
        <f>M439*N439</f>
        <v>0</v>
      </c>
      <c r="P439" s="148"/>
      <c r="Q439" s="148">
        <f>M439*P439</f>
        <v>0</v>
      </c>
      <c r="R439" s="148"/>
      <c r="S439" s="148">
        <f>M439*R439</f>
        <v>0</v>
      </c>
      <c r="T439" s="148">
        <v>21</v>
      </c>
      <c r="U439" s="148">
        <f>O439*T439/100</f>
        <v>0</v>
      </c>
      <c r="V439" s="148">
        <f>U439+O439</f>
        <v>0</v>
      </c>
      <c r="W439" s="148"/>
      <c r="X439" s="148"/>
      <c r="Y439" s="148">
        <v>1</v>
      </c>
    </row>
    <row r="440" spans="6:23" s="149" customFormat="1" ht="56.25" outlineLevel="2">
      <c r="F440" s="150"/>
      <c r="G440" s="151"/>
      <c r="H440" s="152" t="s">
        <v>79</v>
      </c>
      <c r="I440" s="153" t="s">
        <v>111</v>
      </c>
      <c r="J440" s="154"/>
      <c r="K440" s="154"/>
      <c r="L440" s="154"/>
      <c r="M440" s="154"/>
      <c r="N440" s="154"/>
      <c r="O440" s="154"/>
      <c r="P440" s="155"/>
      <c r="Q440" s="156"/>
      <c r="R440" s="155"/>
      <c r="S440" s="156"/>
      <c r="T440" s="157"/>
      <c r="U440" s="157"/>
      <c r="V440" s="157"/>
      <c r="W440" s="158"/>
    </row>
    <row r="441" spans="6:23" s="149" customFormat="1" ht="6" customHeight="1" outlineLevel="2">
      <c r="F441" s="150"/>
      <c r="G441" s="151"/>
      <c r="H441" s="159"/>
      <c r="I441" s="160"/>
      <c r="J441" s="160"/>
      <c r="K441" s="160"/>
      <c r="L441" s="160"/>
      <c r="M441" s="160"/>
      <c r="N441" s="160"/>
      <c r="O441" s="160"/>
      <c r="P441" s="155"/>
      <c r="Q441" s="156"/>
      <c r="R441" s="155"/>
      <c r="S441" s="156"/>
      <c r="T441" s="157"/>
      <c r="U441" s="157"/>
      <c r="V441" s="157"/>
      <c r="W441" s="158"/>
    </row>
    <row r="442" spans="6:23" s="161" customFormat="1" ht="11.25" outlineLevel="3">
      <c r="F442" s="162"/>
      <c r="G442" s="163"/>
      <c r="H442" s="164" t="str">
        <f>IF(AND(H441&lt;&gt;"Výkaz výměr:",I441=""),"Výkaz výměr:","")</f>
        <v>Výkaz výměr:</v>
      </c>
      <c r="I442" s="165" t="s">
        <v>434</v>
      </c>
      <c r="J442" s="166"/>
      <c r="K442" s="167"/>
      <c r="L442" s="168"/>
      <c r="M442" s="169">
        <v>1820.07</v>
      </c>
      <c r="N442" s="170"/>
      <c r="O442" s="171"/>
      <c r="P442" s="172"/>
      <c r="Q442" s="170"/>
      <c r="R442" s="170"/>
      <c r="S442" s="170"/>
      <c r="T442" s="173" t="s">
        <v>81</v>
      </c>
      <c r="U442" s="170"/>
      <c r="V442" s="170"/>
      <c r="W442" s="174"/>
    </row>
    <row r="443" spans="6:25" s="149" customFormat="1" ht="12" outlineLevel="2">
      <c r="F443" s="142">
        <v>8</v>
      </c>
      <c r="G443" s="143" t="s">
        <v>86</v>
      </c>
      <c r="H443" s="144" t="s">
        <v>113</v>
      </c>
      <c r="I443" s="145" t="s">
        <v>114</v>
      </c>
      <c r="J443" s="143" t="s">
        <v>89</v>
      </c>
      <c r="K443" s="146">
        <v>121.338</v>
      </c>
      <c r="L443" s="147">
        <v>0</v>
      </c>
      <c r="M443" s="146">
        <v>121.338</v>
      </c>
      <c r="N443" s="148"/>
      <c r="O443" s="148">
        <f>M443*N443</f>
        <v>0</v>
      </c>
      <c r="P443" s="148"/>
      <c r="Q443" s="148">
        <f>M443*P443</f>
        <v>0</v>
      </c>
      <c r="R443" s="148"/>
      <c r="S443" s="148">
        <f>M443*R443</f>
        <v>0</v>
      </c>
      <c r="T443" s="148">
        <v>21</v>
      </c>
      <c r="U443" s="148">
        <f>O443*T443/100</f>
        <v>0</v>
      </c>
      <c r="V443" s="148">
        <f>U443+O443</f>
        <v>0</v>
      </c>
      <c r="W443" s="148"/>
      <c r="X443" s="148"/>
      <c r="Y443" s="148">
        <v>1</v>
      </c>
    </row>
    <row r="444" spans="6:23" s="149" customFormat="1" ht="45" outlineLevel="2">
      <c r="F444" s="150"/>
      <c r="G444" s="151"/>
      <c r="H444" s="152" t="s">
        <v>79</v>
      </c>
      <c r="I444" s="153" t="s">
        <v>115</v>
      </c>
      <c r="J444" s="154"/>
      <c r="K444" s="154"/>
      <c r="L444" s="154"/>
      <c r="M444" s="154"/>
      <c r="N444" s="154"/>
      <c r="O444" s="154"/>
      <c r="P444" s="155"/>
      <c r="Q444" s="156"/>
      <c r="R444" s="155"/>
      <c r="S444" s="156"/>
      <c r="T444" s="157"/>
      <c r="U444" s="157"/>
      <c r="V444" s="157"/>
      <c r="W444" s="158"/>
    </row>
    <row r="445" spans="6:23" s="149" customFormat="1" ht="6" customHeight="1" outlineLevel="2">
      <c r="F445" s="150"/>
      <c r="G445" s="151"/>
      <c r="H445" s="159"/>
      <c r="I445" s="160"/>
      <c r="J445" s="160"/>
      <c r="K445" s="160"/>
      <c r="L445" s="160"/>
      <c r="M445" s="160"/>
      <c r="N445" s="160"/>
      <c r="O445" s="160"/>
      <c r="P445" s="155"/>
      <c r="Q445" s="156"/>
      <c r="R445" s="155"/>
      <c r="S445" s="156"/>
      <c r="T445" s="157"/>
      <c r="U445" s="157"/>
      <c r="V445" s="157"/>
      <c r="W445" s="158"/>
    </row>
    <row r="446" spans="6:23" s="161" customFormat="1" ht="11.25" outlineLevel="3">
      <c r="F446" s="162"/>
      <c r="G446" s="163"/>
      <c r="H446" s="164" t="str">
        <f>IF(AND(H445&lt;&gt;"Výkaz výměr:",I445=""),"Výkaz výměr:","")</f>
        <v>Výkaz výměr:</v>
      </c>
      <c r="I446" s="165" t="s">
        <v>435</v>
      </c>
      <c r="J446" s="166"/>
      <c r="K446" s="167"/>
      <c r="L446" s="168"/>
      <c r="M446" s="169">
        <v>121.338</v>
      </c>
      <c r="N446" s="170"/>
      <c r="O446" s="171"/>
      <c r="P446" s="172"/>
      <c r="Q446" s="170"/>
      <c r="R446" s="170"/>
      <c r="S446" s="170"/>
      <c r="T446" s="173" t="s">
        <v>81</v>
      </c>
      <c r="U446" s="170"/>
      <c r="V446" s="170"/>
      <c r="W446" s="174"/>
    </row>
    <row r="447" spans="6:25" s="149" customFormat="1" ht="12" outlineLevel="2">
      <c r="F447" s="142">
        <v>9</v>
      </c>
      <c r="G447" s="143" t="s">
        <v>86</v>
      </c>
      <c r="H447" s="144" t="s">
        <v>120</v>
      </c>
      <c r="I447" s="145" t="s">
        <v>121</v>
      </c>
      <c r="J447" s="143" t="s">
        <v>89</v>
      </c>
      <c r="K447" s="146">
        <v>121.338</v>
      </c>
      <c r="L447" s="147">
        <v>0</v>
      </c>
      <c r="M447" s="146">
        <v>121.338</v>
      </c>
      <c r="N447" s="148"/>
      <c r="O447" s="148">
        <f>M447*N447</f>
        <v>0</v>
      </c>
      <c r="P447" s="148"/>
      <c r="Q447" s="148">
        <f>M447*P447</f>
        <v>0</v>
      </c>
      <c r="R447" s="148"/>
      <c r="S447" s="148">
        <f>M447*R447</f>
        <v>0</v>
      </c>
      <c r="T447" s="148">
        <v>21</v>
      </c>
      <c r="U447" s="148">
        <f>O447*T447/100</f>
        <v>0</v>
      </c>
      <c r="V447" s="148">
        <f>U447+O447</f>
        <v>0</v>
      </c>
      <c r="W447" s="148"/>
      <c r="X447" s="148"/>
      <c r="Y447" s="148">
        <v>1</v>
      </c>
    </row>
    <row r="448" spans="6:23" s="149" customFormat="1" ht="22.5" outlineLevel="2">
      <c r="F448" s="150"/>
      <c r="G448" s="151"/>
      <c r="H448" s="152" t="s">
        <v>79</v>
      </c>
      <c r="I448" s="153" t="s">
        <v>122</v>
      </c>
      <c r="J448" s="154"/>
      <c r="K448" s="154"/>
      <c r="L448" s="154"/>
      <c r="M448" s="154"/>
      <c r="N448" s="154"/>
      <c r="O448" s="154"/>
      <c r="P448" s="155"/>
      <c r="Q448" s="156"/>
      <c r="R448" s="155"/>
      <c r="S448" s="156"/>
      <c r="T448" s="157"/>
      <c r="U448" s="157"/>
      <c r="V448" s="157"/>
      <c r="W448" s="158"/>
    </row>
    <row r="449" spans="6:23" s="149" customFormat="1" ht="6" customHeight="1" outlineLevel="2">
      <c r="F449" s="150"/>
      <c r="G449" s="151"/>
      <c r="H449" s="159"/>
      <c r="I449" s="160"/>
      <c r="J449" s="160"/>
      <c r="K449" s="160"/>
      <c r="L449" s="160"/>
      <c r="M449" s="160"/>
      <c r="N449" s="160"/>
      <c r="O449" s="160"/>
      <c r="P449" s="155"/>
      <c r="Q449" s="156"/>
      <c r="R449" s="155"/>
      <c r="S449" s="156"/>
      <c r="T449" s="157"/>
      <c r="U449" s="157"/>
      <c r="V449" s="157"/>
      <c r="W449" s="158"/>
    </row>
    <row r="450" spans="6:25" s="149" customFormat="1" ht="12" outlineLevel="2">
      <c r="F450" s="142">
        <v>10</v>
      </c>
      <c r="G450" s="143" t="s">
        <v>86</v>
      </c>
      <c r="H450" s="144" t="s">
        <v>123</v>
      </c>
      <c r="I450" s="145" t="s">
        <v>124</v>
      </c>
      <c r="J450" s="143" t="s">
        <v>84</v>
      </c>
      <c r="K450" s="146">
        <v>194.1408</v>
      </c>
      <c r="L450" s="147">
        <v>0</v>
      </c>
      <c r="M450" s="146">
        <v>194.1408</v>
      </c>
      <c r="N450" s="148"/>
      <c r="O450" s="148">
        <f>M450*N450</f>
        <v>0</v>
      </c>
      <c r="P450" s="148"/>
      <c r="Q450" s="148">
        <f>M450*P450</f>
        <v>0</v>
      </c>
      <c r="R450" s="148"/>
      <c r="S450" s="148">
        <f>M450*R450</f>
        <v>0</v>
      </c>
      <c r="T450" s="148">
        <v>21</v>
      </c>
      <c r="U450" s="148">
        <f>O450*T450/100</f>
        <v>0</v>
      </c>
      <c r="V450" s="148">
        <f>U450+O450</f>
        <v>0</v>
      </c>
      <c r="W450" s="148"/>
      <c r="X450" s="148"/>
      <c r="Y450" s="148">
        <v>1</v>
      </c>
    </row>
    <row r="451" spans="6:23" s="149" customFormat="1" ht="22.5" outlineLevel="2">
      <c r="F451" s="150"/>
      <c r="G451" s="151"/>
      <c r="H451" s="152" t="s">
        <v>79</v>
      </c>
      <c r="I451" s="153" t="s">
        <v>125</v>
      </c>
      <c r="J451" s="154"/>
      <c r="K451" s="154"/>
      <c r="L451" s="154"/>
      <c r="M451" s="154"/>
      <c r="N451" s="154"/>
      <c r="O451" s="154"/>
      <c r="P451" s="155"/>
      <c r="Q451" s="156"/>
      <c r="R451" s="155"/>
      <c r="S451" s="156"/>
      <c r="T451" s="157"/>
      <c r="U451" s="157"/>
      <c r="V451" s="157"/>
      <c r="W451" s="158"/>
    </row>
    <row r="452" spans="6:23" s="149" customFormat="1" ht="6" customHeight="1" outlineLevel="2">
      <c r="F452" s="150"/>
      <c r="G452" s="151"/>
      <c r="H452" s="159"/>
      <c r="I452" s="160"/>
      <c r="J452" s="160"/>
      <c r="K452" s="160"/>
      <c r="L452" s="160"/>
      <c r="M452" s="160"/>
      <c r="N452" s="160"/>
      <c r="O452" s="160"/>
      <c r="P452" s="155"/>
      <c r="Q452" s="156"/>
      <c r="R452" s="155"/>
      <c r="S452" s="156"/>
      <c r="T452" s="157"/>
      <c r="U452" s="157"/>
      <c r="V452" s="157"/>
      <c r="W452" s="158"/>
    </row>
    <row r="453" spans="6:23" s="161" customFormat="1" ht="11.25" outlineLevel="3">
      <c r="F453" s="162"/>
      <c r="G453" s="163"/>
      <c r="H453" s="164" t="str">
        <f>IF(AND(H452&lt;&gt;"Výkaz výměr:",I452=""),"Výkaz výměr:","")</f>
        <v>Výkaz výměr:</v>
      </c>
      <c r="I453" s="165" t="s">
        <v>436</v>
      </c>
      <c r="J453" s="166"/>
      <c r="K453" s="167"/>
      <c r="L453" s="168"/>
      <c r="M453" s="169">
        <v>194.1408</v>
      </c>
      <c r="N453" s="170"/>
      <c r="O453" s="171"/>
      <c r="P453" s="172"/>
      <c r="Q453" s="170"/>
      <c r="R453" s="170"/>
      <c r="S453" s="170"/>
      <c r="T453" s="173" t="s">
        <v>81</v>
      </c>
      <c r="U453" s="170"/>
      <c r="V453" s="170"/>
      <c r="W453" s="174"/>
    </row>
    <row r="454" spans="6:25" s="149" customFormat="1" ht="12" outlineLevel="2">
      <c r="F454" s="142">
        <v>11</v>
      </c>
      <c r="G454" s="143" t="s">
        <v>86</v>
      </c>
      <c r="H454" s="144" t="s">
        <v>370</v>
      </c>
      <c r="I454" s="145" t="s">
        <v>371</v>
      </c>
      <c r="J454" s="143" t="s">
        <v>89</v>
      </c>
      <c r="K454" s="146">
        <v>222.45299999999997</v>
      </c>
      <c r="L454" s="147">
        <v>0</v>
      </c>
      <c r="M454" s="146">
        <v>222.45299999999997</v>
      </c>
      <c r="N454" s="148"/>
      <c r="O454" s="148">
        <f>M454*N454</f>
        <v>0</v>
      </c>
      <c r="P454" s="148"/>
      <c r="Q454" s="148">
        <f>M454*P454</f>
        <v>0</v>
      </c>
      <c r="R454" s="148"/>
      <c r="S454" s="148">
        <f>M454*R454</f>
        <v>0</v>
      </c>
      <c r="T454" s="148">
        <v>21</v>
      </c>
      <c r="U454" s="148">
        <f>O454*T454/100</f>
        <v>0</v>
      </c>
      <c r="V454" s="148">
        <f>U454+O454</f>
        <v>0</v>
      </c>
      <c r="W454" s="148"/>
      <c r="X454" s="148"/>
      <c r="Y454" s="148">
        <v>1</v>
      </c>
    </row>
    <row r="455" spans="6:23" s="149" customFormat="1" ht="45" outlineLevel="2">
      <c r="F455" s="150"/>
      <c r="G455" s="151"/>
      <c r="H455" s="152" t="s">
        <v>79</v>
      </c>
      <c r="I455" s="153" t="s">
        <v>372</v>
      </c>
      <c r="J455" s="154"/>
      <c r="K455" s="154"/>
      <c r="L455" s="154"/>
      <c r="M455" s="154"/>
      <c r="N455" s="154"/>
      <c r="O455" s="154"/>
      <c r="P455" s="155"/>
      <c r="Q455" s="156"/>
      <c r="R455" s="155"/>
      <c r="S455" s="156"/>
      <c r="T455" s="157"/>
      <c r="U455" s="157"/>
      <c r="V455" s="157"/>
      <c r="W455" s="158"/>
    </row>
    <row r="456" spans="6:23" s="149" customFormat="1" ht="6" customHeight="1" outlineLevel="2">
      <c r="F456" s="150"/>
      <c r="G456" s="151"/>
      <c r="H456" s="159"/>
      <c r="I456" s="160"/>
      <c r="J456" s="160"/>
      <c r="K456" s="160"/>
      <c r="L456" s="160"/>
      <c r="M456" s="160"/>
      <c r="N456" s="160"/>
      <c r="O456" s="160"/>
      <c r="P456" s="155"/>
      <c r="Q456" s="156"/>
      <c r="R456" s="155"/>
      <c r="S456" s="156"/>
      <c r="T456" s="157"/>
      <c r="U456" s="157"/>
      <c r="V456" s="157"/>
      <c r="W456" s="158"/>
    </row>
    <row r="457" spans="6:23" s="161" customFormat="1" ht="11.25" outlineLevel="3">
      <c r="F457" s="162"/>
      <c r="G457" s="163"/>
      <c r="H457" s="164" t="str">
        <f>IF(AND(H456&lt;&gt;"Výkaz výměr:",I456=""),"Výkaz výměr:","")</f>
        <v>Výkaz výměr:</v>
      </c>
      <c r="I457" s="165" t="s">
        <v>437</v>
      </c>
      <c r="J457" s="166"/>
      <c r="K457" s="167"/>
      <c r="L457" s="168"/>
      <c r="M457" s="169">
        <v>222.45299999999997</v>
      </c>
      <c r="N457" s="170"/>
      <c r="O457" s="171"/>
      <c r="P457" s="172"/>
      <c r="Q457" s="170"/>
      <c r="R457" s="170"/>
      <c r="S457" s="170"/>
      <c r="T457" s="173" t="s">
        <v>81</v>
      </c>
      <c r="U457" s="170"/>
      <c r="V457" s="170"/>
      <c r="W457" s="174"/>
    </row>
    <row r="458" spans="6:23" s="175" customFormat="1" ht="12.75" customHeight="1" outlineLevel="2">
      <c r="F458" s="176"/>
      <c r="G458" s="177"/>
      <c r="H458" s="177"/>
      <c r="I458" s="178"/>
      <c r="J458" s="177"/>
      <c r="K458" s="179"/>
      <c r="L458" s="180"/>
      <c r="M458" s="179"/>
      <c r="N458" s="180"/>
      <c r="O458" s="181"/>
      <c r="P458" s="182"/>
      <c r="Q458" s="180"/>
      <c r="R458" s="180"/>
      <c r="S458" s="180"/>
      <c r="T458" s="183" t="s">
        <v>81</v>
      </c>
      <c r="U458" s="180"/>
      <c r="V458" s="180"/>
      <c r="W458" s="180"/>
    </row>
    <row r="459" spans="6:25" s="131" customFormat="1" ht="16.5" customHeight="1" outlineLevel="1">
      <c r="F459" s="132"/>
      <c r="G459" s="133"/>
      <c r="H459" s="134"/>
      <c r="I459" s="134" t="s">
        <v>138</v>
      </c>
      <c r="J459" s="133"/>
      <c r="K459" s="135"/>
      <c r="L459" s="136"/>
      <c r="M459" s="135"/>
      <c r="N459" s="136"/>
      <c r="O459" s="137">
        <f>SUBTOTAL(9,O460:O468)</f>
        <v>0</v>
      </c>
      <c r="P459" s="138"/>
      <c r="Q459" s="137">
        <f>SUBTOTAL(9,Q460:Q468)</f>
        <v>33.073592999999995</v>
      </c>
      <c r="R459" s="136"/>
      <c r="S459" s="137">
        <f>SUBTOTAL(9,S460:S468)</f>
        <v>0</v>
      </c>
      <c r="T459" s="139"/>
      <c r="U459" s="137">
        <f>SUBTOTAL(9,U460:U468)</f>
        <v>0</v>
      </c>
      <c r="V459" s="137">
        <f>SUBTOTAL(9,V460:V468)</f>
        <v>0</v>
      </c>
      <c r="W459" s="140"/>
      <c r="Y459" s="137">
        <f>SUBTOTAL(9,Y460:Y468)</f>
        <v>2</v>
      </c>
    </row>
    <row r="460" spans="6:25" s="149" customFormat="1" ht="24" outlineLevel="2">
      <c r="F460" s="142">
        <v>1</v>
      </c>
      <c r="G460" s="143" t="s">
        <v>86</v>
      </c>
      <c r="H460" s="144" t="s">
        <v>139</v>
      </c>
      <c r="I460" s="145" t="s">
        <v>140</v>
      </c>
      <c r="J460" s="143" t="s">
        <v>89</v>
      </c>
      <c r="K460" s="146">
        <v>20.223</v>
      </c>
      <c r="L460" s="147">
        <v>0</v>
      </c>
      <c r="M460" s="146">
        <v>20.223</v>
      </c>
      <c r="N460" s="148"/>
      <c r="O460" s="148">
        <f>M460*N460</f>
        <v>0</v>
      </c>
      <c r="P460" s="148">
        <v>1.63</v>
      </c>
      <c r="Q460" s="148">
        <f>M460*P460</f>
        <v>32.96348999999999</v>
      </c>
      <c r="R460" s="148"/>
      <c r="S460" s="148">
        <f>M460*R460</f>
        <v>0</v>
      </c>
      <c r="T460" s="148">
        <v>21</v>
      </c>
      <c r="U460" s="148">
        <f>O460*T460/100</f>
        <v>0</v>
      </c>
      <c r="V460" s="148">
        <f>U460+O460</f>
        <v>0</v>
      </c>
      <c r="W460" s="148"/>
      <c r="X460" s="148"/>
      <c r="Y460" s="148">
        <v>1</v>
      </c>
    </row>
    <row r="461" spans="6:23" s="149" customFormat="1" ht="45" outlineLevel="2">
      <c r="F461" s="150"/>
      <c r="G461" s="151"/>
      <c r="H461" s="152" t="s">
        <v>79</v>
      </c>
      <c r="I461" s="153" t="s">
        <v>141</v>
      </c>
      <c r="J461" s="154"/>
      <c r="K461" s="154"/>
      <c r="L461" s="154"/>
      <c r="M461" s="154"/>
      <c r="N461" s="154"/>
      <c r="O461" s="154"/>
      <c r="P461" s="155"/>
      <c r="Q461" s="156"/>
      <c r="R461" s="155"/>
      <c r="S461" s="156"/>
      <c r="T461" s="157"/>
      <c r="U461" s="157"/>
      <c r="V461" s="157"/>
      <c r="W461" s="158"/>
    </row>
    <row r="462" spans="6:23" s="149" customFormat="1" ht="6" customHeight="1" outlineLevel="2">
      <c r="F462" s="150"/>
      <c r="G462" s="151"/>
      <c r="H462" s="159"/>
      <c r="I462" s="160"/>
      <c r="J462" s="160"/>
      <c r="K462" s="160"/>
      <c r="L462" s="160"/>
      <c r="M462" s="160"/>
      <c r="N462" s="160"/>
      <c r="O462" s="160"/>
      <c r="P462" s="155"/>
      <c r="Q462" s="156"/>
      <c r="R462" s="155"/>
      <c r="S462" s="156"/>
      <c r="T462" s="157"/>
      <c r="U462" s="157"/>
      <c r="V462" s="157"/>
      <c r="W462" s="158"/>
    </row>
    <row r="463" spans="6:23" s="161" customFormat="1" ht="11.25" outlineLevel="3">
      <c r="F463" s="162"/>
      <c r="G463" s="163"/>
      <c r="H463" s="164" t="str">
        <f>IF(AND(H462&lt;&gt;"Výkaz výměr:",I462=""),"Výkaz výměr:","")</f>
        <v>Výkaz výměr:</v>
      </c>
      <c r="I463" s="165" t="s">
        <v>422</v>
      </c>
      <c r="J463" s="166"/>
      <c r="K463" s="167"/>
      <c r="L463" s="168"/>
      <c r="M463" s="169">
        <v>20.223</v>
      </c>
      <c r="N463" s="170"/>
      <c r="O463" s="171"/>
      <c r="P463" s="172"/>
      <c r="Q463" s="170"/>
      <c r="R463" s="170"/>
      <c r="S463" s="170"/>
      <c r="T463" s="173" t="s">
        <v>81</v>
      </c>
      <c r="U463" s="170"/>
      <c r="V463" s="170"/>
      <c r="W463" s="174"/>
    </row>
    <row r="464" spans="6:25" s="149" customFormat="1" ht="12" outlineLevel="2">
      <c r="F464" s="142">
        <v>2</v>
      </c>
      <c r="G464" s="143" t="s">
        <v>86</v>
      </c>
      <c r="H464" s="144" t="s">
        <v>143</v>
      </c>
      <c r="I464" s="145" t="s">
        <v>144</v>
      </c>
      <c r="J464" s="143" t="s">
        <v>145</v>
      </c>
      <c r="K464" s="146">
        <v>224.7</v>
      </c>
      <c r="L464" s="147">
        <v>0</v>
      </c>
      <c r="M464" s="146">
        <v>224.7</v>
      </c>
      <c r="N464" s="148"/>
      <c r="O464" s="148">
        <f>M464*N464</f>
        <v>0</v>
      </c>
      <c r="P464" s="148">
        <v>0.00049</v>
      </c>
      <c r="Q464" s="148">
        <f>M464*P464</f>
        <v>0.11010299999999999</v>
      </c>
      <c r="R464" s="148"/>
      <c r="S464" s="148">
        <f>M464*R464</f>
        <v>0</v>
      </c>
      <c r="T464" s="148">
        <v>21</v>
      </c>
      <c r="U464" s="148">
        <f>O464*T464/100</f>
        <v>0</v>
      </c>
      <c r="V464" s="148">
        <f>U464+O464</f>
        <v>0</v>
      </c>
      <c r="W464" s="148"/>
      <c r="X464" s="148"/>
      <c r="Y464" s="148">
        <v>1</v>
      </c>
    </row>
    <row r="465" spans="6:23" s="149" customFormat="1" ht="33.75" outlineLevel="2">
      <c r="F465" s="150"/>
      <c r="G465" s="151"/>
      <c r="H465" s="152" t="s">
        <v>79</v>
      </c>
      <c r="I465" s="153" t="s">
        <v>146</v>
      </c>
      <c r="J465" s="154"/>
      <c r="K465" s="154"/>
      <c r="L465" s="154"/>
      <c r="M465" s="154"/>
      <c r="N465" s="154"/>
      <c r="O465" s="154"/>
      <c r="P465" s="155"/>
      <c r="Q465" s="156"/>
      <c r="R465" s="155"/>
      <c r="S465" s="156"/>
      <c r="T465" s="157"/>
      <c r="U465" s="157"/>
      <c r="V465" s="157"/>
      <c r="W465" s="158"/>
    </row>
    <row r="466" spans="6:23" s="149" customFormat="1" ht="6" customHeight="1" outlineLevel="2">
      <c r="F466" s="150"/>
      <c r="G466" s="151"/>
      <c r="H466" s="159"/>
      <c r="I466" s="160"/>
      <c r="J466" s="160"/>
      <c r="K466" s="160"/>
      <c r="L466" s="160"/>
      <c r="M466" s="160"/>
      <c r="N466" s="160"/>
      <c r="O466" s="160"/>
      <c r="P466" s="155"/>
      <c r="Q466" s="156"/>
      <c r="R466" s="155"/>
      <c r="S466" s="156"/>
      <c r="T466" s="157"/>
      <c r="U466" s="157"/>
      <c r="V466" s="157"/>
      <c r="W466" s="158"/>
    </row>
    <row r="467" spans="6:23" s="161" customFormat="1" ht="11.25" outlineLevel="3">
      <c r="F467" s="162"/>
      <c r="G467" s="163"/>
      <c r="H467" s="164" t="str">
        <f>IF(AND(H466&lt;&gt;"Výkaz výměr:",I466=""),"Výkaz výměr:","")</f>
        <v>Výkaz výměr:</v>
      </c>
      <c r="I467" s="165" t="s">
        <v>438</v>
      </c>
      <c r="J467" s="166"/>
      <c r="K467" s="167"/>
      <c r="L467" s="168"/>
      <c r="M467" s="169">
        <v>224.7</v>
      </c>
      <c r="N467" s="170"/>
      <c r="O467" s="171"/>
      <c r="P467" s="172"/>
      <c r="Q467" s="170"/>
      <c r="R467" s="170"/>
      <c r="S467" s="170"/>
      <c r="T467" s="173" t="s">
        <v>81</v>
      </c>
      <c r="U467" s="170"/>
      <c r="V467" s="170"/>
      <c r="W467" s="174"/>
    </row>
    <row r="468" spans="6:23" s="175" customFormat="1" ht="12.75" customHeight="1" outlineLevel="2">
      <c r="F468" s="176"/>
      <c r="G468" s="177"/>
      <c r="H468" s="177"/>
      <c r="I468" s="178"/>
      <c r="J468" s="177"/>
      <c r="K468" s="179"/>
      <c r="L468" s="180"/>
      <c r="M468" s="179"/>
      <c r="N468" s="180"/>
      <c r="O468" s="181"/>
      <c r="P468" s="182"/>
      <c r="Q468" s="180"/>
      <c r="R468" s="180"/>
      <c r="S468" s="180"/>
      <c r="T468" s="183" t="s">
        <v>81</v>
      </c>
      <c r="U468" s="180"/>
      <c r="V468" s="180"/>
      <c r="W468" s="180"/>
    </row>
    <row r="469" spans="6:25" s="131" customFormat="1" ht="16.5" customHeight="1" outlineLevel="1">
      <c r="F469" s="132"/>
      <c r="G469" s="133"/>
      <c r="H469" s="134"/>
      <c r="I469" s="134" t="s">
        <v>374</v>
      </c>
      <c r="J469" s="133"/>
      <c r="K469" s="135"/>
      <c r="L469" s="136"/>
      <c r="M469" s="135"/>
      <c r="N469" s="136"/>
      <c r="O469" s="137">
        <f>SUBTOTAL(9,O470:O474)</f>
        <v>0</v>
      </c>
      <c r="P469" s="138"/>
      <c r="Q469" s="137">
        <f>SUBTOTAL(9,Q470:Q474)</f>
        <v>191.18520855</v>
      </c>
      <c r="R469" s="136"/>
      <c r="S469" s="137">
        <f>SUBTOTAL(9,S470:S474)</f>
        <v>0</v>
      </c>
      <c r="T469" s="139"/>
      <c r="U469" s="137">
        <f>SUBTOTAL(9,U470:U474)</f>
        <v>0</v>
      </c>
      <c r="V469" s="137">
        <f>SUBTOTAL(9,V470:V474)</f>
        <v>0</v>
      </c>
      <c r="W469" s="140"/>
      <c r="Y469" s="137">
        <f>SUBTOTAL(9,Y470:Y474)</f>
        <v>1</v>
      </c>
    </row>
    <row r="470" spans="6:25" s="149" customFormat="1" ht="12" outlineLevel="2">
      <c r="F470" s="142">
        <v>1</v>
      </c>
      <c r="G470" s="143" t="s">
        <v>86</v>
      </c>
      <c r="H470" s="144" t="s">
        <v>439</v>
      </c>
      <c r="I470" s="145" t="s">
        <v>440</v>
      </c>
      <c r="J470" s="143" t="s">
        <v>89</v>
      </c>
      <c r="K470" s="146">
        <v>101.115</v>
      </c>
      <c r="L470" s="147">
        <v>0</v>
      </c>
      <c r="M470" s="146">
        <v>101.115</v>
      </c>
      <c r="N470" s="148"/>
      <c r="O470" s="148">
        <f>M470*N470</f>
        <v>0</v>
      </c>
      <c r="P470" s="148">
        <v>1.89077</v>
      </c>
      <c r="Q470" s="148">
        <f>M470*P470</f>
        <v>191.18520855</v>
      </c>
      <c r="R470" s="148"/>
      <c r="S470" s="148">
        <f>M470*R470</f>
        <v>0</v>
      </c>
      <c r="T470" s="148">
        <v>21</v>
      </c>
      <c r="U470" s="148">
        <f>O470*T470/100</f>
        <v>0</v>
      </c>
      <c r="V470" s="148">
        <f>U470+O470</f>
        <v>0</v>
      </c>
      <c r="W470" s="148"/>
      <c r="X470" s="148"/>
      <c r="Y470" s="148">
        <v>1</v>
      </c>
    </row>
    <row r="471" spans="6:23" s="149" customFormat="1" ht="33.75" outlineLevel="2">
      <c r="F471" s="150"/>
      <c r="G471" s="151"/>
      <c r="H471" s="152" t="s">
        <v>79</v>
      </c>
      <c r="I471" s="153" t="s">
        <v>441</v>
      </c>
      <c r="J471" s="154"/>
      <c r="K471" s="154"/>
      <c r="L471" s="154"/>
      <c r="M471" s="154"/>
      <c r="N471" s="154"/>
      <c r="O471" s="154"/>
      <c r="P471" s="155"/>
      <c r="Q471" s="156"/>
      <c r="R471" s="155"/>
      <c r="S471" s="156"/>
      <c r="T471" s="157"/>
      <c r="U471" s="157"/>
      <c r="V471" s="157"/>
      <c r="W471" s="158"/>
    </row>
    <row r="472" spans="6:23" s="149" customFormat="1" ht="6" customHeight="1" outlineLevel="2">
      <c r="F472" s="150"/>
      <c r="G472" s="151"/>
      <c r="H472" s="159"/>
      <c r="I472" s="160"/>
      <c r="J472" s="160"/>
      <c r="K472" s="160"/>
      <c r="L472" s="160"/>
      <c r="M472" s="160"/>
      <c r="N472" s="160"/>
      <c r="O472" s="160"/>
      <c r="P472" s="155"/>
      <c r="Q472" s="156"/>
      <c r="R472" s="155"/>
      <c r="S472" s="156"/>
      <c r="T472" s="157"/>
      <c r="U472" s="157"/>
      <c r="V472" s="157"/>
      <c r="W472" s="158"/>
    </row>
    <row r="473" spans="6:23" s="161" customFormat="1" ht="11.25" outlineLevel="3">
      <c r="F473" s="162"/>
      <c r="G473" s="163"/>
      <c r="H473" s="164" t="str">
        <f>IF(AND(H472&lt;&gt;"Výkaz výměr:",I472=""),"Výkaz výměr:","")</f>
        <v>Výkaz výměr:</v>
      </c>
      <c r="I473" s="165" t="s">
        <v>442</v>
      </c>
      <c r="J473" s="166"/>
      <c r="K473" s="167"/>
      <c r="L473" s="168"/>
      <c r="M473" s="169">
        <v>101.115</v>
      </c>
      <c r="N473" s="170"/>
      <c r="O473" s="171"/>
      <c r="P473" s="172"/>
      <c r="Q473" s="170"/>
      <c r="R473" s="170"/>
      <c r="S473" s="170"/>
      <c r="T473" s="173" t="s">
        <v>81</v>
      </c>
      <c r="U473" s="170"/>
      <c r="V473" s="170"/>
      <c r="W473" s="174"/>
    </row>
    <row r="474" spans="6:23" s="175" customFormat="1" ht="12.75" customHeight="1" outlineLevel="2">
      <c r="F474" s="176"/>
      <c r="G474" s="177"/>
      <c r="H474" s="177"/>
      <c r="I474" s="178"/>
      <c r="J474" s="177"/>
      <c r="K474" s="179"/>
      <c r="L474" s="180"/>
      <c r="M474" s="179"/>
      <c r="N474" s="180"/>
      <c r="O474" s="181"/>
      <c r="P474" s="182"/>
      <c r="Q474" s="180"/>
      <c r="R474" s="180"/>
      <c r="S474" s="180"/>
      <c r="T474" s="183" t="s">
        <v>81</v>
      </c>
      <c r="U474" s="180"/>
      <c r="V474" s="180"/>
      <c r="W474" s="180"/>
    </row>
    <row r="475" spans="6:25" s="131" customFormat="1" ht="16.5" customHeight="1" outlineLevel="1">
      <c r="F475" s="132"/>
      <c r="G475" s="133"/>
      <c r="H475" s="134"/>
      <c r="I475" s="134" t="s">
        <v>230</v>
      </c>
      <c r="J475" s="133"/>
      <c r="K475" s="135"/>
      <c r="L475" s="136"/>
      <c r="M475" s="135"/>
      <c r="N475" s="136"/>
      <c r="O475" s="137">
        <f>SUBTOTAL(9,O476:O559)</f>
        <v>0</v>
      </c>
      <c r="P475" s="138"/>
      <c r="Q475" s="137">
        <f>SUBTOTAL(9,Q476:Q559)</f>
        <v>45.170433</v>
      </c>
      <c r="R475" s="136"/>
      <c r="S475" s="137">
        <f>SUBTOTAL(9,S476:S559)</f>
        <v>0.15</v>
      </c>
      <c r="T475" s="139"/>
      <c r="U475" s="137">
        <f>SUBTOTAL(9,U476:U559)</f>
        <v>0</v>
      </c>
      <c r="V475" s="137">
        <f>SUBTOTAL(9,V476:V559)</f>
        <v>0</v>
      </c>
      <c r="W475" s="140"/>
      <c r="Y475" s="137">
        <f>SUBTOTAL(9,Y476:Y559)</f>
        <v>27</v>
      </c>
    </row>
    <row r="476" spans="6:25" s="149" customFormat="1" ht="12" outlineLevel="2">
      <c r="F476" s="142">
        <v>1</v>
      </c>
      <c r="G476" s="143" t="s">
        <v>75</v>
      </c>
      <c r="H476" s="144" t="s">
        <v>443</v>
      </c>
      <c r="I476" s="145" t="s">
        <v>444</v>
      </c>
      <c r="J476" s="143" t="s">
        <v>156</v>
      </c>
      <c r="K476" s="146">
        <v>22</v>
      </c>
      <c r="L476" s="147">
        <v>0</v>
      </c>
      <c r="M476" s="146">
        <v>22</v>
      </c>
      <c r="N476" s="148"/>
      <c r="O476" s="148">
        <f>M476*N476</f>
        <v>0</v>
      </c>
      <c r="P476" s="148">
        <v>0.01079</v>
      </c>
      <c r="Q476" s="148">
        <f>M476*P476</f>
        <v>0.23737999999999998</v>
      </c>
      <c r="R476" s="148"/>
      <c r="S476" s="148">
        <f>M476*R476</f>
        <v>0</v>
      </c>
      <c r="T476" s="148">
        <v>21</v>
      </c>
      <c r="U476" s="148">
        <f>O476*T476/100</f>
        <v>0</v>
      </c>
      <c r="V476" s="148">
        <f>U476+O476</f>
        <v>0</v>
      </c>
      <c r="W476" s="148"/>
      <c r="X476" s="148"/>
      <c r="Y476" s="148">
        <v>1</v>
      </c>
    </row>
    <row r="477" spans="6:23" s="149" customFormat="1" ht="12" outlineLevel="2">
      <c r="F477" s="150"/>
      <c r="G477" s="151"/>
      <c r="H477" s="152" t="s">
        <v>79</v>
      </c>
      <c r="I477" s="153"/>
      <c r="J477" s="154"/>
      <c r="K477" s="154"/>
      <c r="L477" s="154"/>
      <c r="M477" s="154"/>
      <c r="N477" s="154"/>
      <c r="O477" s="154"/>
      <c r="P477" s="155"/>
      <c r="Q477" s="156"/>
      <c r="R477" s="155"/>
      <c r="S477" s="156"/>
      <c r="T477" s="157"/>
      <c r="U477" s="157"/>
      <c r="V477" s="157"/>
      <c r="W477" s="158"/>
    </row>
    <row r="478" spans="6:23" s="149" customFormat="1" ht="6" customHeight="1" outlineLevel="2">
      <c r="F478" s="150"/>
      <c r="G478" s="151"/>
      <c r="H478" s="159"/>
      <c r="I478" s="160"/>
      <c r="J478" s="160"/>
      <c r="K478" s="160"/>
      <c r="L478" s="160"/>
      <c r="M478" s="160"/>
      <c r="N478" s="160"/>
      <c r="O478" s="160"/>
      <c r="P478" s="155"/>
      <c r="Q478" s="156"/>
      <c r="R478" s="155"/>
      <c r="S478" s="156"/>
      <c r="T478" s="157"/>
      <c r="U478" s="157"/>
      <c r="V478" s="157"/>
      <c r="W478" s="158"/>
    </row>
    <row r="479" spans="6:25" s="149" customFormat="1" ht="12" outlineLevel="2">
      <c r="F479" s="142">
        <v>2</v>
      </c>
      <c r="G479" s="143" t="s">
        <v>75</v>
      </c>
      <c r="H479" s="144" t="s">
        <v>445</v>
      </c>
      <c r="I479" s="145" t="s">
        <v>446</v>
      </c>
      <c r="J479" s="143" t="s">
        <v>156</v>
      </c>
      <c r="K479" s="146">
        <v>43</v>
      </c>
      <c r="L479" s="147">
        <v>0</v>
      </c>
      <c r="M479" s="146">
        <v>43</v>
      </c>
      <c r="N479" s="148"/>
      <c r="O479" s="148">
        <f>M479*N479</f>
        <v>0</v>
      </c>
      <c r="P479" s="148">
        <v>0.036</v>
      </c>
      <c r="Q479" s="148">
        <f>M479*P479</f>
        <v>1.5479999999999998</v>
      </c>
      <c r="R479" s="148"/>
      <c r="S479" s="148">
        <f>M479*R479</f>
        <v>0</v>
      </c>
      <c r="T479" s="148">
        <v>21</v>
      </c>
      <c r="U479" s="148">
        <f>O479*T479/100</f>
        <v>0</v>
      </c>
      <c r="V479" s="148">
        <f>U479+O479</f>
        <v>0</v>
      </c>
      <c r="W479" s="148"/>
      <c r="X479" s="148"/>
      <c r="Y479" s="148">
        <v>1</v>
      </c>
    </row>
    <row r="480" spans="6:23" s="149" customFormat="1" ht="12" outlineLevel="2">
      <c r="F480" s="150"/>
      <c r="G480" s="151"/>
      <c r="H480" s="152" t="s">
        <v>79</v>
      </c>
      <c r="I480" s="153"/>
      <c r="J480" s="154"/>
      <c r="K480" s="154"/>
      <c r="L480" s="154"/>
      <c r="M480" s="154"/>
      <c r="N480" s="154"/>
      <c r="O480" s="154"/>
      <c r="P480" s="155"/>
      <c r="Q480" s="156"/>
      <c r="R480" s="155"/>
      <c r="S480" s="156"/>
      <c r="T480" s="157"/>
      <c r="U480" s="157"/>
      <c r="V480" s="157"/>
      <c r="W480" s="158"/>
    </row>
    <row r="481" spans="6:23" s="149" customFormat="1" ht="6" customHeight="1" outlineLevel="2">
      <c r="F481" s="150"/>
      <c r="G481" s="151"/>
      <c r="H481" s="159"/>
      <c r="I481" s="160"/>
      <c r="J481" s="160"/>
      <c r="K481" s="160"/>
      <c r="L481" s="160"/>
      <c r="M481" s="160"/>
      <c r="N481" s="160"/>
      <c r="O481" s="160"/>
      <c r="P481" s="155"/>
      <c r="Q481" s="156"/>
      <c r="R481" s="155"/>
      <c r="S481" s="156"/>
      <c r="T481" s="157"/>
      <c r="U481" s="157"/>
      <c r="V481" s="157"/>
      <c r="W481" s="158"/>
    </row>
    <row r="482" spans="6:25" s="149" customFormat="1" ht="12" outlineLevel="2">
      <c r="F482" s="142">
        <v>3</v>
      </c>
      <c r="G482" s="143" t="s">
        <v>75</v>
      </c>
      <c r="H482" s="144" t="s">
        <v>447</v>
      </c>
      <c r="I482" s="145" t="s">
        <v>448</v>
      </c>
      <c r="J482" s="143" t="s">
        <v>156</v>
      </c>
      <c r="K482" s="146">
        <v>9</v>
      </c>
      <c r="L482" s="147">
        <v>0</v>
      </c>
      <c r="M482" s="146">
        <v>9</v>
      </c>
      <c r="N482" s="148"/>
      <c r="O482" s="148">
        <f>M482*N482</f>
        <v>0</v>
      </c>
      <c r="P482" s="148">
        <v>0.102</v>
      </c>
      <c r="Q482" s="148">
        <f>M482*P482</f>
        <v>0.9179999999999999</v>
      </c>
      <c r="R482" s="148"/>
      <c r="S482" s="148">
        <f>M482*R482</f>
        <v>0</v>
      </c>
      <c r="T482" s="148">
        <v>21</v>
      </c>
      <c r="U482" s="148">
        <f>O482*T482/100</f>
        <v>0</v>
      </c>
      <c r="V482" s="148">
        <f>U482+O482</f>
        <v>0</v>
      </c>
      <c r="W482" s="148"/>
      <c r="X482" s="148"/>
      <c r="Y482" s="148">
        <v>1</v>
      </c>
    </row>
    <row r="483" spans="6:23" s="149" customFormat="1" ht="12" outlineLevel="2">
      <c r="F483" s="150"/>
      <c r="G483" s="151"/>
      <c r="H483" s="152" t="s">
        <v>79</v>
      </c>
      <c r="I483" s="153"/>
      <c r="J483" s="154"/>
      <c r="K483" s="154"/>
      <c r="L483" s="154"/>
      <c r="M483" s="154"/>
      <c r="N483" s="154"/>
      <c r="O483" s="154"/>
      <c r="P483" s="155"/>
      <c r="Q483" s="156"/>
      <c r="R483" s="155"/>
      <c r="S483" s="156"/>
      <c r="T483" s="157"/>
      <c r="U483" s="157"/>
      <c r="V483" s="157"/>
      <c r="W483" s="158"/>
    </row>
    <row r="484" spans="6:23" s="149" customFormat="1" ht="6" customHeight="1" outlineLevel="2">
      <c r="F484" s="150"/>
      <c r="G484" s="151"/>
      <c r="H484" s="159"/>
      <c r="I484" s="160"/>
      <c r="J484" s="160"/>
      <c r="K484" s="160"/>
      <c r="L484" s="160"/>
      <c r="M484" s="160"/>
      <c r="N484" s="160"/>
      <c r="O484" s="160"/>
      <c r="P484" s="155"/>
      <c r="Q484" s="156"/>
      <c r="R484" s="155"/>
      <c r="S484" s="156"/>
      <c r="T484" s="157"/>
      <c r="U484" s="157"/>
      <c r="V484" s="157"/>
      <c r="W484" s="158"/>
    </row>
    <row r="485" spans="6:25" s="149" customFormat="1" ht="12" outlineLevel="2">
      <c r="F485" s="142">
        <v>4</v>
      </c>
      <c r="G485" s="143" t="s">
        <v>75</v>
      </c>
      <c r="H485" s="144" t="s">
        <v>449</v>
      </c>
      <c r="I485" s="145" t="s">
        <v>450</v>
      </c>
      <c r="J485" s="143" t="s">
        <v>156</v>
      </c>
      <c r="K485" s="146">
        <v>8</v>
      </c>
      <c r="L485" s="147">
        <v>0</v>
      </c>
      <c r="M485" s="146">
        <v>8</v>
      </c>
      <c r="N485" s="148"/>
      <c r="O485" s="148">
        <f>M485*N485</f>
        <v>0</v>
      </c>
      <c r="P485" s="148">
        <v>0.548</v>
      </c>
      <c r="Q485" s="148">
        <f>M485*P485</f>
        <v>4.384</v>
      </c>
      <c r="R485" s="148"/>
      <c r="S485" s="148">
        <f>M485*R485</f>
        <v>0</v>
      </c>
      <c r="T485" s="148">
        <v>21</v>
      </c>
      <c r="U485" s="148">
        <f>O485*T485/100</f>
        <v>0</v>
      </c>
      <c r="V485" s="148">
        <f>U485+O485</f>
        <v>0</v>
      </c>
      <c r="W485" s="148"/>
      <c r="X485" s="148"/>
      <c r="Y485" s="148">
        <v>1</v>
      </c>
    </row>
    <row r="486" spans="6:23" s="149" customFormat="1" ht="12" outlineLevel="2">
      <c r="F486" s="150"/>
      <c r="G486" s="151"/>
      <c r="H486" s="152" t="s">
        <v>79</v>
      </c>
      <c r="I486" s="153"/>
      <c r="J486" s="154"/>
      <c r="K486" s="154"/>
      <c r="L486" s="154"/>
      <c r="M486" s="154"/>
      <c r="N486" s="154"/>
      <c r="O486" s="154"/>
      <c r="P486" s="155"/>
      <c r="Q486" s="156"/>
      <c r="R486" s="155"/>
      <c r="S486" s="156"/>
      <c r="T486" s="157"/>
      <c r="U486" s="157"/>
      <c r="V486" s="157"/>
      <c r="W486" s="158"/>
    </row>
    <row r="487" spans="6:23" s="149" customFormat="1" ht="6" customHeight="1" outlineLevel="2">
      <c r="F487" s="150"/>
      <c r="G487" s="151"/>
      <c r="H487" s="159"/>
      <c r="I487" s="160"/>
      <c r="J487" s="160"/>
      <c r="K487" s="160"/>
      <c r="L487" s="160"/>
      <c r="M487" s="160"/>
      <c r="N487" s="160"/>
      <c r="O487" s="160"/>
      <c r="P487" s="155"/>
      <c r="Q487" s="156"/>
      <c r="R487" s="155"/>
      <c r="S487" s="156"/>
      <c r="T487" s="157"/>
      <c r="U487" s="157"/>
      <c r="V487" s="157"/>
      <c r="W487" s="158"/>
    </row>
    <row r="488" spans="6:25" s="149" customFormat="1" ht="12" outlineLevel="2">
      <c r="F488" s="142">
        <v>5</v>
      </c>
      <c r="G488" s="143" t="s">
        <v>75</v>
      </c>
      <c r="H488" s="144" t="s">
        <v>451</v>
      </c>
      <c r="I488" s="145" t="s">
        <v>452</v>
      </c>
      <c r="J488" s="143" t="s">
        <v>156</v>
      </c>
      <c r="K488" s="146">
        <v>3</v>
      </c>
      <c r="L488" s="147">
        <v>0</v>
      </c>
      <c r="M488" s="146">
        <v>3</v>
      </c>
      <c r="N488" s="148"/>
      <c r="O488" s="148">
        <f>M488*N488</f>
        <v>0</v>
      </c>
      <c r="P488" s="148">
        <v>0.25</v>
      </c>
      <c r="Q488" s="148">
        <f>M488*P488</f>
        <v>0.75</v>
      </c>
      <c r="R488" s="148"/>
      <c r="S488" s="148">
        <f>M488*R488</f>
        <v>0</v>
      </c>
      <c r="T488" s="148">
        <v>21</v>
      </c>
      <c r="U488" s="148">
        <f>O488*T488/100</f>
        <v>0</v>
      </c>
      <c r="V488" s="148">
        <f>U488+O488</f>
        <v>0</v>
      </c>
      <c r="W488" s="148"/>
      <c r="X488" s="148"/>
      <c r="Y488" s="148">
        <v>1</v>
      </c>
    </row>
    <row r="489" spans="6:23" s="149" customFormat="1" ht="12" outlineLevel="2">
      <c r="F489" s="150"/>
      <c r="G489" s="151"/>
      <c r="H489" s="152" t="s">
        <v>79</v>
      </c>
      <c r="I489" s="153"/>
      <c r="J489" s="154"/>
      <c r="K489" s="154"/>
      <c r="L489" s="154"/>
      <c r="M489" s="154"/>
      <c r="N489" s="154"/>
      <c r="O489" s="154"/>
      <c r="P489" s="155"/>
      <c r="Q489" s="156"/>
      <c r="R489" s="155"/>
      <c r="S489" s="156"/>
      <c r="T489" s="157"/>
      <c r="U489" s="157"/>
      <c r="V489" s="157"/>
      <c r="W489" s="158"/>
    </row>
    <row r="490" spans="6:23" s="149" customFormat="1" ht="6" customHeight="1" outlineLevel="2">
      <c r="F490" s="150"/>
      <c r="G490" s="151"/>
      <c r="H490" s="159"/>
      <c r="I490" s="160"/>
      <c r="J490" s="160"/>
      <c r="K490" s="160"/>
      <c r="L490" s="160"/>
      <c r="M490" s="160"/>
      <c r="N490" s="160"/>
      <c r="O490" s="160"/>
      <c r="P490" s="155"/>
      <c r="Q490" s="156"/>
      <c r="R490" s="155"/>
      <c r="S490" s="156"/>
      <c r="T490" s="157"/>
      <c r="U490" s="157"/>
      <c r="V490" s="157"/>
      <c r="W490" s="158"/>
    </row>
    <row r="491" spans="6:25" s="149" customFormat="1" ht="12" outlineLevel="2">
      <c r="F491" s="142">
        <v>6</v>
      </c>
      <c r="G491" s="143" t="s">
        <v>75</v>
      </c>
      <c r="H491" s="144" t="s">
        <v>453</v>
      </c>
      <c r="I491" s="145" t="s">
        <v>454</v>
      </c>
      <c r="J491" s="143" t="s">
        <v>156</v>
      </c>
      <c r="K491" s="146">
        <v>4</v>
      </c>
      <c r="L491" s="147">
        <v>0</v>
      </c>
      <c r="M491" s="146">
        <v>4</v>
      </c>
      <c r="N491" s="148"/>
      <c r="O491" s="148">
        <f>M491*N491</f>
        <v>0</v>
      </c>
      <c r="P491" s="148">
        <v>0.5</v>
      </c>
      <c r="Q491" s="148">
        <f>M491*P491</f>
        <v>2</v>
      </c>
      <c r="R491" s="148"/>
      <c r="S491" s="148">
        <f>M491*R491</f>
        <v>0</v>
      </c>
      <c r="T491" s="148">
        <v>21</v>
      </c>
      <c r="U491" s="148">
        <f>O491*T491/100</f>
        <v>0</v>
      </c>
      <c r="V491" s="148">
        <f>U491+O491</f>
        <v>0</v>
      </c>
      <c r="W491" s="148"/>
      <c r="X491" s="148"/>
      <c r="Y491" s="148">
        <v>1</v>
      </c>
    </row>
    <row r="492" spans="6:23" s="149" customFormat="1" ht="12" outlineLevel="2">
      <c r="F492" s="150"/>
      <c r="G492" s="151"/>
      <c r="H492" s="152" t="s">
        <v>79</v>
      </c>
      <c r="I492" s="153"/>
      <c r="J492" s="154"/>
      <c r="K492" s="154"/>
      <c r="L492" s="154"/>
      <c r="M492" s="154"/>
      <c r="N492" s="154"/>
      <c r="O492" s="154"/>
      <c r="P492" s="155"/>
      <c r="Q492" s="156"/>
      <c r="R492" s="155"/>
      <c r="S492" s="156"/>
      <c r="T492" s="157"/>
      <c r="U492" s="157"/>
      <c r="V492" s="157"/>
      <c r="W492" s="158"/>
    </row>
    <row r="493" spans="6:23" s="149" customFormat="1" ht="6" customHeight="1" outlineLevel="2">
      <c r="F493" s="150"/>
      <c r="G493" s="151"/>
      <c r="H493" s="159"/>
      <c r="I493" s="160"/>
      <c r="J493" s="160"/>
      <c r="K493" s="160"/>
      <c r="L493" s="160"/>
      <c r="M493" s="160"/>
      <c r="N493" s="160"/>
      <c r="O493" s="160"/>
      <c r="P493" s="155"/>
      <c r="Q493" s="156"/>
      <c r="R493" s="155"/>
      <c r="S493" s="156"/>
      <c r="T493" s="157"/>
      <c r="U493" s="157"/>
      <c r="V493" s="157"/>
      <c r="W493" s="158"/>
    </row>
    <row r="494" spans="6:25" s="149" customFormat="1" ht="12" outlineLevel="2">
      <c r="F494" s="142">
        <v>7</v>
      </c>
      <c r="G494" s="143" t="s">
        <v>75</v>
      </c>
      <c r="H494" s="144" t="s">
        <v>455</v>
      </c>
      <c r="I494" s="145" t="s">
        <v>456</v>
      </c>
      <c r="J494" s="143" t="s">
        <v>156</v>
      </c>
      <c r="K494" s="146">
        <v>8</v>
      </c>
      <c r="L494" s="147">
        <v>0</v>
      </c>
      <c r="M494" s="146">
        <v>8</v>
      </c>
      <c r="N494" s="148"/>
      <c r="O494" s="148">
        <f>M494*N494</f>
        <v>0</v>
      </c>
      <c r="P494" s="148">
        <v>2.1</v>
      </c>
      <c r="Q494" s="148">
        <f>M494*P494</f>
        <v>16.8</v>
      </c>
      <c r="R494" s="148"/>
      <c r="S494" s="148">
        <f>M494*R494</f>
        <v>0</v>
      </c>
      <c r="T494" s="148">
        <v>21</v>
      </c>
      <c r="U494" s="148">
        <f>O494*T494/100</f>
        <v>0</v>
      </c>
      <c r="V494" s="148">
        <f>U494+O494</f>
        <v>0</v>
      </c>
      <c r="W494" s="148"/>
      <c r="X494" s="148"/>
      <c r="Y494" s="148">
        <v>1</v>
      </c>
    </row>
    <row r="495" spans="6:23" s="149" customFormat="1" ht="12" outlineLevel="2">
      <c r="F495" s="150"/>
      <c r="G495" s="151"/>
      <c r="H495" s="152" t="s">
        <v>79</v>
      </c>
      <c r="I495" s="153"/>
      <c r="J495" s="154"/>
      <c r="K495" s="154"/>
      <c r="L495" s="154"/>
      <c r="M495" s="154"/>
      <c r="N495" s="154"/>
      <c r="O495" s="154"/>
      <c r="P495" s="155"/>
      <c r="Q495" s="156"/>
      <c r="R495" s="155"/>
      <c r="S495" s="156"/>
      <c r="T495" s="157"/>
      <c r="U495" s="157"/>
      <c r="V495" s="157"/>
      <c r="W495" s="158"/>
    </row>
    <row r="496" spans="6:23" s="149" customFormat="1" ht="6" customHeight="1" outlineLevel="2">
      <c r="F496" s="150"/>
      <c r="G496" s="151"/>
      <c r="H496" s="159"/>
      <c r="I496" s="160"/>
      <c r="J496" s="160"/>
      <c r="K496" s="160"/>
      <c r="L496" s="160"/>
      <c r="M496" s="160"/>
      <c r="N496" s="160"/>
      <c r="O496" s="160"/>
      <c r="P496" s="155"/>
      <c r="Q496" s="156"/>
      <c r="R496" s="155"/>
      <c r="S496" s="156"/>
      <c r="T496" s="157"/>
      <c r="U496" s="157"/>
      <c r="V496" s="157"/>
      <c r="W496" s="158"/>
    </row>
    <row r="497" spans="6:25" s="149" customFormat="1" ht="12" outlineLevel="2">
      <c r="F497" s="142">
        <v>8</v>
      </c>
      <c r="G497" s="143" t="s">
        <v>75</v>
      </c>
      <c r="H497" s="144" t="s">
        <v>457</v>
      </c>
      <c r="I497" s="145" t="s">
        <v>458</v>
      </c>
      <c r="J497" s="143" t="s">
        <v>156</v>
      </c>
      <c r="K497" s="146">
        <v>8</v>
      </c>
      <c r="L497" s="147">
        <v>0</v>
      </c>
      <c r="M497" s="146">
        <v>8</v>
      </c>
      <c r="N497" s="148"/>
      <c r="O497" s="148">
        <f>M497*N497</f>
        <v>0</v>
      </c>
      <c r="P497" s="148">
        <v>0.068</v>
      </c>
      <c r="Q497" s="148">
        <f>M497*P497</f>
        <v>0.544</v>
      </c>
      <c r="R497" s="148"/>
      <c r="S497" s="148">
        <f>M497*R497</f>
        <v>0</v>
      </c>
      <c r="T497" s="148">
        <v>21</v>
      </c>
      <c r="U497" s="148">
        <f>O497*T497/100</f>
        <v>0</v>
      </c>
      <c r="V497" s="148">
        <f>U497+O497</f>
        <v>0</v>
      </c>
      <c r="W497" s="148"/>
      <c r="X497" s="148"/>
      <c r="Y497" s="148">
        <v>1</v>
      </c>
    </row>
    <row r="498" spans="6:23" s="149" customFormat="1" ht="12" outlineLevel="2">
      <c r="F498" s="150"/>
      <c r="G498" s="151"/>
      <c r="H498" s="152" t="s">
        <v>79</v>
      </c>
      <c r="I498" s="153"/>
      <c r="J498" s="154"/>
      <c r="K498" s="154"/>
      <c r="L498" s="154"/>
      <c r="M498" s="154"/>
      <c r="N498" s="154"/>
      <c r="O498" s="154"/>
      <c r="P498" s="155"/>
      <c r="Q498" s="156"/>
      <c r="R498" s="155"/>
      <c r="S498" s="156"/>
      <c r="T498" s="157"/>
      <c r="U498" s="157"/>
      <c r="V498" s="157"/>
      <c r="W498" s="158"/>
    </row>
    <row r="499" spans="6:23" s="149" customFormat="1" ht="6" customHeight="1" outlineLevel="2">
      <c r="F499" s="150"/>
      <c r="G499" s="151"/>
      <c r="H499" s="159"/>
      <c r="I499" s="160"/>
      <c r="J499" s="160"/>
      <c r="K499" s="160"/>
      <c r="L499" s="160"/>
      <c r="M499" s="160"/>
      <c r="N499" s="160"/>
      <c r="O499" s="160"/>
      <c r="P499" s="155"/>
      <c r="Q499" s="156"/>
      <c r="R499" s="155"/>
      <c r="S499" s="156"/>
      <c r="T499" s="157"/>
      <c r="U499" s="157"/>
      <c r="V499" s="157"/>
      <c r="W499" s="158"/>
    </row>
    <row r="500" spans="6:25" s="149" customFormat="1" ht="12" outlineLevel="2">
      <c r="F500" s="142">
        <v>9</v>
      </c>
      <c r="G500" s="143" t="s">
        <v>86</v>
      </c>
      <c r="H500" s="144" t="s">
        <v>459</v>
      </c>
      <c r="I500" s="145" t="s">
        <v>460</v>
      </c>
      <c r="J500" s="143" t="s">
        <v>156</v>
      </c>
      <c r="K500" s="146">
        <v>9</v>
      </c>
      <c r="L500" s="147">
        <v>0</v>
      </c>
      <c r="M500" s="146">
        <v>9</v>
      </c>
      <c r="N500" s="148"/>
      <c r="O500" s="148">
        <f>M500*N500</f>
        <v>0</v>
      </c>
      <c r="P500" s="148"/>
      <c r="Q500" s="148">
        <f>M500*P500</f>
        <v>0</v>
      </c>
      <c r="R500" s="148"/>
      <c r="S500" s="148">
        <f>M500*R500</f>
        <v>0</v>
      </c>
      <c r="T500" s="148">
        <v>21</v>
      </c>
      <c r="U500" s="148">
        <f>O500*T500/100</f>
        <v>0</v>
      </c>
      <c r="V500" s="148">
        <f>U500+O500</f>
        <v>0</v>
      </c>
      <c r="W500" s="148"/>
      <c r="X500" s="148"/>
      <c r="Y500" s="148">
        <v>1</v>
      </c>
    </row>
    <row r="501" spans="6:23" s="149" customFormat="1" ht="12" outlineLevel="2">
      <c r="F501" s="150"/>
      <c r="G501" s="151"/>
      <c r="H501" s="152" t="s">
        <v>79</v>
      </c>
      <c r="I501" s="153"/>
      <c r="J501" s="154"/>
      <c r="K501" s="154"/>
      <c r="L501" s="154"/>
      <c r="M501" s="154"/>
      <c r="N501" s="154"/>
      <c r="O501" s="154"/>
      <c r="P501" s="155"/>
      <c r="Q501" s="156"/>
      <c r="R501" s="155"/>
      <c r="S501" s="156"/>
      <c r="T501" s="157"/>
      <c r="U501" s="157"/>
      <c r="V501" s="157"/>
      <c r="W501" s="158"/>
    </row>
    <row r="502" spans="6:23" s="149" customFormat="1" ht="6" customHeight="1" outlineLevel="2">
      <c r="F502" s="150"/>
      <c r="G502" s="151"/>
      <c r="H502" s="159"/>
      <c r="I502" s="160"/>
      <c r="J502" s="160"/>
      <c r="K502" s="160"/>
      <c r="L502" s="160"/>
      <c r="M502" s="160"/>
      <c r="N502" s="160"/>
      <c r="O502" s="160"/>
      <c r="P502" s="155"/>
      <c r="Q502" s="156"/>
      <c r="R502" s="155"/>
      <c r="S502" s="156"/>
      <c r="T502" s="157"/>
      <c r="U502" s="157"/>
      <c r="V502" s="157"/>
      <c r="W502" s="158"/>
    </row>
    <row r="503" spans="6:25" s="149" customFormat="1" ht="12" outlineLevel="2">
      <c r="F503" s="142">
        <v>10</v>
      </c>
      <c r="G503" s="143" t="s">
        <v>86</v>
      </c>
      <c r="H503" s="144" t="s">
        <v>461</v>
      </c>
      <c r="I503" s="145" t="s">
        <v>462</v>
      </c>
      <c r="J503" s="143" t="s">
        <v>156</v>
      </c>
      <c r="K503" s="146">
        <v>2</v>
      </c>
      <c r="L503" s="147">
        <v>0</v>
      </c>
      <c r="M503" s="146">
        <v>2</v>
      </c>
      <c r="N503" s="148"/>
      <c r="O503" s="148">
        <f>M503*N503</f>
        <v>0</v>
      </c>
      <c r="P503" s="148"/>
      <c r="Q503" s="148">
        <f>M503*P503</f>
        <v>0</v>
      </c>
      <c r="R503" s="148"/>
      <c r="S503" s="148">
        <f>M503*R503</f>
        <v>0</v>
      </c>
      <c r="T503" s="148">
        <v>21</v>
      </c>
      <c r="U503" s="148">
        <f>O503*T503/100</f>
        <v>0</v>
      </c>
      <c r="V503" s="148">
        <f>U503+O503</f>
        <v>0</v>
      </c>
      <c r="W503" s="148"/>
      <c r="X503" s="148"/>
      <c r="Y503" s="148">
        <v>1</v>
      </c>
    </row>
    <row r="504" spans="6:23" s="149" customFormat="1" ht="12" outlineLevel="2">
      <c r="F504" s="150"/>
      <c r="G504" s="151"/>
      <c r="H504" s="152" t="s">
        <v>79</v>
      </c>
      <c r="I504" s="153"/>
      <c r="J504" s="154"/>
      <c r="K504" s="154"/>
      <c r="L504" s="154"/>
      <c r="M504" s="154"/>
      <c r="N504" s="154"/>
      <c r="O504" s="154"/>
      <c r="P504" s="155"/>
      <c r="Q504" s="156"/>
      <c r="R504" s="155"/>
      <c r="S504" s="156"/>
      <c r="T504" s="157"/>
      <c r="U504" s="157"/>
      <c r="V504" s="157"/>
      <c r="W504" s="158"/>
    </row>
    <row r="505" spans="6:23" s="149" customFormat="1" ht="6" customHeight="1" outlineLevel="2">
      <c r="F505" s="150"/>
      <c r="G505" s="151"/>
      <c r="H505" s="159"/>
      <c r="I505" s="160"/>
      <c r="J505" s="160"/>
      <c r="K505" s="160"/>
      <c r="L505" s="160"/>
      <c r="M505" s="160"/>
      <c r="N505" s="160"/>
      <c r="O505" s="160"/>
      <c r="P505" s="155"/>
      <c r="Q505" s="156"/>
      <c r="R505" s="155"/>
      <c r="S505" s="156"/>
      <c r="T505" s="157"/>
      <c r="U505" s="157"/>
      <c r="V505" s="157"/>
      <c r="W505" s="158"/>
    </row>
    <row r="506" spans="6:25" s="149" customFormat="1" ht="12" outlineLevel="2">
      <c r="F506" s="142">
        <v>11</v>
      </c>
      <c r="G506" s="143" t="s">
        <v>86</v>
      </c>
      <c r="H506" s="144" t="s">
        <v>463</v>
      </c>
      <c r="I506" s="145" t="s">
        <v>464</v>
      </c>
      <c r="J506" s="143" t="s">
        <v>145</v>
      </c>
      <c r="K506" s="146">
        <v>6</v>
      </c>
      <c r="L506" s="147">
        <v>0</v>
      </c>
      <c r="M506" s="146">
        <v>6</v>
      </c>
      <c r="N506" s="148"/>
      <c r="O506" s="148">
        <f>M506*N506</f>
        <v>0</v>
      </c>
      <c r="P506" s="148"/>
      <c r="Q506" s="148">
        <f>M506*P506</f>
        <v>0</v>
      </c>
      <c r="R506" s="148"/>
      <c r="S506" s="148">
        <f>M506*R506</f>
        <v>0</v>
      </c>
      <c r="T506" s="148">
        <v>21</v>
      </c>
      <c r="U506" s="148">
        <f>O506*T506/100</f>
        <v>0</v>
      </c>
      <c r="V506" s="148">
        <f>U506+O506</f>
        <v>0</v>
      </c>
      <c r="W506" s="148"/>
      <c r="X506" s="148"/>
      <c r="Y506" s="148">
        <v>1</v>
      </c>
    </row>
    <row r="507" spans="6:23" s="149" customFormat="1" ht="12" outlineLevel="2">
      <c r="F507" s="150"/>
      <c r="G507" s="151"/>
      <c r="H507" s="152" t="s">
        <v>79</v>
      </c>
      <c r="I507" s="153"/>
      <c r="J507" s="154"/>
      <c r="K507" s="154"/>
      <c r="L507" s="154"/>
      <c r="M507" s="154"/>
      <c r="N507" s="154"/>
      <c r="O507" s="154"/>
      <c r="P507" s="155"/>
      <c r="Q507" s="156"/>
      <c r="R507" s="155"/>
      <c r="S507" s="156"/>
      <c r="T507" s="157"/>
      <c r="U507" s="157"/>
      <c r="V507" s="157"/>
      <c r="W507" s="158"/>
    </row>
    <row r="508" spans="6:23" s="149" customFormat="1" ht="6" customHeight="1" outlineLevel="2">
      <c r="F508" s="150"/>
      <c r="G508" s="151"/>
      <c r="H508" s="159"/>
      <c r="I508" s="160"/>
      <c r="J508" s="160"/>
      <c r="K508" s="160"/>
      <c r="L508" s="160"/>
      <c r="M508" s="160"/>
      <c r="N508" s="160"/>
      <c r="O508" s="160"/>
      <c r="P508" s="155"/>
      <c r="Q508" s="156"/>
      <c r="R508" s="155"/>
      <c r="S508" s="156"/>
      <c r="T508" s="157"/>
      <c r="U508" s="157"/>
      <c r="V508" s="157"/>
      <c r="W508" s="158"/>
    </row>
    <row r="509" spans="6:25" s="149" customFormat="1" ht="12" outlineLevel="2">
      <c r="F509" s="142">
        <v>12</v>
      </c>
      <c r="G509" s="143" t="s">
        <v>86</v>
      </c>
      <c r="H509" s="144" t="s">
        <v>465</v>
      </c>
      <c r="I509" s="145" t="s">
        <v>466</v>
      </c>
      <c r="J509" s="143" t="s">
        <v>145</v>
      </c>
      <c r="K509" s="146">
        <v>52.1</v>
      </c>
      <c r="L509" s="147">
        <v>0</v>
      </c>
      <c r="M509" s="146">
        <v>52.1</v>
      </c>
      <c r="N509" s="148"/>
      <c r="O509" s="148">
        <f>M509*N509</f>
        <v>0</v>
      </c>
      <c r="P509" s="148">
        <v>0.00273</v>
      </c>
      <c r="Q509" s="148">
        <f>M509*P509</f>
        <v>0.142233</v>
      </c>
      <c r="R509" s="148"/>
      <c r="S509" s="148">
        <f>M509*R509</f>
        <v>0</v>
      </c>
      <c r="T509" s="148">
        <v>21</v>
      </c>
      <c r="U509" s="148">
        <f>O509*T509/100</f>
        <v>0</v>
      </c>
      <c r="V509" s="148">
        <f>U509+O509</f>
        <v>0</v>
      </c>
      <c r="W509" s="148"/>
      <c r="X509" s="148"/>
      <c r="Y509" s="148">
        <v>1</v>
      </c>
    </row>
    <row r="510" spans="6:23" s="149" customFormat="1" ht="45" outlineLevel="2">
      <c r="F510" s="150"/>
      <c r="G510" s="151"/>
      <c r="H510" s="152" t="s">
        <v>79</v>
      </c>
      <c r="I510" s="153" t="s">
        <v>467</v>
      </c>
      <c r="J510" s="154"/>
      <c r="K510" s="154"/>
      <c r="L510" s="154"/>
      <c r="M510" s="154"/>
      <c r="N510" s="154"/>
      <c r="O510" s="154"/>
      <c r="P510" s="155"/>
      <c r="Q510" s="156"/>
      <c r="R510" s="155"/>
      <c r="S510" s="156"/>
      <c r="T510" s="157"/>
      <c r="U510" s="157"/>
      <c r="V510" s="157"/>
      <c r="W510" s="158"/>
    </row>
    <row r="511" spans="6:23" s="149" customFormat="1" ht="6" customHeight="1" outlineLevel="2">
      <c r="F511" s="150"/>
      <c r="G511" s="151"/>
      <c r="H511" s="159"/>
      <c r="I511" s="160"/>
      <c r="J511" s="160"/>
      <c r="K511" s="160"/>
      <c r="L511" s="160"/>
      <c r="M511" s="160"/>
      <c r="N511" s="160"/>
      <c r="O511" s="160"/>
      <c r="P511" s="155"/>
      <c r="Q511" s="156"/>
      <c r="R511" s="155"/>
      <c r="S511" s="156"/>
      <c r="T511" s="157"/>
      <c r="U511" s="157"/>
      <c r="V511" s="157"/>
      <c r="W511" s="158"/>
    </row>
    <row r="512" spans="6:25" s="149" customFormat="1" ht="12" outlineLevel="2">
      <c r="F512" s="142">
        <v>13</v>
      </c>
      <c r="G512" s="143" t="s">
        <v>86</v>
      </c>
      <c r="H512" s="144" t="s">
        <v>468</v>
      </c>
      <c r="I512" s="145" t="s">
        <v>469</v>
      </c>
      <c r="J512" s="143" t="s">
        <v>145</v>
      </c>
      <c r="K512" s="146">
        <v>43.6</v>
      </c>
      <c r="L512" s="147">
        <v>0</v>
      </c>
      <c r="M512" s="146">
        <v>43.6</v>
      </c>
      <c r="N512" s="148"/>
      <c r="O512" s="148">
        <f>M512*N512</f>
        <v>0</v>
      </c>
      <c r="P512" s="148"/>
      <c r="Q512" s="148">
        <f>M512*P512</f>
        <v>0</v>
      </c>
      <c r="R512" s="148"/>
      <c r="S512" s="148">
        <f>M512*R512</f>
        <v>0</v>
      </c>
      <c r="T512" s="148">
        <v>21</v>
      </c>
      <c r="U512" s="148">
        <f>O512*T512/100</f>
        <v>0</v>
      </c>
      <c r="V512" s="148">
        <f>U512+O512</f>
        <v>0</v>
      </c>
      <c r="W512" s="148"/>
      <c r="X512" s="148"/>
      <c r="Y512" s="148">
        <v>1</v>
      </c>
    </row>
    <row r="513" spans="6:23" s="149" customFormat="1" ht="56.25" outlineLevel="2">
      <c r="F513" s="150"/>
      <c r="G513" s="151"/>
      <c r="H513" s="152" t="s">
        <v>79</v>
      </c>
      <c r="I513" s="153" t="s">
        <v>470</v>
      </c>
      <c r="J513" s="154"/>
      <c r="K513" s="154"/>
      <c r="L513" s="154"/>
      <c r="M513" s="154"/>
      <c r="N513" s="154"/>
      <c r="O513" s="154"/>
      <c r="P513" s="155"/>
      <c r="Q513" s="156"/>
      <c r="R513" s="155"/>
      <c r="S513" s="156"/>
      <c r="T513" s="157"/>
      <c r="U513" s="157"/>
      <c r="V513" s="157"/>
      <c r="W513" s="158"/>
    </row>
    <row r="514" spans="6:23" s="149" customFormat="1" ht="6" customHeight="1" outlineLevel="2">
      <c r="F514" s="150"/>
      <c r="G514" s="151"/>
      <c r="H514" s="159"/>
      <c r="I514" s="160"/>
      <c r="J514" s="160"/>
      <c r="K514" s="160"/>
      <c r="L514" s="160"/>
      <c r="M514" s="160"/>
      <c r="N514" s="160"/>
      <c r="O514" s="160"/>
      <c r="P514" s="155"/>
      <c r="Q514" s="156"/>
      <c r="R514" s="155"/>
      <c r="S514" s="156"/>
      <c r="T514" s="157"/>
      <c r="U514" s="157"/>
      <c r="V514" s="157"/>
      <c r="W514" s="158"/>
    </row>
    <row r="515" spans="6:25" s="149" customFormat="1" ht="12" outlineLevel="2">
      <c r="F515" s="142">
        <v>14</v>
      </c>
      <c r="G515" s="143" t="s">
        <v>86</v>
      </c>
      <c r="H515" s="144" t="s">
        <v>471</v>
      </c>
      <c r="I515" s="145" t="s">
        <v>472</v>
      </c>
      <c r="J515" s="143" t="s">
        <v>145</v>
      </c>
      <c r="K515" s="146">
        <v>129</v>
      </c>
      <c r="L515" s="147">
        <v>0</v>
      </c>
      <c r="M515" s="146">
        <v>129</v>
      </c>
      <c r="N515" s="148"/>
      <c r="O515" s="148">
        <f>M515*N515</f>
        <v>0</v>
      </c>
      <c r="P515" s="148"/>
      <c r="Q515" s="148">
        <f>M515*P515</f>
        <v>0</v>
      </c>
      <c r="R515" s="148"/>
      <c r="S515" s="148">
        <f>M515*R515</f>
        <v>0</v>
      </c>
      <c r="T515" s="148">
        <v>21</v>
      </c>
      <c r="U515" s="148">
        <f>O515*T515/100</f>
        <v>0</v>
      </c>
      <c r="V515" s="148">
        <f>U515+O515</f>
        <v>0</v>
      </c>
      <c r="W515" s="148"/>
      <c r="X515" s="148"/>
      <c r="Y515" s="148">
        <v>1</v>
      </c>
    </row>
    <row r="516" spans="6:23" s="149" customFormat="1" ht="56.25" outlineLevel="2">
      <c r="F516" s="150"/>
      <c r="G516" s="151"/>
      <c r="H516" s="152" t="s">
        <v>79</v>
      </c>
      <c r="I516" s="153" t="s">
        <v>473</v>
      </c>
      <c r="J516" s="154"/>
      <c r="K516" s="154"/>
      <c r="L516" s="154"/>
      <c r="M516" s="154"/>
      <c r="N516" s="154"/>
      <c r="O516" s="154"/>
      <c r="P516" s="155"/>
      <c r="Q516" s="156"/>
      <c r="R516" s="155"/>
      <c r="S516" s="156"/>
      <c r="T516" s="157"/>
      <c r="U516" s="157"/>
      <c r="V516" s="157"/>
      <c r="W516" s="158"/>
    </row>
    <row r="517" spans="6:23" s="149" customFormat="1" ht="6" customHeight="1" outlineLevel="2">
      <c r="F517" s="150"/>
      <c r="G517" s="151"/>
      <c r="H517" s="159"/>
      <c r="I517" s="160"/>
      <c r="J517" s="160"/>
      <c r="K517" s="160"/>
      <c r="L517" s="160"/>
      <c r="M517" s="160"/>
      <c r="N517" s="160"/>
      <c r="O517" s="160"/>
      <c r="P517" s="155"/>
      <c r="Q517" s="156"/>
      <c r="R517" s="155"/>
      <c r="S517" s="156"/>
      <c r="T517" s="157"/>
      <c r="U517" s="157"/>
      <c r="V517" s="157"/>
      <c r="W517" s="158"/>
    </row>
    <row r="518" spans="6:25" s="149" customFormat="1" ht="12" outlineLevel="2">
      <c r="F518" s="142">
        <v>15</v>
      </c>
      <c r="G518" s="143" t="s">
        <v>86</v>
      </c>
      <c r="H518" s="144" t="s">
        <v>474</v>
      </c>
      <c r="I518" s="145" t="s">
        <v>475</v>
      </c>
      <c r="J518" s="143" t="s">
        <v>145</v>
      </c>
      <c r="K518" s="146">
        <v>52.1</v>
      </c>
      <c r="L518" s="147">
        <v>0</v>
      </c>
      <c r="M518" s="146">
        <v>52.1</v>
      </c>
      <c r="N518" s="148"/>
      <c r="O518" s="148">
        <f>M518*N518</f>
        <v>0</v>
      </c>
      <c r="P518" s="148"/>
      <c r="Q518" s="148">
        <f>M518*P518</f>
        <v>0</v>
      </c>
      <c r="R518" s="148"/>
      <c r="S518" s="148">
        <f>M518*R518</f>
        <v>0</v>
      </c>
      <c r="T518" s="148">
        <v>21</v>
      </c>
      <c r="U518" s="148">
        <f>O518*T518/100</f>
        <v>0</v>
      </c>
      <c r="V518" s="148">
        <f>U518+O518</f>
        <v>0</v>
      </c>
      <c r="W518" s="148"/>
      <c r="X518" s="148"/>
      <c r="Y518" s="148">
        <v>1</v>
      </c>
    </row>
    <row r="519" spans="6:23" s="149" customFormat="1" ht="33.75" outlineLevel="2">
      <c r="F519" s="150"/>
      <c r="G519" s="151"/>
      <c r="H519" s="152" t="s">
        <v>79</v>
      </c>
      <c r="I519" s="153" t="s">
        <v>476</v>
      </c>
      <c r="J519" s="154"/>
      <c r="K519" s="154"/>
      <c r="L519" s="154"/>
      <c r="M519" s="154"/>
      <c r="N519" s="154"/>
      <c r="O519" s="154"/>
      <c r="P519" s="155"/>
      <c r="Q519" s="156"/>
      <c r="R519" s="155"/>
      <c r="S519" s="156"/>
      <c r="T519" s="157"/>
      <c r="U519" s="157"/>
      <c r="V519" s="157"/>
      <c r="W519" s="158"/>
    </row>
    <row r="520" spans="6:23" s="149" customFormat="1" ht="6" customHeight="1" outlineLevel="2">
      <c r="F520" s="150"/>
      <c r="G520" s="151"/>
      <c r="H520" s="159"/>
      <c r="I520" s="160"/>
      <c r="J520" s="160"/>
      <c r="K520" s="160"/>
      <c r="L520" s="160"/>
      <c r="M520" s="160"/>
      <c r="N520" s="160"/>
      <c r="O520" s="160"/>
      <c r="P520" s="155"/>
      <c r="Q520" s="156"/>
      <c r="R520" s="155"/>
      <c r="S520" s="156"/>
      <c r="T520" s="157"/>
      <c r="U520" s="157"/>
      <c r="V520" s="157"/>
      <c r="W520" s="158"/>
    </row>
    <row r="521" spans="6:25" s="149" customFormat="1" ht="12" outlineLevel="2">
      <c r="F521" s="142">
        <v>16</v>
      </c>
      <c r="G521" s="143" t="s">
        <v>86</v>
      </c>
      <c r="H521" s="144" t="s">
        <v>477</v>
      </c>
      <c r="I521" s="145" t="s">
        <v>478</v>
      </c>
      <c r="J521" s="143" t="s">
        <v>145</v>
      </c>
      <c r="K521" s="146">
        <v>172.6</v>
      </c>
      <c r="L521" s="147">
        <v>0</v>
      </c>
      <c r="M521" s="146">
        <v>172.6</v>
      </c>
      <c r="N521" s="148"/>
      <c r="O521" s="148">
        <f>M521*N521</f>
        <v>0</v>
      </c>
      <c r="P521" s="148"/>
      <c r="Q521" s="148">
        <f>M521*P521</f>
        <v>0</v>
      </c>
      <c r="R521" s="148"/>
      <c r="S521" s="148">
        <f>M521*R521</f>
        <v>0</v>
      </c>
      <c r="T521" s="148">
        <v>21</v>
      </c>
      <c r="U521" s="148">
        <f>O521*T521/100</f>
        <v>0</v>
      </c>
      <c r="V521" s="148">
        <f>U521+O521</f>
        <v>0</v>
      </c>
      <c r="W521" s="148"/>
      <c r="X521" s="148"/>
      <c r="Y521" s="148">
        <v>1</v>
      </c>
    </row>
    <row r="522" spans="6:23" s="149" customFormat="1" ht="33.75" outlineLevel="2">
      <c r="F522" s="150"/>
      <c r="G522" s="151"/>
      <c r="H522" s="152" t="s">
        <v>79</v>
      </c>
      <c r="I522" s="153" t="s">
        <v>479</v>
      </c>
      <c r="J522" s="154"/>
      <c r="K522" s="154"/>
      <c r="L522" s="154"/>
      <c r="M522" s="154"/>
      <c r="N522" s="154"/>
      <c r="O522" s="154"/>
      <c r="P522" s="155"/>
      <c r="Q522" s="156"/>
      <c r="R522" s="155"/>
      <c r="S522" s="156"/>
      <c r="T522" s="157"/>
      <c r="U522" s="157"/>
      <c r="V522" s="157"/>
      <c r="W522" s="158"/>
    </row>
    <row r="523" spans="6:23" s="149" customFormat="1" ht="6" customHeight="1" outlineLevel="2">
      <c r="F523" s="150"/>
      <c r="G523" s="151"/>
      <c r="H523" s="159"/>
      <c r="I523" s="160"/>
      <c r="J523" s="160"/>
      <c r="K523" s="160"/>
      <c r="L523" s="160"/>
      <c r="M523" s="160"/>
      <c r="N523" s="160"/>
      <c r="O523" s="160"/>
      <c r="P523" s="155"/>
      <c r="Q523" s="156"/>
      <c r="R523" s="155"/>
      <c r="S523" s="156"/>
      <c r="T523" s="157"/>
      <c r="U523" s="157"/>
      <c r="V523" s="157"/>
      <c r="W523" s="158"/>
    </row>
    <row r="524" spans="6:23" s="161" customFormat="1" ht="11.25" outlineLevel="3">
      <c r="F524" s="162"/>
      <c r="G524" s="163"/>
      <c r="H524" s="164" t="str">
        <f>IF(AND(H523&lt;&gt;"Výkaz výměr:",I523=""),"Výkaz výměr:","")</f>
        <v>Výkaz výměr:</v>
      </c>
      <c r="I524" s="165" t="s">
        <v>480</v>
      </c>
      <c r="J524" s="166"/>
      <c r="K524" s="167"/>
      <c r="L524" s="168"/>
      <c r="M524" s="169">
        <v>172.6</v>
      </c>
      <c r="N524" s="170"/>
      <c r="O524" s="171"/>
      <c r="P524" s="172"/>
      <c r="Q524" s="170"/>
      <c r="R524" s="170"/>
      <c r="S524" s="170"/>
      <c r="T524" s="173" t="s">
        <v>81</v>
      </c>
      <c r="U524" s="170"/>
      <c r="V524" s="170"/>
      <c r="W524" s="174"/>
    </row>
    <row r="525" spans="6:25" s="149" customFormat="1" ht="12" outlineLevel="2">
      <c r="F525" s="142">
        <v>17</v>
      </c>
      <c r="G525" s="143" t="s">
        <v>86</v>
      </c>
      <c r="H525" s="144" t="s">
        <v>481</v>
      </c>
      <c r="I525" s="145" t="s">
        <v>482</v>
      </c>
      <c r="J525" s="143" t="s">
        <v>156</v>
      </c>
      <c r="K525" s="146">
        <v>12</v>
      </c>
      <c r="L525" s="147">
        <v>0</v>
      </c>
      <c r="M525" s="146">
        <v>12</v>
      </c>
      <c r="N525" s="148"/>
      <c r="O525" s="148">
        <f>M525*N525</f>
        <v>0</v>
      </c>
      <c r="P525" s="148">
        <v>0.03573</v>
      </c>
      <c r="Q525" s="148">
        <f>M525*P525</f>
        <v>0.42876</v>
      </c>
      <c r="R525" s="148"/>
      <c r="S525" s="148">
        <f>M525*R525</f>
        <v>0</v>
      </c>
      <c r="T525" s="148">
        <v>21</v>
      </c>
      <c r="U525" s="148">
        <f>O525*T525/100</f>
        <v>0</v>
      </c>
      <c r="V525" s="148">
        <f>U525+O525</f>
        <v>0</v>
      </c>
      <c r="W525" s="148"/>
      <c r="X525" s="148"/>
      <c r="Y525" s="148">
        <v>1</v>
      </c>
    </row>
    <row r="526" spans="6:23" s="149" customFormat="1" ht="33.75" outlineLevel="2">
      <c r="F526" s="150"/>
      <c r="G526" s="151"/>
      <c r="H526" s="152" t="s">
        <v>79</v>
      </c>
      <c r="I526" s="153" t="s">
        <v>483</v>
      </c>
      <c r="J526" s="154"/>
      <c r="K526" s="154"/>
      <c r="L526" s="154"/>
      <c r="M526" s="154"/>
      <c r="N526" s="154"/>
      <c r="O526" s="154"/>
      <c r="P526" s="155"/>
      <c r="Q526" s="156"/>
      <c r="R526" s="155"/>
      <c r="S526" s="156"/>
      <c r="T526" s="157"/>
      <c r="U526" s="157"/>
      <c r="V526" s="157"/>
      <c r="W526" s="158"/>
    </row>
    <row r="527" spans="6:23" s="149" customFormat="1" ht="6" customHeight="1" outlineLevel="2">
      <c r="F527" s="150"/>
      <c r="G527" s="151"/>
      <c r="H527" s="159"/>
      <c r="I527" s="160"/>
      <c r="J527" s="160"/>
      <c r="K527" s="160"/>
      <c r="L527" s="160"/>
      <c r="M527" s="160"/>
      <c r="N527" s="160"/>
      <c r="O527" s="160"/>
      <c r="P527" s="155"/>
      <c r="Q527" s="156"/>
      <c r="R527" s="155"/>
      <c r="S527" s="156"/>
      <c r="T527" s="157"/>
      <c r="U527" s="157"/>
      <c r="V527" s="157"/>
      <c r="W527" s="158"/>
    </row>
    <row r="528" spans="6:25" s="149" customFormat="1" ht="24" outlineLevel="2">
      <c r="F528" s="142">
        <v>18</v>
      </c>
      <c r="G528" s="143" t="s">
        <v>86</v>
      </c>
      <c r="H528" s="144" t="s">
        <v>484</v>
      </c>
      <c r="I528" s="145" t="s">
        <v>485</v>
      </c>
      <c r="J528" s="143" t="s">
        <v>156</v>
      </c>
      <c r="K528" s="146">
        <v>8</v>
      </c>
      <c r="L528" s="147">
        <v>0</v>
      </c>
      <c r="M528" s="146">
        <v>8</v>
      </c>
      <c r="N528" s="148"/>
      <c r="O528" s="148">
        <f>M528*N528</f>
        <v>0</v>
      </c>
      <c r="P528" s="148">
        <v>2.11676</v>
      </c>
      <c r="Q528" s="148">
        <f>M528*P528</f>
        <v>16.93408</v>
      </c>
      <c r="R528" s="148"/>
      <c r="S528" s="148">
        <f>M528*R528</f>
        <v>0</v>
      </c>
      <c r="T528" s="148">
        <v>21</v>
      </c>
      <c r="U528" s="148">
        <f>O528*T528/100</f>
        <v>0</v>
      </c>
      <c r="V528" s="148">
        <f>U528+O528</f>
        <v>0</v>
      </c>
      <c r="W528" s="148"/>
      <c r="X528" s="148"/>
      <c r="Y528" s="148">
        <v>1</v>
      </c>
    </row>
    <row r="529" spans="6:23" s="149" customFormat="1" ht="33.75" outlineLevel="2">
      <c r="F529" s="150"/>
      <c r="G529" s="151"/>
      <c r="H529" s="152" t="s">
        <v>79</v>
      </c>
      <c r="I529" s="153" t="s">
        <v>486</v>
      </c>
      <c r="J529" s="154"/>
      <c r="K529" s="154"/>
      <c r="L529" s="154"/>
      <c r="M529" s="154"/>
      <c r="N529" s="154"/>
      <c r="O529" s="154"/>
      <c r="P529" s="155"/>
      <c r="Q529" s="156"/>
      <c r="R529" s="155"/>
      <c r="S529" s="156"/>
      <c r="T529" s="157"/>
      <c r="U529" s="157"/>
      <c r="V529" s="157"/>
      <c r="W529" s="158"/>
    </row>
    <row r="530" spans="6:23" s="149" customFormat="1" ht="6" customHeight="1" outlineLevel="2">
      <c r="F530" s="150"/>
      <c r="G530" s="151"/>
      <c r="H530" s="159"/>
      <c r="I530" s="160"/>
      <c r="J530" s="160"/>
      <c r="K530" s="160"/>
      <c r="L530" s="160"/>
      <c r="M530" s="160"/>
      <c r="N530" s="160"/>
      <c r="O530" s="160"/>
      <c r="P530" s="155"/>
      <c r="Q530" s="156"/>
      <c r="R530" s="155"/>
      <c r="S530" s="156"/>
      <c r="T530" s="157"/>
      <c r="U530" s="157"/>
      <c r="V530" s="157"/>
      <c r="W530" s="158"/>
    </row>
    <row r="531" spans="6:25" s="149" customFormat="1" ht="12" outlineLevel="2">
      <c r="F531" s="142">
        <v>19</v>
      </c>
      <c r="G531" s="143" t="s">
        <v>86</v>
      </c>
      <c r="H531" s="144" t="s">
        <v>487</v>
      </c>
      <c r="I531" s="145" t="s">
        <v>488</v>
      </c>
      <c r="J531" s="143" t="s">
        <v>156</v>
      </c>
      <c r="K531" s="146">
        <v>1</v>
      </c>
      <c r="L531" s="147">
        <v>0</v>
      </c>
      <c r="M531" s="146">
        <v>1</v>
      </c>
      <c r="N531" s="148"/>
      <c r="O531" s="148">
        <f>M531*N531</f>
        <v>0</v>
      </c>
      <c r="P531" s="148"/>
      <c r="Q531" s="148">
        <f>M531*P531</f>
        <v>0</v>
      </c>
      <c r="R531" s="148"/>
      <c r="S531" s="148">
        <f>M531*R531</f>
        <v>0</v>
      </c>
      <c r="T531" s="148">
        <v>21</v>
      </c>
      <c r="U531" s="148">
        <f>O531*T531/100</f>
        <v>0</v>
      </c>
      <c r="V531" s="148">
        <f>U531+O531</f>
        <v>0</v>
      </c>
      <c r="W531" s="148"/>
      <c r="X531" s="148"/>
      <c r="Y531" s="148">
        <v>1</v>
      </c>
    </row>
    <row r="532" spans="6:23" s="149" customFormat="1" ht="12" outlineLevel="2">
      <c r="F532" s="150"/>
      <c r="G532" s="151"/>
      <c r="H532" s="152" t="s">
        <v>79</v>
      </c>
      <c r="I532" s="153"/>
      <c r="J532" s="154"/>
      <c r="K532" s="154"/>
      <c r="L532" s="154"/>
      <c r="M532" s="154"/>
      <c r="N532" s="154"/>
      <c r="O532" s="154"/>
      <c r="P532" s="155"/>
      <c r="Q532" s="156"/>
      <c r="R532" s="155"/>
      <c r="S532" s="156"/>
      <c r="T532" s="157"/>
      <c r="U532" s="157"/>
      <c r="V532" s="157"/>
      <c r="W532" s="158"/>
    </row>
    <row r="533" spans="6:23" s="149" customFormat="1" ht="6" customHeight="1" outlineLevel="2">
      <c r="F533" s="150"/>
      <c r="G533" s="151"/>
      <c r="H533" s="159"/>
      <c r="I533" s="160"/>
      <c r="J533" s="160"/>
      <c r="K533" s="160"/>
      <c r="L533" s="160"/>
      <c r="M533" s="160"/>
      <c r="N533" s="160"/>
      <c r="O533" s="160"/>
      <c r="P533" s="155"/>
      <c r="Q533" s="156"/>
      <c r="R533" s="155"/>
      <c r="S533" s="156"/>
      <c r="T533" s="157"/>
      <c r="U533" s="157"/>
      <c r="V533" s="157"/>
      <c r="W533" s="158"/>
    </row>
    <row r="534" spans="6:25" s="149" customFormat="1" ht="12" outlineLevel="2">
      <c r="F534" s="142">
        <v>20</v>
      </c>
      <c r="G534" s="143" t="s">
        <v>86</v>
      </c>
      <c r="H534" s="144" t="s">
        <v>489</v>
      </c>
      <c r="I534" s="145" t="s">
        <v>490</v>
      </c>
      <c r="J534" s="143" t="s">
        <v>156</v>
      </c>
      <c r="K534" s="146">
        <v>1</v>
      </c>
      <c r="L534" s="147">
        <v>0</v>
      </c>
      <c r="M534" s="146">
        <v>1</v>
      </c>
      <c r="N534" s="148"/>
      <c r="O534" s="148">
        <f>M534*N534</f>
        <v>0</v>
      </c>
      <c r="P534" s="148"/>
      <c r="Q534" s="148">
        <f>M534*P534</f>
        <v>0</v>
      </c>
      <c r="R534" s="148"/>
      <c r="S534" s="148">
        <f>M534*R534</f>
        <v>0</v>
      </c>
      <c r="T534" s="148">
        <v>21</v>
      </c>
      <c r="U534" s="148">
        <f>O534*T534/100</f>
        <v>0</v>
      </c>
      <c r="V534" s="148">
        <f>U534+O534</f>
        <v>0</v>
      </c>
      <c r="W534" s="148"/>
      <c r="X534" s="148"/>
      <c r="Y534" s="148">
        <v>1</v>
      </c>
    </row>
    <row r="535" spans="6:23" s="149" customFormat="1" ht="12" outlineLevel="2">
      <c r="F535" s="150"/>
      <c r="G535" s="151"/>
      <c r="H535" s="152" t="s">
        <v>79</v>
      </c>
      <c r="I535" s="153"/>
      <c r="J535" s="154"/>
      <c r="K535" s="154"/>
      <c r="L535" s="154"/>
      <c r="M535" s="154"/>
      <c r="N535" s="154"/>
      <c r="O535" s="154"/>
      <c r="P535" s="155"/>
      <c r="Q535" s="156"/>
      <c r="R535" s="155"/>
      <c r="S535" s="156"/>
      <c r="T535" s="157"/>
      <c r="U535" s="157"/>
      <c r="V535" s="157"/>
      <c r="W535" s="158"/>
    </row>
    <row r="536" spans="6:23" s="149" customFormat="1" ht="6" customHeight="1" outlineLevel="2">
      <c r="F536" s="150"/>
      <c r="G536" s="151"/>
      <c r="H536" s="159"/>
      <c r="I536" s="160"/>
      <c r="J536" s="160"/>
      <c r="K536" s="160"/>
      <c r="L536" s="160"/>
      <c r="M536" s="160"/>
      <c r="N536" s="160"/>
      <c r="O536" s="160"/>
      <c r="P536" s="155"/>
      <c r="Q536" s="156"/>
      <c r="R536" s="155"/>
      <c r="S536" s="156"/>
      <c r="T536" s="157"/>
      <c r="U536" s="157"/>
      <c r="V536" s="157"/>
      <c r="W536" s="158"/>
    </row>
    <row r="537" spans="6:25" s="149" customFormat="1" ht="12" outlineLevel="2">
      <c r="F537" s="142">
        <v>21</v>
      </c>
      <c r="G537" s="143" t="s">
        <v>86</v>
      </c>
      <c r="H537" s="144" t="s">
        <v>491</v>
      </c>
      <c r="I537" s="145" t="s">
        <v>492</v>
      </c>
      <c r="J537" s="143" t="s">
        <v>145</v>
      </c>
      <c r="K537" s="146">
        <v>25</v>
      </c>
      <c r="L537" s="147">
        <v>0</v>
      </c>
      <c r="M537" s="146">
        <v>25</v>
      </c>
      <c r="N537" s="148"/>
      <c r="O537" s="148">
        <f>M537*N537</f>
        <v>0</v>
      </c>
      <c r="P537" s="148"/>
      <c r="Q537" s="148">
        <f>M537*P537</f>
        <v>0</v>
      </c>
      <c r="R537" s="148"/>
      <c r="S537" s="148">
        <f>M537*R537</f>
        <v>0</v>
      </c>
      <c r="T537" s="148">
        <v>21</v>
      </c>
      <c r="U537" s="148">
        <f>O537*T537/100</f>
        <v>0</v>
      </c>
      <c r="V537" s="148">
        <f>U537+O537</f>
        <v>0</v>
      </c>
      <c r="W537" s="148"/>
      <c r="X537" s="148"/>
      <c r="Y537" s="148">
        <v>1</v>
      </c>
    </row>
    <row r="538" spans="6:23" s="149" customFormat="1" ht="12" outlineLevel="2">
      <c r="F538" s="150"/>
      <c r="G538" s="151"/>
      <c r="H538" s="152" t="s">
        <v>79</v>
      </c>
      <c r="I538" s="153"/>
      <c r="J538" s="154"/>
      <c r="K538" s="154"/>
      <c r="L538" s="154"/>
      <c r="M538" s="154"/>
      <c r="N538" s="154"/>
      <c r="O538" s="154"/>
      <c r="P538" s="155"/>
      <c r="Q538" s="156"/>
      <c r="R538" s="155"/>
      <c r="S538" s="156"/>
      <c r="T538" s="157"/>
      <c r="U538" s="157"/>
      <c r="V538" s="157"/>
      <c r="W538" s="158"/>
    </row>
    <row r="539" spans="6:23" s="149" customFormat="1" ht="6" customHeight="1" outlineLevel="2">
      <c r="F539" s="150"/>
      <c r="G539" s="151"/>
      <c r="H539" s="159"/>
      <c r="I539" s="160"/>
      <c r="J539" s="160"/>
      <c r="K539" s="160"/>
      <c r="L539" s="160"/>
      <c r="M539" s="160"/>
      <c r="N539" s="160"/>
      <c r="O539" s="160"/>
      <c r="P539" s="155"/>
      <c r="Q539" s="156"/>
      <c r="R539" s="155"/>
      <c r="S539" s="156"/>
      <c r="T539" s="157"/>
      <c r="U539" s="157"/>
      <c r="V539" s="157"/>
      <c r="W539" s="158"/>
    </row>
    <row r="540" spans="6:25" s="149" customFormat="1" ht="12" outlineLevel="2">
      <c r="F540" s="142">
        <v>22</v>
      </c>
      <c r="G540" s="143" t="s">
        <v>86</v>
      </c>
      <c r="H540" s="144" t="s">
        <v>493</v>
      </c>
      <c r="I540" s="145" t="s">
        <v>494</v>
      </c>
      <c r="J540" s="143" t="s">
        <v>156</v>
      </c>
      <c r="K540" s="146">
        <v>1</v>
      </c>
      <c r="L540" s="147">
        <v>0</v>
      </c>
      <c r="M540" s="146">
        <v>1</v>
      </c>
      <c r="N540" s="148"/>
      <c r="O540" s="148">
        <f>M540*N540</f>
        <v>0</v>
      </c>
      <c r="P540" s="148"/>
      <c r="Q540" s="148">
        <f>M540*P540</f>
        <v>0</v>
      </c>
      <c r="R540" s="148"/>
      <c r="S540" s="148">
        <f>M540*R540</f>
        <v>0</v>
      </c>
      <c r="T540" s="148">
        <v>21</v>
      </c>
      <c r="U540" s="148">
        <f>O540*T540/100</f>
        <v>0</v>
      </c>
      <c r="V540" s="148">
        <f>U540+O540</f>
        <v>0</v>
      </c>
      <c r="W540" s="148"/>
      <c r="X540" s="148"/>
      <c r="Y540" s="148">
        <v>1</v>
      </c>
    </row>
    <row r="541" spans="6:23" s="149" customFormat="1" ht="12" outlineLevel="2">
      <c r="F541" s="150"/>
      <c r="G541" s="151"/>
      <c r="H541" s="152" t="s">
        <v>79</v>
      </c>
      <c r="I541" s="153"/>
      <c r="J541" s="154"/>
      <c r="K541" s="154"/>
      <c r="L541" s="154"/>
      <c r="M541" s="154"/>
      <c r="N541" s="154"/>
      <c r="O541" s="154"/>
      <c r="P541" s="155"/>
      <c r="Q541" s="156"/>
      <c r="R541" s="155"/>
      <c r="S541" s="156"/>
      <c r="T541" s="157"/>
      <c r="U541" s="157"/>
      <c r="V541" s="157"/>
      <c r="W541" s="158"/>
    </row>
    <row r="542" spans="6:23" s="149" customFormat="1" ht="6" customHeight="1" outlineLevel="2">
      <c r="F542" s="150"/>
      <c r="G542" s="151"/>
      <c r="H542" s="159"/>
      <c r="I542" s="160"/>
      <c r="J542" s="160"/>
      <c r="K542" s="160"/>
      <c r="L542" s="160"/>
      <c r="M542" s="160"/>
      <c r="N542" s="160"/>
      <c r="O542" s="160"/>
      <c r="P542" s="155"/>
      <c r="Q542" s="156"/>
      <c r="R542" s="155"/>
      <c r="S542" s="156"/>
      <c r="T542" s="157"/>
      <c r="U542" s="157"/>
      <c r="V542" s="157"/>
      <c r="W542" s="158"/>
    </row>
    <row r="543" spans="6:25" s="149" customFormat="1" ht="12" outlineLevel="2">
      <c r="F543" s="142">
        <v>23</v>
      </c>
      <c r="G543" s="143" t="s">
        <v>86</v>
      </c>
      <c r="H543" s="144" t="s">
        <v>495</v>
      </c>
      <c r="I543" s="145" t="s">
        <v>496</v>
      </c>
      <c r="J543" s="143" t="s">
        <v>156</v>
      </c>
      <c r="K543" s="146">
        <v>1</v>
      </c>
      <c r="L543" s="147">
        <v>0</v>
      </c>
      <c r="M543" s="146">
        <v>1</v>
      </c>
      <c r="N543" s="148"/>
      <c r="O543" s="148">
        <f>M543*N543</f>
        <v>0</v>
      </c>
      <c r="P543" s="148"/>
      <c r="Q543" s="148">
        <f>M543*P543</f>
        <v>0</v>
      </c>
      <c r="R543" s="148"/>
      <c r="S543" s="148">
        <f>M543*R543</f>
        <v>0</v>
      </c>
      <c r="T543" s="148">
        <v>21</v>
      </c>
      <c r="U543" s="148">
        <f>O543*T543/100</f>
        <v>0</v>
      </c>
      <c r="V543" s="148">
        <f>U543+O543</f>
        <v>0</v>
      </c>
      <c r="W543" s="148"/>
      <c r="X543" s="148"/>
      <c r="Y543" s="148">
        <v>1</v>
      </c>
    </row>
    <row r="544" spans="6:23" s="149" customFormat="1" ht="12" outlineLevel="2">
      <c r="F544" s="150"/>
      <c r="G544" s="151"/>
      <c r="H544" s="152" t="s">
        <v>79</v>
      </c>
      <c r="I544" s="153"/>
      <c r="J544" s="154"/>
      <c r="K544" s="154"/>
      <c r="L544" s="154"/>
      <c r="M544" s="154"/>
      <c r="N544" s="154"/>
      <c r="O544" s="154"/>
      <c r="P544" s="155"/>
      <c r="Q544" s="156"/>
      <c r="R544" s="155"/>
      <c r="S544" s="156"/>
      <c r="T544" s="157"/>
      <c r="U544" s="157"/>
      <c r="V544" s="157"/>
      <c r="W544" s="158"/>
    </row>
    <row r="545" spans="6:23" s="149" customFormat="1" ht="6" customHeight="1" outlineLevel="2">
      <c r="F545" s="150"/>
      <c r="G545" s="151"/>
      <c r="H545" s="159"/>
      <c r="I545" s="160"/>
      <c r="J545" s="160"/>
      <c r="K545" s="160"/>
      <c r="L545" s="160"/>
      <c r="M545" s="160"/>
      <c r="N545" s="160"/>
      <c r="O545" s="160"/>
      <c r="P545" s="155"/>
      <c r="Q545" s="156"/>
      <c r="R545" s="155"/>
      <c r="S545" s="156"/>
      <c r="T545" s="157"/>
      <c r="U545" s="157"/>
      <c r="V545" s="157"/>
      <c r="W545" s="158"/>
    </row>
    <row r="546" spans="6:25" s="149" customFormat="1" ht="12" outlineLevel="2">
      <c r="F546" s="142">
        <v>24</v>
      </c>
      <c r="G546" s="143" t="s">
        <v>86</v>
      </c>
      <c r="H546" s="144" t="s">
        <v>497</v>
      </c>
      <c r="I546" s="145" t="s">
        <v>498</v>
      </c>
      <c r="J546" s="143" t="s">
        <v>156</v>
      </c>
      <c r="K546" s="146">
        <v>1</v>
      </c>
      <c r="L546" s="147">
        <v>0</v>
      </c>
      <c r="M546" s="146">
        <v>1</v>
      </c>
      <c r="N546" s="148"/>
      <c r="O546" s="148">
        <f>M546*N546</f>
        <v>0</v>
      </c>
      <c r="P546" s="148"/>
      <c r="Q546" s="148">
        <f>M546*P546</f>
        <v>0</v>
      </c>
      <c r="R546" s="148">
        <v>0.15</v>
      </c>
      <c r="S546" s="148">
        <f>M546*R546</f>
        <v>0.15</v>
      </c>
      <c r="T546" s="148">
        <v>21</v>
      </c>
      <c r="U546" s="148">
        <f>O546*T546/100</f>
        <v>0</v>
      </c>
      <c r="V546" s="148">
        <f>U546+O546</f>
        <v>0</v>
      </c>
      <c r="W546" s="148"/>
      <c r="X546" s="148"/>
      <c r="Y546" s="148">
        <v>1</v>
      </c>
    </row>
    <row r="547" spans="6:23" s="149" customFormat="1" ht="33.75" outlineLevel="2">
      <c r="F547" s="150"/>
      <c r="G547" s="151"/>
      <c r="H547" s="152" t="s">
        <v>79</v>
      </c>
      <c r="I547" s="153" t="s">
        <v>499</v>
      </c>
      <c r="J547" s="154"/>
      <c r="K547" s="154"/>
      <c r="L547" s="154"/>
      <c r="M547" s="154"/>
      <c r="N547" s="154"/>
      <c r="O547" s="154"/>
      <c r="P547" s="155"/>
      <c r="Q547" s="156"/>
      <c r="R547" s="155"/>
      <c r="S547" s="156"/>
      <c r="T547" s="157"/>
      <c r="U547" s="157"/>
      <c r="V547" s="157"/>
      <c r="W547" s="158"/>
    </row>
    <row r="548" spans="6:23" s="149" customFormat="1" ht="6" customHeight="1" outlineLevel="2">
      <c r="F548" s="150"/>
      <c r="G548" s="151"/>
      <c r="H548" s="159"/>
      <c r="I548" s="160"/>
      <c r="J548" s="160"/>
      <c r="K548" s="160"/>
      <c r="L548" s="160"/>
      <c r="M548" s="160"/>
      <c r="N548" s="160"/>
      <c r="O548" s="160"/>
      <c r="P548" s="155"/>
      <c r="Q548" s="156"/>
      <c r="R548" s="155"/>
      <c r="S548" s="156"/>
      <c r="T548" s="157"/>
      <c r="U548" s="157"/>
      <c r="V548" s="157"/>
      <c r="W548" s="158"/>
    </row>
    <row r="549" spans="6:25" s="149" customFormat="1" ht="12" outlineLevel="2">
      <c r="F549" s="142">
        <v>25</v>
      </c>
      <c r="G549" s="143" t="s">
        <v>86</v>
      </c>
      <c r="H549" s="144" t="s">
        <v>500</v>
      </c>
      <c r="I549" s="145" t="s">
        <v>501</v>
      </c>
      <c r="J549" s="143" t="s">
        <v>156</v>
      </c>
      <c r="K549" s="146">
        <v>9</v>
      </c>
      <c r="L549" s="147">
        <v>0</v>
      </c>
      <c r="M549" s="146">
        <v>9</v>
      </c>
      <c r="N549" s="148"/>
      <c r="O549" s="148">
        <f>M549*N549</f>
        <v>0</v>
      </c>
      <c r="P549" s="148">
        <v>0.00702</v>
      </c>
      <c r="Q549" s="148">
        <f>M549*P549</f>
        <v>0.06318</v>
      </c>
      <c r="R549" s="148"/>
      <c r="S549" s="148">
        <f>M549*R549</f>
        <v>0</v>
      </c>
      <c r="T549" s="148">
        <v>21</v>
      </c>
      <c r="U549" s="148">
        <f>O549*T549/100</f>
        <v>0</v>
      </c>
      <c r="V549" s="148">
        <f>U549+O549</f>
        <v>0</v>
      </c>
      <c r="W549" s="148"/>
      <c r="X549" s="148"/>
      <c r="Y549" s="148">
        <v>1</v>
      </c>
    </row>
    <row r="550" spans="6:23" s="149" customFormat="1" ht="33.75" outlineLevel="2">
      <c r="F550" s="150"/>
      <c r="G550" s="151"/>
      <c r="H550" s="152" t="s">
        <v>79</v>
      </c>
      <c r="I550" s="153" t="s">
        <v>502</v>
      </c>
      <c r="J550" s="154"/>
      <c r="K550" s="154"/>
      <c r="L550" s="154"/>
      <c r="M550" s="154"/>
      <c r="N550" s="154"/>
      <c r="O550" s="154"/>
      <c r="P550" s="155"/>
      <c r="Q550" s="156"/>
      <c r="R550" s="155"/>
      <c r="S550" s="156"/>
      <c r="T550" s="157"/>
      <c r="U550" s="157"/>
      <c r="V550" s="157"/>
      <c r="W550" s="158"/>
    </row>
    <row r="551" spans="6:23" s="149" customFormat="1" ht="6" customHeight="1" outlineLevel="2">
      <c r="F551" s="150"/>
      <c r="G551" s="151"/>
      <c r="H551" s="159"/>
      <c r="I551" s="160"/>
      <c r="J551" s="160"/>
      <c r="K551" s="160"/>
      <c r="L551" s="160"/>
      <c r="M551" s="160"/>
      <c r="N551" s="160"/>
      <c r="O551" s="160"/>
      <c r="P551" s="155"/>
      <c r="Q551" s="156"/>
      <c r="R551" s="155"/>
      <c r="S551" s="156"/>
      <c r="T551" s="157"/>
      <c r="U551" s="157"/>
      <c r="V551" s="157"/>
      <c r="W551" s="158"/>
    </row>
    <row r="552" spans="6:23" s="161" customFormat="1" ht="11.25" outlineLevel="3">
      <c r="F552" s="162"/>
      <c r="G552" s="163"/>
      <c r="H552" s="164" t="str">
        <f>IF(AND(H551&lt;&gt;"Výkaz výměr:",I551=""),"Výkaz výměr:","")</f>
        <v>Výkaz výměr:</v>
      </c>
      <c r="I552" s="165" t="s">
        <v>503</v>
      </c>
      <c r="J552" s="166"/>
      <c r="K552" s="167"/>
      <c r="L552" s="168"/>
      <c r="M552" s="169">
        <v>9</v>
      </c>
      <c r="N552" s="170"/>
      <c r="O552" s="171"/>
      <c r="P552" s="172"/>
      <c r="Q552" s="170"/>
      <c r="R552" s="170"/>
      <c r="S552" s="170"/>
      <c r="T552" s="173" t="s">
        <v>81</v>
      </c>
      <c r="U552" s="170"/>
      <c r="V552" s="170"/>
      <c r="W552" s="174"/>
    </row>
    <row r="553" spans="6:25" s="149" customFormat="1" ht="12" outlineLevel="2">
      <c r="F553" s="142">
        <v>26</v>
      </c>
      <c r="G553" s="143" t="s">
        <v>86</v>
      </c>
      <c r="H553" s="144" t="s">
        <v>231</v>
      </c>
      <c r="I553" s="145" t="s">
        <v>232</v>
      </c>
      <c r="J553" s="143" t="s">
        <v>156</v>
      </c>
      <c r="K553" s="146">
        <v>1</v>
      </c>
      <c r="L553" s="147">
        <v>0</v>
      </c>
      <c r="M553" s="146">
        <v>1</v>
      </c>
      <c r="N553" s="148"/>
      <c r="O553" s="148">
        <f>M553*N553</f>
        <v>0</v>
      </c>
      <c r="P553" s="148">
        <v>0.4208</v>
      </c>
      <c r="Q553" s="148">
        <f>M553*P553</f>
        <v>0.4208</v>
      </c>
      <c r="R553" s="148"/>
      <c r="S553" s="148">
        <f>M553*R553</f>
        <v>0</v>
      </c>
      <c r="T553" s="148">
        <v>21</v>
      </c>
      <c r="U553" s="148">
        <f>O553*T553/100</f>
        <v>0</v>
      </c>
      <c r="V553" s="148">
        <f>U553+O553</f>
        <v>0</v>
      </c>
      <c r="W553" s="148"/>
      <c r="X553" s="148"/>
      <c r="Y553" s="148">
        <v>1</v>
      </c>
    </row>
    <row r="554" spans="6:23" s="149" customFormat="1" ht="22.5" outlineLevel="2">
      <c r="F554" s="150"/>
      <c r="G554" s="151"/>
      <c r="H554" s="152" t="s">
        <v>79</v>
      </c>
      <c r="I554" s="153" t="s">
        <v>233</v>
      </c>
      <c r="J554" s="154"/>
      <c r="K554" s="154"/>
      <c r="L554" s="154"/>
      <c r="M554" s="154"/>
      <c r="N554" s="154"/>
      <c r="O554" s="154"/>
      <c r="P554" s="155"/>
      <c r="Q554" s="156"/>
      <c r="R554" s="155"/>
      <c r="S554" s="156"/>
      <c r="T554" s="157"/>
      <c r="U554" s="157"/>
      <c r="V554" s="157"/>
      <c r="W554" s="158"/>
    </row>
    <row r="555" spans="6:23" s="149" customFormat="1" ht="6" customHeight="1" outlineLevel="2">
      <c r="F555" s="150"/>
      <c r="G555" s="151"/>
      <c r="H555" s="159"/>
      <c r="I555" s="160"/>
      <c r="J555" s="160"/>
      <c r="K555" s="160"/>
      <c r="L555" s="160"/>
      <c r="M555" s="160"/>
      <c r="N555" s="160"/>
      <c r="O555" s="160"/>
      <c r="P555" s="155"/>
      <c r="Q555" s="156"/>
      <c r="R555" s="155"/>
      <c r="S555" s="156"/>
      <c r="T555" s="157"/>
      <c r="U555" s="157"/>
      <c r="V555" s="157"/>
      <c r="W555" s="158"/>
    </row>
    <row r="556" spans="6:25" s="149" customFormat="1" ht="12" outlineLevel="2">
      <c r="F556" s="142">
        <v>27</v>
      </c>
      <c r="G556" s="143" t="s">
        <v>86</v>
      </c>
      <c r="H556" s="144" t="s">
        <v>504</v>
      </c>
      <c r="I556" s="145" t="s">
        <v>505</v>
      </c>
      <c r="J556" s="143" t="s">
        <v>145</v>
      </c>
      <c r="K556" s="146">
        <v>21.4</v>
      </c>
      <c r="L556" s="147">
        <v>0</v>
      </c>
      <c r="M556" s="146">
        <v>21.4</v>
      </c>
      <c r="N556" s="148"/>
      <c r="O556" s="148">
        <f>M556*N556</f>
        <v>0</v>
      </c>
      <c r="P556" s="148"/>
      <c r="Q556" s="148">
        <f>M556*P556</f>
        <v>0</v>
      </c>
      <c r="R556" s="148"/>
      <c r="S556" s="148">
        <f>M556*R556</f>
        <v>0</v>
      </c>
      <c r="T556" s="148">
        <v>21</v>
      </c>
      <c r="U556" s="148">
        <f>O556*T556/100</f>
        <v>0</v>
      </c>
      <c r="V556" s="148">
        <f>U556+O556</f>
        <v>0</v>
      </c>
      <c r="W556" s="148"/>
      <c r="X556" s="148"/>
      <c r="Y556" s="148">
        <v>1</v>
      </c>
    </row>
    <row r="557" spans="6:23" s="149" customFormat="1" ht="12" outlineLevel="2">
      <c r="F557" s="150"/>
      <c r="G557" s="151"/>
      <c r="H557" s="152" t="s">
        <v>79</v>
      </c>
      <c r="I557" s="153"/>
      <c r="J557" s="154"/>
      <c r="K557" s="154"/>
      <c r="L557" s="154"/>
      <c r="M557" s="154"/>
      <c r="N557" s="154"/>
      <c r="O557" s="154"/>
      <c r="P557" s="155"/>
      <c r="Q557" s="156"/>
      <c r="R557" s="155"/>
      <c r="S557" s="156"/>
      <c r="T557" s="157"/>
      <c r="U557" s="157"/>
      <c r="V557" s="157"/>
      <c r="W557" s="158"/>
    </row>
    <row r="558" spans="6:23" s="149" customFormat="1" ht="6" customHeight="1" outlineLevel="2">
      <c r="F558" s="150"/>
      <c r="G558" s="151"/>
      <c r="H558" s="159"/>
      <c r="I558" s="160"/>
      <c r="J558" s="160"/>
      <c r="K558" s="160"/>
      <c r="L558" s="160"/>
      <c r="M558" s="160"/>
      <c r="N558" s="160"/>
      <c r="O558" s="160"/>
      <c r="P558" s="155"/>
      <c r="Q558" s="156"/>
      <c r="R558" s="155"/>
      <c r="S558" s="156"/>
      <c r="T558" s="157"/>
      <c r="U558" s="157"/>
      <c r="V558" s="157"/>
      <c r="W558" s="158"/>
    </row>
    <row r="559" spans="6:23" s="175" customFormat="1" ht="12.75" customHeight="1" outlineLevel="2">
      <c r="F559" s="176"/>
      <c r="G559" s="177"/>
      <c r="H559" s="177"/>
      <c r="I559" s="178"/>
      <c r="J559" s="177"/>
      <c r="K559" s="179"/>
      <c r="L559" s="180"/>
      <c r="M559" s="179"/>
      <c r="N559" s="180"/>
      <c r="O559" s="181"/>
      <c r="P559" s="182"/>
      <c r="Q559" s="180"/>
      <c r="R559" s="180"/>
      <c r="S559" s="180"/>
      <c r="T559" s="183" t="s">
        <v>81</v>
      </c>
      <c r="U559" s="180"/>
      <c r="V559" s="180"/>
      <c r="W559" s="180"/>
    </row>
    <row r="560" spans="6:25" s="131" customFormat="1" ht="16.5" customHeight="1" outlineLevel="1">
      <c r="F560" s="132"/>
      <c r="G560" s="133"/>
      <c r="H560" s="134"/>
      <c r="I560" s="134" t="s">
        <v>343</v>
      </c>
      <c r="J560" s="133"/>
      <c r="K560" s="135"/>
      <c r="L560" s="136"/>
      <c r="M560" s="135"/>
      <c r="N560" s="136"/>
      <c r="O560" s="137">
        <f>SUBTOTAL(9,O561:O564)</f>
        <v>0</v>
      </c>
      <c r="P560" s="138"/>
      <c r="Q560" s="137">
        <f>SUBTOTAL(9,Q561:Q564)</f>
        <v>0</v>
      </c>
      <c r="R560" s="136"/>
      <c r="S560" s="137">
        <f>SUBTOTAL(9,S561:S564)</f>
        <v>0</v>
      </c>
      <c r="T560" s="139"/>
      <c r="U560" s="137">
        <f>SUBTOTAL(9,U561:U564)</f>
        <v>0</v>
      </c>
      <c r="V560" s="137">
        <f>SUBTOTAL(9,V561:V564)</f>
        <v>0</v>
      </c>
      <c r="W560" s="140"/>
      <c r="Y560" s="137">
        <f>SUBTOTAL(9,Y561:Y564)</f>
        <v>1</v>
      </c>
    </row>
    <row r="561" spans="6:25" s="149" customFormat="1" ht="12" outlineLevel="2">
      <c r="F561" s="142">
        <v>1</v>
      </c>
      <c r="G561" s="143" t="s">
        <v>86</v>
      </c>
      <c r="H561" s="144" t="s">
        <v>506</v>
      </c>
      <c r="I561" s="145" t="s">
        <v>507</v>
      </c>
      <c r="J561" s="143" t="s">
        <v>84</v>
      </c>
      <c r="K561" s="146">
        <v>270.0332281499999</v>
      </c>
      <c r="L561" s="147">
        <v>0</v>
      </c>
      <c r="M561" s="146">
        <v>270.0332281499999</v>
      </c>
      <c r="N561" s="148"/>
      <c r="O561" s="148">
        <f>M561*N561</f>
        <v>0</v>
      </c>
      <c r="P561" s="148"/>
      <c r="Q561" s="148">
        <f>M561*P561</f>
        <v>0</v>
      </c>
      <c r="R561" s="148"/>
      <c r="S561" s="148">
        <f>M561*R561</f>
        <v>0</v>
      </c>
      <c r="T561" s="148">
        <v>21</v>
      </c>
      <c r="U561" s="148">
        <f>O561*T561/100</f>
        <v>0</v>
      </c>
      <c r="V561" s="148">
        <f>U561+O561</f>
        <v>0</v>
      </c>
      <c r="W561" s="148"/>
      <c r="X561" s="148"/>
      <c r="Y561" s="148">
        <v>1</v>
      </c>
    </row>
    <row r="562" spans="6:23" s="149" customFormat="1" ht="45" outlineLevel="2">
      <c r="F562" s="150"/>
      <c r="G562" s="151"/>
      <c r="H562" s="152" t="s">
        <v>79</v>
      </c>
      <c r="I562" s="153" t="s">
        <v>508</v>
      </c>
      <c r="J562" s="154"/>
      <c r="K562" s="154"/>
      <c r="L562" s="154"/>
      <c r="M562" s="154"/>
      <c r="N562" s="154"/>
      <c r="O562" s="154"/>
      <c r="P562" s="155"/>
      <c r="Q562" s="156"/>
      <c r="R562" s="155"/>
      <c r="S562" s="156"/>
      <c r="T562" s="157"/>
      <c r="U562" s="157"/>
      <c r="V562" s="157"/>
      <c r="W562" s="158"/>
    </row>
    <row r="563" spans="6:23" s="149" customFormat="1" ht="6" customHeight="1" outlineLevel="2">
      <c r="F563" s="150"/>
      <c r="G563" s="151"/>
      <c r="H563" s="159"/>
      <c r="I563" s="160"/>
      <c r="J563" s="160"/>
      <c r="K563" s="160"/>
      <c r="L563" s="160"/>
      <c r="M563" s="160"/>
      <c r="N563" s="160"/>
      <c r="O563" s="160"/>
      <c r="P563" s="155"/>
      <c r="Q563" s="156"/>
      <c r="R563" s="155"/>
      <c r="S563" s="156"/>
      <c r="T563" s="157"/>
      <c r="U563" s="157"/>
      <c r="V563" s="157"/>
      <c r="W563" s="158"/>
    </row>
    <row r="564" spans="6:23" s="175" customFormat="1" ht="12.75" customHeight="1" outlineLevel="2">
      <c r="F564" s="176"/>
      <c r="G564" s="177"/>
      <c r="H564" s="177"/>
      <c r="I564" s="178"/>
      <c r="J564" s="177"/>
      <c r="K564" s="179"/>
      <c r="L564" s="180"/>
      <c r="M564" s="179"/>
      <c r="N564" s="180"/>
      <c r="O564" s="181"/>
      <c r="P564" s="182"/>
      <c r="Q564" s="180"/>
      <c r="R564" s="180"/>
      <c r="S564" s="180"/>
      <c r="T564" s="183" t="s">
        <v>81</v>
      </c>
      <c r="U564" s="180"/>
      <c r="V564" s="180"/>
      <c r="W564" s="180"/>
    </row>
    <row r="565" spans="6:23" s="175" customFormat="1" ht="12.75" customHeight="1" outlineLevel="1">
      <c r="F565" s="176"/>
      <c r="G565" s="177"/>
      <c r="H565" s="177"/>
      <c r="I565" s="178"/>
      <c r="J565" s="177"/>
      <c r="K565" s="179"/>
      <c r="L565" s="180"/>
      <c r="M565" s="179"/>
      <c r="N565" s="180"/>
      <c r="O565" s="181"/>
      <c r="P565" s="182"/>
      <c r="Q565" s="180"/>
      <c r="R565" s="180"/>
      <c r="S565" s="180"/>
      <c r="T565" s="183" t="s">
        <v>81</v>
      </c>
      <c r="U565" s="180"/>
      <c r="V565" s="180"/>
      <c r="W565" s="180"/>
    </row>
    <row r="566" spans="6:25" s="121" customFormat="1" ht="18.75" customHeight="1">
      <c r="F566" s="122"/>
      <c r="G566" s="123"/>
      <c r="H566" s="124"/>
      <c r="I566" s="124" t="s">
        <v>509</v>
      </c>
      <c r="J566" s="123"/>
      <c r="K566" s="125"/>
      <c r="L566" s="126"/>
      <c r="M566" s="125"/>
      <c r="N566" s="126"/>
      <c r="O566" s="127">
        <f>SUBTOTAL(9,O567:O641)</f>
        <v>0</v>
      </c>
      <c r="P566" s="128"/>
      <c r="Q566" s="127">
        <f>SUBTOTAL(9,Q567:Q641)</f>
        <v>6.847772</v>
      </c>
      <c r="R566" s="126"/>
      <c r="S566" s="127">
        <f>SUBTOTAL(9,S567:S641)</f>
        <v>0.33</v>
      </c>
      <c r="T566" s="129"/>
      <c r="U566" s="127">
        <f>SUBTOTAL(9,U567:U641)</f>
        <v>0</v>
      </c>
      <c r="V566" s="127">
        <f>SUBTOTAL(9,V567:V641)</f>
        <v>0</v>
      </c>
      <c r="W566" s="130"/>
      <c r="Y566" s="127">
        <f>SUBTOTAL(9,Y567:Y641)</f>
        <v>20</v>
      </c>
    </row>
    <row r="567" spans="6:25" s="131" customFormat="1" ht="16.5" customHeight="1" outlineLevel="1">
      <c r="F567" s="132"/>
      <c r="G567" s="133"/>
      <c r="H567" s="134"/>
      <c r="I567" s="134" t="s">
        <v>69</v>
      </c>
      <c r="J567" s="133"/>
      <c r="K567" s="135"/>
      <c r="L567" s="136"/>
      <c r="M567" s="135"/>
      <c r="N567" s="136"/>
      <c r="O567" s="137">
        <f>SUBTOTAL(9,O568:O598)</f>
        <v>0</v>
      </c>
      <c r="P567" s="138"/>
      <c r="Q567" s="137">
        <f>SUBTOTAL(9,Q568:Q598)</f>
        <v>0</v>
      </c>
      <c r="R567" s="136"/>
      <c r="S567" s="137">
        <f>SUBTOTAL(9,S568:S598)</f>
        <v>0</v>
      </c>
      <c r="T567" s="139"/>
      <c r="U567" s="137">
        <f>SUBTOTAL(9,U568:U598)</f>
        <v>0</v>
      </c>
      <c r="V567" s="137">
        <f>SUBTOTAL(9,V568:V598)</f>
        <v>0</v>
      </c>
      <c r="W567" s="140"/>
      <c r="Y567" s="137">
        <f>SUBTOTAL(9,Y568:Y598)</f>
        <v>9</v>
      </c>
    </row>
    <row r="568" spans="6:25" s="149" customFormat="1" ht="12" outlineLevel="2">
      <c r="F568" s="142">
        <v>1</v>
      </c>
      <c r="G568" s="143" t="s">
        <v>86</v>
      </c>
      <c r="H568" s="144" t="s">
        <v>357</v>
      </c>
      <c r="I568" s="145" t="s">
        <v>358</v>
      </c>
      <c r="J568" s="143" t="s">
        <v>89</v>
      </c>
      <c r="K568" s="146">
        <v>7.199999999999999</v>
      </c>
      <c r="L568" s="147">
        <v>0</v>
      </c>
      <c r="M568" s="146">
        <v>7.199999999999999</v>
      </c>
      <c r="N568" s="148"/>
      <c r="O568" s="148">
        <f>M568*N568</f>
        <v>0</v>
      </c>
      <c r="P568" s="148"/>
      <c r="Q568" s="148">
        <f>M568*P568</f>
        <v>0</v>
      </c>
      <c r="R568" s="148"/>
      <c r="S568" s="148">
        <f>M568*R568</f>
        <v>0</v>
      </c>
      <c r="T568" s="148">
        <v>21</v>
      </c>
      <c r="U568" s="148">
        <f>O568*T568/100</f>
        <v>0</v>
      </c>
      <c r="V568" s="148">
        <f>U568+O568</f>
        <v>0</v>
      </c>
      <c r="W568" s="148"/>
      <c r="X568" s="148"/>
      <c r="Y568" s="148">
        <v>1</v>
      </c>
    </row>
    <row r="569" spans="6:23" s="149" customFormat="1" ht="45" outlineLevel="2">
      <c r="F569" s="150"/>
      <c r="G569" s="151"/>
      <c r="H569" s="152" t="s">
        <v>79</v>
      </c>
      <c r="I569" s="153" t="s">
        <v>359</v>
      </c>
      <c r="J569" s="154"/>
      <c r="K569" s="154"/>
      <c r="L569" s="154"/>
      <c r="M569" s="154"/>
      <c r="N569" s="154"/>
      <c r="O569" s="154"/>
      <c r="P569" s="155"/>
      <c r="Q569" s="156"/>
      <c r="R569" s="155"/>
      <c r="S569" s="156"/>
      <c r="T569" s="157"/>
      <c r="U569" s="157"/>
      <c r="V569" s="157"/>
      <c r="W569" s="158"/>
    </row>
    <row r="570" spans="6:23" s="149" customFormat="1" ht="6" customHeight="1" outlineLevel="2">
      <c r="F570" s="150"/>
      <c r="G570" s="151"/>
      <c r="H570" s="159"/>
      <c r="I570" s="160"/>
      <c r="J570" s="160"/>
      <c r="K570" s="160"/>
      <c r="L570" s="160"/>
      <c r="M570" s="160"/>
      <c r="N570" s="160"/>
      <c r="O570" s="160"/>
      <c r="P570" s="155"/>
      <c r="Q570" s="156"/>
      <c r="R570" s="155"/>
      <c r="S570" s="156"/>
      <c r="T570" s="157"/>
      <c r="U570" s="157"/>
      <c r="V570" s="157"/>
      <c r="W570" s="158"/>
    </row>
    <row r="571" spans="6:23" s="161" customFormat="1" ht="11.25" outlineLevel="3">
      <c r="F571" s="162"/>
      <c r="G571" s="163"/>
      <c r="H571" s="164" t="str">
        <f>IF(AND(H570&lt;&gt;"Výkaz výměr:",I570=""),"Výkaz výměr:","")</f>
        <v>Výkaz výměr:</v>
      </c>
      <c r="I571" s="165" t="s">
        <v>510</v>
      </c>
      <c r="J571" s="166"/>
      <c r="K571" s="167"/>
      <c r="L571" s="168"/>
      <c r="M571" s="169">
        <v>7.199999999999999</v>
      </c>
      <c r="N571" s="170"/>
      <c r="O571" s="171"/>
      <c r="P571" s="172"/>
      <c r="Q571" s="170"/>
      <c r="R571" s="170"/>
      <c r="S571" s="170"/>
      <c r="T571" s="173" t="s">
        <v>81</v>
      </c>
      <c r="U571" s="170"/>
      <c r="V571" s="170"/>
      <c r="W571" s="174"/>
    </row>
    <row r="572" spans="6:25" s="149" customFormat="1" ht="12" outlineLevel="2">
      <c r="F572" s="142">
        <v>2</v>
      </c>
      <c r="G572" s="143" t="s">
        <v>86</v>
      </c>
      <c r="H572" s="144" t="s">
        <v>361</v>
      </c>
      <c r="I572" s="145" t="s">
        <v>362</v>
      </c>
      <c r="J572" s="143" t="s">
        <v>89</v>
      </c>
      <c r="K572" s="146">
        <v>7.2</v>
      </c>
      <c r="L572" s="147">
        <v>0</v>
      </c>
      <c r="M572" s="146">
        <v>7.2</v>
      </c>
      <c r="N572" s="148"/>
      <c r="O572" s="148">
        <f>M572*N572</f>
        <v>0</v>
      </c>
      <c r="P572" s="148"/>
      <c r="Q572" s="148">
        <f>M572*P572</f>
        <v>0</v>
      </c>
      <c r="R572" s="148"/>
      <c r="S572" s="148">
        <f>M572*R572</f>
        <v>0</v>
      </c>
      <c r="T572" s="148">
        <v>21</v>
      </c>
      <c r="U572" s="148">
        <f>O572*T572/100</f>
        <v>0</v>
      </c>
      <c r="V572" s="148">
        <f>U572+O572</f>
        <v>0</v>
      </c>
      <c r="W572" s="148"/>
      <c r="X572" s="148"/>
      <c r="Y572" s="148">
        <v>1</v>
      </c>
    </row>
    <row r="573" spans="6:23" s="149" customFormat="1" ht="56.25" outlineLevel="2">
      <c r="F573" s="150"/>
      <c r="G573" s="151"/>
      <c r="H573" s="152" t="s">
        <v>79</v>
      </c>
      <c r="I573" s="153" t="s">
        <v>363</v>
      </c>
      <c r="J573" s="154"/>
      <c r="K573" s="154"/>
      <c r="L573" s="154"/>
      <c r="M573" s="154"/>
      <c r="N573" s="154"/>
      <c r="O573" s="154"/>
      <c r="P573" s="155"/>
      <c r="Q573" s="156"/>
      <c r="R573" s="155"/>
      <c r="S573" s="156"/>
      <c r="T573" s="157"/>
      <c r="U573" s="157"/>
      <c r="V573" s="157"/>
      <c r="W573" s="158"/>
    </row>
    <row r="574" spans="6:23" s="149" customFormat="1" ht="6" customHeight="1" outlineLevel="2">
      <c r="F574" s="150"/>
      <c r="G574" s="151"/>
      <c r="H574" s="159"/>
      <c r="I574" s="160"/>
      <c r="J574" s="160"/>
      <c r="K574" s="160"/>
      <c r="L574" s="160"/>
      <c r="M574" s="160"/>
      <c r="N574" s="160"/>
      <c r="O574" s="160"/>
      <c r="P574" s="155"/>
      <c r="Q574" s="156"/>
      <c r="R574" s="155"/>
      <c r="S574" s="156"/>
      <c r="T574" s="157"/>
      <c r="U574" s="157"/>
      <c r="V574" s="157"/>
      <c r="W574" s="158"/>
    </row>
    <row r="575" spans="6:25" s="149" customFormat="1" ht="12" outlineLevel="2">
      <c r="F575" s="142">
        <v>3</v>
      </c>
      <c r="G575" s="143" t="s">
        <v>86</v>
      </c>
      <c r="H575" s="144" t="s">
        <v>430</v>
      </c>
      <c r="I575" s="145" t="s">
        <v>431</v>
      </c>
      <c r="J575" s="143" t="s">
        <v>89</v>
      </c>
      <c r="K575" s="146">
        <v>7.2</v>
      </c>
      <c r="L575" s="147">
        <v>0</v>
      </c>
      <c r="M575" s="146">
        <v>7.2</v>
      </c>
      <c r="N575" s="148"/>
      <c r="O575" s="148">
        <f>M575*N575</f>
        <v>0</v>
      </c>
      <c r="P575" s="148"/>
      <c r="Q575" s="148">
        <f>M575*P575</f>
        <v>0</v>
      </c>
      <c r="R575" s="148"/>
      <c r="S575" s="148">
        <f>M575*R575</f>
        <v>0</v>
      </c>
      <c r="T575" s="148">
        <v>21</v>
      </c>
      <c r="U575" s="148">
        <f>O575*T575/100</f>
        <v>0</v>
      </c>
      <c r="V575" s="148">
        <f>U575+O575</f>
        <v>0</v>
      </c>
      <c r="W575" s="148"/>
      <c r="X575" s="148"/>
      <c r="Y575" s="148">
        <v>1</v>
      </c>
    </row>
    <row r="576" spans="6:23" s="149" customFormat="1" ht="56.25" outlineLevel="2">
      <c r="F576" s="150"/>
      <c r="G576" s="151"/>
      <c r="H576" s="152" t="s">
        <v>79</v>
      </c>
      <c r="I576" s="153" t="s">
        <v>432</v>
      </c>
      <c r="J576" s="154"/>
      <c r="K576" s="154"/>
      <c r="L576" s="154"/>
      <c r="M576" s="154"/>
      <c r="N576" s="154"/>
      <c r="O576" s="154"/>
      <c r="P576" s="155"/>
      <c r="Q576" s="156"/>
      <c r="R576" s="155"/>
      <c r="S576" s="156"/>
      <c r="T576" s="157"/>
      <c r="U576" s="157"/>
      <c r="V576" s="157"/>
      <c r="W576" s="158"/>
    </row>
    <row r="577" spans="6:23" s="149" customFormat="1" ht="6" customHeight="1" outlineLevel="2">
      <c r="F577" s="150"/>
      <c r="G577" s="151"/>
      <c r="H577" s="159"/>
      <c r="I577" s="160"/>
      <c r="J577" s="160"/>
      <c r="K577" s="160"/>
      <c r="L577" s="160"/>
      <c r="M577" s="160"/>
      <c r="N577" s="160"/>
      <c r="O577" s="160"/>
      <c r="P577" s="155"/>
      <c r="Q577" s="156"/>
      <c r="R577" s="155"/>
      <c r="S577" s="156"/>
      <c r="T577" s="157"/>
      <c r="U577" s="157"/>
      <c r="V577" s="157"/>
      <c r="W577" s="158"/>
    </row>
    <row r="578" spans="6:25" s="149" customFormat="1" ht="12" outlineLevel="2">
      <c r="F578" s="142">
        <v>4</v>
      </c>
      <c r="G578" s="143" t="s">
        <v>86</v>
      </c>
      <c r="H578" s="144" t="s">
        <v>106</v>
      </c>
      <c r="I578" s="145" t="s">
        <v>107</v>
      </c>
      <c r="J578" s="143" t="s">
        <v>89</v>
      </c>
      <c r="K578" s="146">
        <v>3.6</v>
      </c>
      <c r="L578" s="147">
        <v>0</v>
      </c>
      <c r="M578" s="146">
        <v>3.6</v>
      </c>
      <c r="N578" s="148"/>
      <c r="O578" s="148">
        <f>M578*N578</f>
        <v>0</v>
      </c>
      <c r="P578" s="148"/>
      <c r="Q578" s="148">
        <f>M578*P578</f>
        <v>0</v>
      </c>
      <c r="R578" s="148"/>
      <c r="S578" s="148">
        <f>M578*R578</f>
        <v>0</v>
      </c>
      <c r="T578" s="148">
        <v>21</v>
      </c>
      <c r="U578" s="148">
        <f>O578*T578/100</f>
        <v>0</v>
      </c>
      <c r="V578" s="148">
        <f>U578+O578</f>
        <v>0</v>
      </c>
      <c r="W578" s="148"/>
      <c r="X578" s="148"/>
      <c r="Y578" s="148">
        <v>1</v>
      </c>
    </row>
    <row r="579" spans="6:23" s="149" customFormat="1" ht="45" outlineLevel="2">
      <c r="F579" s="150"/>
      <c r="G579" s="151"/>
      <c r="H579" s="152" t="s">
        <v>79</v>
      </c>
      <c r="I579" s="153" t="s">
        <v>108</v>
      </c>
      <c r="J579" s="154"/>
      <c r="K579" s="154"/>
      <c r="L579" s="154"/>
      <c r="M579" s="154"/>
      <c r="N579" s="154"/>
      <c r="O579" s="154"/>
      <c r="P579" s="155"/>
      <c r="Q579" s="156"/>
      <c r="R579" s="155"/>
      <c r="S579" s="156"/>
      <c r="T579" s="157"/>
      <c r="U579" s="157"/>
      <c r="V579" s="157"/>
      <c r="W579" s="158"/>
    </row>
    <row r="580" spans="6:23" s="149" customFormat="1" ht="6" customHeight="1" outlineLevel="2">
      <c r="F580" s="150"/>
      <c r="G580" s="151"/>
      <c r="H580" s="159"/>
      <c r="I580" s="160"/>
      <c r="J580" s="160"/>
      <c r="K580" s="160"/>
      <c r="L580" s="160"/>
      <c r="M580" s="160"/>
      <c r="N580" s="160"/>
      <c r="O580" s="160"/>
      <c r="P580" s="155"/>
      <c r="Q580" s="156"/>
      <c r="R580" s="155"/>
      <c r="S580" s="156"/>
      <c r="T580" s="157"/>
      <c r="U580" s="157"/>
      <c r="V580" s="157"/>
      <c r="W580" s="158"/>
    </row>
    <row r="581" spans="6:25" s="149" customFormat="1" ht="24" outlineLevel="2">
      <c r="F581" s="142">
        <v>5</v>
      </c>
      <c r="G581" s="143" t="s">
        <v>86</v>
      </c>
      <c r="H581" s="144" t="s">
        <v>109</v>
      </c>
      <c r="I581" s="145" t="s">
        <v>110</v>
      </c>
      <c r="J581" s="143" t="s">
        <v>89</v>
      </c>
      <c r="K581" s="146">
        <v>54</v>
      </c>
      <c r="L581" s="147">
        <v>0</v>
      </c>
      <c r="M581" s="146">
        <v>54</v>
      </c>
      <c r="N581" s="148"/>
      <c r="O581" s="148">
        <f>M581*N581</f>
        <v>0</v>
      </c>
      <c r="P581" s="148"/>
      <c r="Q581" s="148">
        <f>M581*P581</f>
        <v>0</v>
      </c>
      <c r="R581" s="148"/>
      <c r="S581" s="148">
        <f>M581*R581</f>
        <v>0</v>
      </c>
      <c r="T581" s="148">
        <v>21</v>
      </c>
      <c r="U581" s="148">
        <f>O581*T581/100</f>
        <v>0</v>
      </c>
      <c r="V581" s="148">
        <f>U581+O581</f>
        <v>0</v>
      </c>
      <c r="W581" s="148"/>
      <c r="X581" s="148"/>
      <c r="Y581" s="148">
        <v>1</v>
      </c>
    </row>
    <row r="582" spans="6:23" s="149" customFormat="1" ht="56.25" outlineLevel="2">
      <c r="F582" s="150"/>
      <c r="G582" s="151"/>
      <c r="H582" s="152" t="s">
        <v>79</v>
      </c>
      <c r="I582" s="153" t="s">
        <v>111</v>
      </c>
      <c r="J582" s="154"/>
      <c r="K582" s="154"/>
      <c r="L582" s="154"/>
      <c r="M582" s="154"/>
      <c r="N582" s="154"/>
      <c r="O582" s="154"/>
      <c r="P582" s="155"/>
      <c r="Q582" s="156"/>
      <c r="R582" s="155"/>
      <c r="S582" s="156"/>
      <c r="T582" s="157"/>
      <c r="U582" s="157"/>
      <c r="V582" s="157"/>
      <c r="W582" s="158"/>
    </row>
    <row r="583" spans="6:23" s="149" customFormat="1" ht="6" customHeight="1" outlineLevel="2">
      <c r="F583" s="150"/>
      <c r="G583" s="151"/>
      <c r="H583" s="159"/>
      <c r="I583" s="160"/>
      <c r="J583" s="160"/>
      <c r="K583" s="160"/>
      <c r="L583" s="160"/>
      <c r="M583" s="160"/>
      <c r="N583" s="160"/>
      <c r="O583" s="160"/>
      <c r="P583" s="155"/>
      <c r="Q583" s="156"/>
      <c r="R583" s="155"/>
      <c r="S583" s="156"/>
      <c r="T583" s="157"/>
      <c r="U583" s="157"/>
      <c r="V583" s="157"/>
      <c r="W583" s="158"/>
    </row>
    <row r="584" spans="6:23" s="161" customFormat="1" ht="11.25" outlineLevel="3">
      <c r="F584" s="162"/>
      <c r="G584" s="163"/>
      <c r="H584" s="164" t="str">
        <f>IF(AND(H583&lt;&gt;"Výkaz výměr:",I583=""),"Výkaz výměr:","")</f>
        <v>Výkaz výměr:</v>
      </c>
      <c r="I584" s="165" t="s">
        <v>511</v>
      </c>
      <c r="J584" s="166"/>
      <c r="K584" s="167"/>
      <c r="L584" s="168"/>
      <c r="M584" s="169">
        <v>54</v>
      </c>
      <c r="N584" s="170"/>
      <c r="O584" s="171"/>
      <c r="P584" s="172"/>
      <c r="Q584" s="170"/>
      <c r="R584" s="170"/>
      <c r="S584" s="170"/>
      <c r="T584" s="173" t="s">
        <v>81</v>
      </c>
      <c r="U584" s="170"/>
      <c r="V584" s="170"/>
      <c r="W584" s="174"/>
    </row>
    <row r="585" spans="6:25" s="149" customFormat="1" ht="12" outlineLevel="2">
      <c r="F585" s="142">
        <v>6</v>
      </c>
      <c r="G585" s="143" t="s">
        <v>86</v>
      </c>
      <c r="H585" s="144" t="s">
        <v>365</v>
      </c>
      <c r="I585" s="145" t="s">
        <v>366</v>
      </c>
      <c r="J585" s="143" t="s">
        <v>89</v>
      </c>
      <c r="K585" s="146">
        <v>3.6</v>
      </c>
      <c r="L585" s="147">
        <v>0</v>
      </c>
      <c r="M585" s="146">
        <v>3.6</v>
      </c>
      <c r="N585" s="148"/>
      <c r="O585" s="148">
        <f>M585*N585</f>
        <v>0</v>
      </c>
      <c r="P585" s="148"/>
      <c r="Q585" s="148">
        <f>M585*P585</f>
        <v>0</v>
      </c>
      <c r="R585" s="148"/>
      <c r="S585" s="148">
        <f>M585*R585</f>
        <v>0</v>
      </c>
      <c r="T585" s="148">
        <v>21</v>
      </c>
      <c r="U585" s="148">
        <f>O585*T585/100</f>
        <v>0</v>
      </c>
      <c r="V585" s="148">
        <f>U585+O585</f>
        <v>0</v>
      </c>
      <c r="W585" s="148"/>
      <c r="X585" s="148"/>
      <c r="Y585" s="148">
        <v>1</v>
      </c>
    </row>
    <row r="586" spans="6:23" s="149" customFormat="1" ht="45" outlineLevel="2">
      <c r="F586" s="150"/>
      <c r="G586" s="151"/>
      <c r="H586" s="152" t="s">
        <v>79</v>
      </c>
      <c r="I586" s="153" t="s">
        <v>367</v>
      </c>
      <c r="J586" s="154"/>
      <c r="K586" s="154"/>
      <c r="L586" s="154"/>
      <c r="M586" s="154"/>
      <c r="N586" s="154"/>
      <c r="O586" s="154"/>
      <c r="P586" s="155"/>
      <c r="Q586" s="156"/>
      <c r="R586" s="155"/>
      <c r="S586" s="156"/>
      <c r="T586" s="157"/>
      <c r="U586" s="157"/>
      <c r="V586" s="157"/>
      <c r="W586" s="158"/>
    </row>
    <row r="587" spans="6:23" s="149" customFormat="1" ht="6" customHeight="1" outlineLevel="2">
      <c r="F587" s="150"/>
      <c r="G587" s="151"/>
      <c r="H587" s="159"/>
      <c r="I587" s="160"/>
      <c r="J587" s="160"/>
      <c r="K587" s="160"/>
      <c r="L587" s="160"/>
      <c r="M587" s="160"/>
      <c r="N587" s="160"/>
      <c r="O587" s="160"/>
      <c r="P587" s="155"/>
      <c r="Q587" s="156"/>
      <c r="R587" s="155"/>
      <c r="S587" s="156"/>
      <c r="T587" s="157"/>
      <c r="U587" s="157"/>
      <c r="V587" s="157"/>
      <c r="W587" s="158"/>
    </row>
    <row r="588" spans="6:25" s="149" customFormat="1" ht="12" outlineLevel="2">
      <c r="F588" s="142">
        <v>7</v>
      </c>
      <c r="G588" s="143" t="s">
        <v>86</v>
      </c>
      <c r="H588" s="144" t="s">
        <v>120</v>
      </c>
      <c r="I588" s="145" t="s">
        <v>121</v>
      </c>
      <c r="J588" s="143" t="s">
        <v>89</v>
      </c>
      <c r="K588" s="146">
        <v>3.6</v>
      </c>
      <c r="L588" s="147">
        <v>0</v>
      </c>
      <c r="M588" s="146">
        <v>3.6</v>
      </c>
      <c r="N588" s="148"/>
      <c r="O588" s="148">
        <f>M588*N588</f>
        <v>0</v>
      </c>
      <c r="P588" s="148"/>
      <c r="Q588" s="148">
        <f>M588*P588</f>
        <v>0</v>
      </c>
      <c r="R588" s="148"/>
      <c r="S588" s="148">
        <f>M588*R588</f>
        <v>0</v>
      </c>
      <c r="T588" s="148">
        <v>21</v>
      </c>
      <c r="U588" s="148">
        <f>O588*T588/100</f>
        <v>0</v>
      </c>
      <c r="V588" s="148">
        <f>U588+O588</f>
        <v>0</v>
      </c>
      <c r="W588" s="148"/>
      <c r="X588" s="148"/>
      <c r="Y588" s="148">
        <v>1</v>
      </c>
    </row>
    <row r="589" spans="6:23" s="149" customFormat="1" ht="22.5" outlineLevel="2">
      <c r="F589" s="150"/>
      <c r="G589" s="151"/>
      <c r="H589" s="152" t="s">
        <v>79</v>
      </c>
      <c r="I589" s="153" t="s">
        <v>122</v>
      </c>
      <c r="J589" s="154"/>
      <c r="K589" s="154"/>
      <c r="L589" s="154"/>
      <c r="M589" s="154"/>
      <c r="N589" s="154"/>
      <c r="O589" s="154"/>
      <c r="P589" s="155"/>
      <c r="Q589" s="156"/>
      <c r="R589" s="155"/>
      <c r="S589" s="156"/>
      <c r="T589" s="157"/>
      <c r="U589" s="157"/>
      <c r="V589" s="157"/>
      <c r="W589" s="158"/>
    </row>
    <row r="590" spans="6:23" s="149" customFormat="1" ht="6" customHeight="1" outlineLevel="2">
      <c r="F590" s="150"/>
      <c r="G590" s="151"/>
      <c r="H590" s="159"/>
      <c r="I590" s="160"/>
      <c r="J590" s="160"/>
      <c r="K590" s="160"/>
      <c r="L590" s="160"/>
      <c r="M590" s="160"/>
      <c r="N590" s="160"/>
      <c r="O590" s="160"/>
      <c r="P590" s="155"/>
      <c r="Q590" s="156"/>
      <c r="R590" s="155"/>
      <c r="S590" s="156"/>
      <c r="T590" s="157"/>
      <c r="U590" s="157"/>
      <c r="V590" s="157"/>
      <c r="W590" s="158"/>
    </row>
    <row r="591" spans="6:25" s="149" customFormat="1" ht="12" outlineLevel="2">
      <c r="F591" s="142">
        <v>8</v>
      </c>
      <c r="G591" s="143" t="s">
        <v>86</v>
      </c>
      <c r="H591" s="144" t="s">
        <v>123</v>
      </c>
      <c r="I591" s="145" t="s">
        <v>124</v>
      </c>
      <c r="J591" s="143" t="s">
        <v>84</v>
      </c>
      <c r="K591" s="146">
        <v>5.760000000000001</v>
      </c>
      <c r="L591" s="147">
        <v>0</v>
      </c>
      <c r="M591" s="146">
        <v>5.760000000000001</v>
      </c>
      <c r="N591" s="148"/>
      <c r="O591" s="148">
        <f>M591*N591</f>
        <v>0</v>
      </c>
      <c r="P591" s="148"/>
      <c r="Q591" s="148">
        <f>M591*P591</f>
        <v>0</v>
      </c>
      <c r="R591" s="148"/>
      <c r="S591" s="148">
        <f>M591*R591</f>
        <v>0</v>
      </c>
      <c r="T591" s="148">
        <v>21</v>
      </c>
      <c r="U591" s="148">
        <f>O591*T591/100</f>
        <v>0</v>
      </c>
      <c r="V591" s="148">
        <f>U591+O591</f>
        <v>0</v>
      </c>
      <c r="W591" s="148"/>
      <c r="X591" s="148"/>
      <c r="Y591" s="148">
        <v>1</v>
      </c>
    </row>
    <row r="592" spans="6:23" s="149" customFormat="1" ht="22.5" outlineLevel="2">
      <c r="F592" s="150"/>
      <c r="G592" s="151"/>
      <c r="H592" s="152" t="s">
        <v>79</v>
      </c>
      <c r="I592" s="153" t="s">
        <v>125</v>
      </c>
      <c r="J592" s="154"/>
      <c r="K592" s="154"/>
      <c r="L592" s="154"/>
      <c r="M592" s="154"/>
      <c r="N592" s="154"/>
      <c r="O592" s="154"/>
      <c r="P592" s="155"/>
      <c r="Q592" s="156"/>
      <c r="R592" s="155"/>
      <c r="S592" s="156"/>
      <c r="T592" s="157"/>
      <c r="U592" s="157"/>
      <c r="V592" s="157"/>
      <c r="W592" s="158"/>
    </row>
    <row r="593" spans="6:23" s="149" customFormat="1" ht="6" customHeight="1" outlineLevel="2">
      <c r="F593" s="150"/>
      <c r="G593" s="151"/>
      <c r="H593" s="159"/>
      <c r="I593" s="160"/>
      <c r="J593" s="160"/>
      <c r="K593" s="160"/>
      <c r="L593" s="160"/>
      <c r="M593" s="160"/>
      <c r="N593" s="160"/>
      <c r="O593" s="160"/>
      <c r="P593" s="155"/>
      <c r="Q593" s="156"/>
      <c r="R593" s="155"/>
      <c r="S593" s="156"/>
      <c r="T593" s="157"/>
      <c r="U593" s="157"/>
      <c r="V593" s="157"/>
      <c r="W593" s="158"/>
    </row>
    <row r="594" spans="6:23" s="161" customFormat="1" ht="11.25" outlineLevel="3">
      <c r="F594" s="162"/>
      <c r="G594" s="163"/>
      <c r="H594" s="164" t="str">
        <f>IF(AND(H593&lt;&gt;"Výkaz výměr:",I593=""),"Výkaz výměr:","")</f>
        <v>Výkaz výměr:</v>
      </c>
      <c r="I594" s="165" t="s">
        <v>512</v>
      </c>
      <c r="J594" s="166"/>
      <c r="K594" s="167"/>
      <c r="L594" s="168"/>
      <c r="M594" s="169">
        <v>5.760000000000001</v>
      </c>
      <c r="N594" s="170"/>
      <c r="O594" s="171"/>
      <c r="P594" s="172"/>
      <c r="Q594" s="170"/>
      <c r="R594" s="170"/>
      <c r="S594" s="170"/>
      <c r="T594" s="173" t="s">
        <v>81</v>
      </c>
      <c r="U594" s="170"/>
      <c r="V594" s="170"/>
      <c r="W594" s="174"/>
    </row>
    <row r="595" spans="6:25" s="149" customFormat="1" ht="12" outlineLevel="2">
      <c r="F595" s="142">
        <v>9</v>
      </c>
      <c r="G595" s="143" t="s">
        <v>86</v>
      </c>
      <c r="H595" s="144" t="s">
        <v>370</v>
      </c>
      <c r="I595" s="145" t="s">
        <v>371</v>
      </c>
      <c r="J595" s="143" t="s">
        <v>89</v>
      </c>
      <c r="K595" s="146">
        <v>3.6</v>
      </c>
      <c r="L595" s="147">
        <v>0</v>
      </c>
      <c r="M595" s="146">
        <v>3.6</v>
      </c>
      <c r="N595" s="148"/>
      <c r="O595" s="148">
        <f>M595*N595</f>
        <v>0</v>
      </c>
      <c r="P595" s="148"/>
      <c r="Q595" s="148">
        <f>M595*P595</f>
        <v>0</v>
      </c>
      <c r="R595" s="148"/>
      <c r="S595" s="148">
        <f>M595*R595</f>
        <v>0</v>
      </c>
      <c r="T595" s="148">
        <v>21</v>
      </c>
      <c r="U595" s="148">
        <f>O595*T595/100</f>
        <v>0</v>
      </c>
      <c r="V595" s="148">
        <f>U595+O595</f>
        <v>0</v>
      </c>
      <c r="W595" s="148"/>
      <c r="X595" s="148"/>
      <c r="Y595" s="148">
        <v>1</v>
      </c>
    </row>
    <row r="596" spans="6:23" s="149" customFormat="1" ht="45" outlineLevel="2">
      <c r="F596" s="150"/>
      <c r="G596" s="151"/>
      <c r="H596" s="152" t="s">
        <v>79</v>
      </c>
      <c r="I596" s="153" t="s">
        <v>372</v>
      </c>
      <c r="J596" s="154"/>
      <c r="K596" s="154"/>
      <c r="L596" s="154"/>
      <c r="M596" s="154"/>
      <c r="N596" s="154"/>
      <c r="O596" s="154"/>
      <c r="P596" s="155"/>
      <c r="Q596" s="156"/>
      <c r="R596" s="155"/>
      <c r="S596" s="156"/>
      <c r="T596" s="157"/>
      <c r="U596" s="157"/>
      <c r="V596" s="157"/>
      <c r="W596" s="158"/>
    </row>
    <row r="597" spans="6:23" s="149" customFormat="1" ht="6" customHeight="1" outlineLevel="2">
      <c r="F597" s="150"/>
      <c r="G597" s="151"/>
      <c r="H597" s="159"/>
      <c r="I597" s="160"/>
      <c r="J597" s="160"/>
      <c r="K597" s="160"/>
      <c r="L597" s="160"/>
      <c r="M597" s="160"/>
      <c r="N597" s="160"/>
      <c r="O597" s="160"/>
      <c r="P597" s="155"/>
      <c r="Q597" s="156"/>
      <c r="R597" s="155"/>
      <c r="S597" s="156"/>
      <c r="T597" s="157"/>
      <c r="U597" s="157"/>
      <c r="V597" s="157"/>
      <c r="W597" s="158"/>
    </row>
    <row r="598" spans="6:23" s="175" customFormat="1" ht="12.75" customHeight="1" outlineLevel="2">
      <c r="F598" s="176"/>
      <c r="G598" s="177"/>
      <c r="H598" s="177"/>
      <c r="I598" s="178"/>
      <c r="J598" s="177"/>
      <c r="K598" s="179"/>
      <c r="L598" s="180"/>
      <c r="M598" s="179"/>
      <c r="N598" s="180"/>
      <c r="O598" s="181"/>
      <c r="P598" s="182"/>
      <c r="Q598" s="180"/>
      <c r="R598" s="180"/>
      <c r="S598" s="180"/>
      <c r="T598" s="183" t="s">
        <v>81</v>
      </c>
      <c r="U598" s="180"/>
      <c r="V598" s="180"/>
      <c r="W598" s="180"/>
    </row>
    <row r="599" spans="6:25" s="131" customFormat="1" ht="16.5" customHeight="1" outlineLevel="1">
      <c r="F599" s="132"/>
      <c r="G599" s="133"/>
      <c r="H599" s="134"/>
      <c r="I599" s="134" t="s">
        <v>374</v>
      </c>
      <c r="J599" s="133"/>
      <c r="K599" s="135"/>
      <c r="L599" s="136"/>
      <c r="M599" s="135"/>
      <c r="N599" s="136"/>
      <c r="O599" s="137">
        <f>SUBTOTAL(9,O600:O604)</f>
        <v>0</v>
      </c>
      <c r="P599" s="138"/>
      <c r="Q599" s="137">
        <f>SUBTOTAL(9,Q600:Q604)</f>
        <v>6.806772</v>
      </c>
      <c r="R599" s="136"/>
      <c r="S599" s="137">
        <f>SUBTOTAL(9,S600:S604)</f>
        <v>0</v>
      </c>
      <c r="T599" s="139"/>
      <c r="U599" s="137">
        <f>SUBTOTAL(9,U600:U604)</f>
        <v>0</v>
      </c>
      <c r="V599" s="137">
        <f>SUBTOTAL(9,V600:V604)</f>
        <v>0</v>
      </c>
      <c r="W599" s="140"/>
      <c r="Y599" s="137">
        <f>SUBTOTAL(9,Y600:Y604)</f>
        <v>1</v>
      </c>
    </row>
    <row r="600" spans="6:25" s="149" customFormat="1" ht="12" outlineLevel="2">
      <c r="F600" s="142">
        <v>1</v>
      </c>
      <c r="G600" s="143" t="s">
        <v>86</v>
      </c>
      <c r="H600" s="144" t="s">
        <v>439</v>
      </c>
      <c r="I600" s="145" t="s">
        <v>440</v>
      </c>
      <c r="J600" s="143" t="s">
        <v>89</v>
      </c>
      <c r="K600" s="146">
        <v>3.5999999999999996</v>
      </c>
      <c r="L600" s="147">
        <v>0</v>
      </c>
      <c r="M600" s="146">
        <v>3.5999999999999996</v>
      </c>
      <c r="N600" s="148"/>
      <c r="O600" s="148">
        <f>M600*N600</f>
        <v>0</v>
      </c>
      <c r="P600" s="148">
        <v>1.89077</v>
      </c>
      <c r="Q600" s="148">
        <f>M600*P600</f>
        <v>6.806772</v>
      </c>
      <c r="R600" s="148"/>
      <c r="S600" s="148">
        <f>M600*R600</f>
        <v>0</v>
      </c>
      <c r="T600" s="148">
        <v>21</v>
      </c>
      <c r="U600" s="148">
        <f>O600*T600/100</f>
        <v>0</v>
      </c>
      <c r="V600" s="148">
        <f>U600+O600</f>
        <v>0</v>
      </c>
      <c r="W600" s="148"/>
      <c r="X600" s="148"/>
      <c r="Y600" s="148">
        <v>1</v>
      </c>
    </row>
    <row r="601" spans="6:23" s="149" customFormat="1" ht="33.75" outlineLevel="2">
      <c r="F601" s="150"/>
      <c r="G601" s="151"/>
      <c r="H601" s="152" t="s">
        <v>79</v>
      </c>
      <c r="I601" s="153" t="s">
        <v>441</v>
      </c>
      <c r="J601" s="154"/>
      <c r="K601" s="154"/>
      <c r="L601" s="154"/>
      <c r="M601" s="154"/>
      <c r="N601" s="154"/>
      <c r="O601" s="154"/>
      <c r="P601" s="155"/>
      <c r="Q601" s="156"/>
      <c r="R601" s="155"/>
      <c r="S601" s="156"/>
      <c r="T601" s="157"/>
      <c r="U601" s="157"/>
      <c r="V601" s="157"/>
      <c r="W601" s="158"/>
    </row>
    <row r="602" spans="6:23" s="149" customFormat="1" ht="6" customHeight="1" outlineLevel="2">
      <c r="F602" s="150"/>
      <c r="G602" s="151"/>
      <c r="H602" s="159"/>
      <c r="I602" s="160"/>
      <c r="J602" s="160"/>
      <c r="K602" s="160"/>
      <c r="L602" s="160"/>
      <c r="M602" s="160"/>
      <c r="N602" s="160"/>
      <c r="O602" s="160"/>
      <c r="P602" s="155"/>
      <c r="Q602" s="156"/>
      <c r="R602" s="155"/>
      <c r="S602" s="156"/>
      <c r="T602" s="157"/>
      <c r="U602" s="157"/>
      <c r="V602" s="157"/>
      <c r="W602" s="158"/>
    </row>
    <row r="603" spans="6:23" s="161" customFormat="1" ht="11.25" outlineLevel="3">
      <c r="F603" s="162"/>
      <c r="G603" s="163"/>
      <c r="H603" s="164" t="str">
        <f>IF(AND(H602&lt;&gt;"Výkaz výměr:",I602=""),"Výkaz výměr:","")</f>
        <v>Výkaz výměr:</v>
      </c>
      <c r="I603" s="165" t="s">
        <v>513</v>
      </c>
      <c r="J603" s="166"/>
      <c r="K603" s="167"/>
      <c r="L603" s="168"/>
      <c r="M603" s="169">
        <v>3.5999999999999996</v>
      </c>
      <c r="N603" s="170"/>
      <c r="O603" s="171"/>
      <c r="P603" s="172"/>
      <c r="Q603" s="170"/>
      <c r="R603" s="170"/>
      <c r="S603" s="170"/>
      <c r="T603" s="173" t="s">
        <v>81</v>
      </c>
      <c r="U603" s="170"/>
      <c r="V603" s="170"/>
      <c r="W603" s="174"/>
    </row>
    <row r="604" spans="6:23" s="175" customFormat="1" ht="12.75" customHeight="1" outlineLevel="2">
      <c r="F604" s="176"/>
      <c r="G604" s="177"/>
      <c r="H604" s="177"/>
      <c r="I604" s="178"/>
      <c r="J604" s="177"/>
      <c r="K604" s="179"/>
      <c r="L604" s="180"/>
      <c r="M604" s="179"/>
      <c r="N604" s="180"/>
      <c r="O604" s="181"/>
      <c r="P604" s="182"/>
      <c r="Q604" s="180"/>
      <c r="R604" s="180"/>
      <c r="S604" s="180"/>
      <c r="T604" s="183" t="s">
        <v>81</v>
      </c>
      <c r="U604" s="180"/>
      <c r="V604" s="180"/>
      <c r="W604" s="180"/>
    </row>
    <row r="605" spans="6:25" s="131" customFormat="1" ht="16.5" customHeight="1" outlineLevel="1">
      <c r="F605" s="132"/>
      <c r="G605" s="133"/>
      <c r="H605" s="134"/>
      <c r="I605" s="134" t="s">
        <v>230</v>
      </c>
      <c r="J605" s="133"/>
      <c r="K605" s="135"/>
      <c r="L605" s="136"/>
      <c r="M605" s="135"/>
      <c r="N605" s="136"/>
      <c r="O605" s="137">
        <f>SUBTOTAL(9,O606:O627)</f>
        <v>0</v>
      </c>
      <c r="P605" s="138"/>
      <c r="Q605" s="137">
        <f>SUBTOTAL(9,Q606:Q627)</f>
        <v>0.041</v>
      </c>
      <c r="R605" s="136"/>
      <c r="S605" s="137">
        <f>SUBTOTAL(9,S606:S627)</f>
        <v>0</v>
      </c>
      <c r="T605" s="139"/>
      <c r="U605" s="137">
        <f>SUBTOTAL(9,U606:U627)</f>
        <v>0</v>
      </c>
      <c r="V605" s="137">
        <f>SUBTOTAL(9,V606:V627)</f>
        <v>0</v>
      </c>
      <c r="W605" s="140"/>
      <c r="Y605" s="137">
        <f>SUBTOTAL(9,Y606:Y627)</f>
        <v>7</v>
      </c>
    </row>
    <row r="606" spans="6:25" s="149" customFormat="1" ht="12" outlineLevel="2">
      <c r="F606" s="142">
        <v>1</v>
      </c>
      <c r="G606" s="143" t="s">
        <v>75</v>
      </c>
      <c r="H606" s="144" t="s">
        <v>514</v>
      </c>
      <c r="I606" s="145" t="s">
        <v>515</v>
      </c>
      <c r="J606" s="143" t="s">
        <v>145</v>
      </c>
      <c r="K606" s="146">
        <v>4</v>
      </c>
      <c r="L606" s="147">
        <v>0</v>
      </c>
      <c r="M606" s="146">
        <v>4</v>
      </c>
      <c r="N606" s="148"/>
      <c r="O606" s="148">
        <f>M606*N606</f>
        <v>0</v>
      </c>
      <c r="P606" s="148">
        <v>0.00674</v>
      </c>
      <c r="Q606" s="148">
        <f>M606*P606</f>
        <v>0.02696</v>
      </c>
      <c r="R606" s="148"/>
      <c r="S606" s="148">
        <f>M606*R606</f>
        <v>0</v>
      </c>
      <c r="T606" s="148">
        <v>21</v>
      </c>
      <c r="U606" s="148">
        <f>O606*T606/100</f>
        <v>0</v>
      </c>
      <c r="V606" s="148">
        <f>U606+O606</f>
        <v>0</v>
      </c>
      <c r="W606" s="148"/>
      <c r="X606" s="148"/>
      <c r="Y606" s="148">
        <v>1</v>
      </c>
    </row>
    <row r="607" spans="6:23" s="149" customFormat="1" ht="12" outlineLevel="2">
      <c r="F607" s="150"/>
      <c r="G607" s="151"/>
      <c r="H607" s="152" t="s">
        <v>79</v>
      </c>
      <c r="I607" s="153"/>
      <c r="J607" s="154"/>
      <c r="K607" s="154"/>
      <c r="L607" s="154"/>
      <c r="M607" s="154"/>
      <c r="N607" s="154"/>
      <c r="O607" s="154"/>
      <c r="P607" s="155"/>
      <c r="Q607" s="156"/>
      <c r="R607" s="155"/>
      <c r="S607" s="156"/>
      <c r="T607" s="157"/>
      <c r="U607" s="157"/>
      <c r="V607" s="157"/>
      <c r="W607" s="158"/>
    </row>
    <row r="608" spans="6:23" s="149" customFormat="1" ht="6" customHeight="1" outlineLevel="2">
      <c r="F608" s="150"/>
      <c r="G608" s="151"/>
      <c r="H608" s="159"/>
      <c r="I608" s="160"/>
      <c r="J608" s="160"/>
      <c r="K608" s="160"/>
      <c r="L608" s="160"/>
      <c r="M608" s="160"/>
      <c r="N608" s="160"/>
      <c r="O608" s="160"/>
      <c r="P608" s="155"/>
      <c r="Q608" s="156"/>
      <c r="R608" s="155"/>
      <c r="S608" s="156"/>
      <c r="T608" s="157"/>
      <c r="U608" s="157"/>
      <c r="V608" s="157"/>
      <c r="W608" s="158"/>
    </row>
    <row r="609" spans="6:25" s="149" customFormat="1" ht="12" outlineLevel="2">
      <c r="F609" s="142">
        <v>2</v>
      </c>
      <c r="G609" s="143" t="s">
        <v>86</v>
      </c>
      <c r="H609" s="144" t="s">
        <v>516</v>
      </c>
      <c r="I609" s="145" t="s">
        <v>517</v>
      </c>
      <c r="J609" s="143" t="s">
        <v>145</v>
      </c>
      <c r="K609" s="146">
        <v>4</v>
      </c>
      <c r="L609" s="147">
        <v>0</v>
      </c>
      <c r="M609" s="146">
        <v>4</v>
      </c>
      <c r="N609" s="148"/>
      <c r="O609" s="148">
        <f>M609*N609</f>
        <v>0</v>
      </c>
      <c r="P609" s="148">
        <v>0.00147</v>
      </c>
      <c r="Q609" s="148">
        <f>M609*P609</f>
        <v>0.00588</v>
      </c>
      <c r="R609" s="148"/>
      <c r="S609" s="148">
        <f>M609*R609</f>
        <v>0</v>
      </c>
      <c r="T609" s="148">
        <v>21</v>
      </c>
      <c r="U609" s="148">
        <f>O609*T609/100</f>
        <v>0</v>
      </c>
      <c r="V609" s="148">
        <f>U609+O609</f>
        <v>0</v>
      </c>
      <c r="W609" s="148"/>
      <c r="X609" s="148"/>
      <c r="Y609" s="148">
        <v>1</v>
      </c>
    </row>
    <row r="610" spans="6:23" s="149" customFormat="1" ht="22.5" outlineLevel="2">
      <c r="F610" s="150"/>
      <c r="G610" s="151"/>
      <c r="H610" s="152" t="s">
        <v>79</v>
      </c>
      <c r="I610" s="153" t="s">
        <v>518</v>
      </c>
      <c r="J610" s="154"/>
      <c r="K610" s="154"/>
      <c r="L610" s="154"/>
      <c r="M610" s="154"/>
      <c r="N610" s="154"/>
      <c r="O610" s="154"/>
      <c r="P610" s="155"/>
      <c r="Q610" s="156"/>
      <c r="R610" s="155"/>
      <c r="S610" s="156"/>
      <c r="T610" s="157"/>
      <c r="U610" s="157"/>
      <c r="V610" s="157"/>
      <c r="W610" s="158"/>
    </row>
    <row r="611" spans="6:23" s="149" customFormat="1" ht="6" customHeight="1" outlineLevel="2">
      <c r="F611" s="150"/>
      <c r="G611" s="151"/>
      <c r="H611" s="159"/>
      <c r="I611" s="160"/>
      <c r="J611" s="160"/>
      <c r="K611" s="160"/>
      <c r="L611" s="160"/>
      <c r="M611" s="160"/>
      <c r="N611" s="160"/>
      <c r="O611" s="160"/>
      <c r="P611" s="155"/>
      <c r="Q611" s="156"/>
      <c r="R611" s="155"/>
      <c r="S611" s="156"/>
      <c r="T611" s="157"/>
      <c r="U611" s="157"/>
      <c r="V611" s="157"/>
      <c r="W611" s="158"/>
    </row>
    <row r="612" spans="6:25" s="149" customFormat="1" ht="12" outlineLevel="2">
      <c r="F612" s="142">
        <v>3</v>
      </c>
      <c r="G612" s="143" t="s">
        <v>86</v>
      </c>
      <c r="H612" s="144" t="s">
        <v>519</v>
      </c>
      <c r="I612" s="145" t="s">
        <v>520</v>
      </c>
      <c r="J612" s="143" t="s">
        <v>145</v>
      </c>
      <c r="K612" s="146">
        <v>6</v>
      </c>
      <c r="L612" s="147">
        <v>0</v>
      </c>
      <c r="M612" s="146">
        <v>6</v>
      </c>
      <c r="N612" s="148"/>
      <c r="O612" s="148">
        <f>M612*N612</f>
        <v>0</v>
      </c>
      <c r="P612" s="148">
        <v>0.00136</v>
      </c>
      <c r="Q612" s="148">
        <f>M612*P612</f>
        <v>0.00816</v>
      </c>
      <c r="R612" s="148"/>
      <c r="S612" s="148">
        <f>M612*R612</f>
        <v>0</v>
      </c>
      <c r="T612" s="148">
        <v>21</v>
      </c>
      <c r="U612" s="148">
        <f>O612*T612/100</f>
        <v>0</v>
      </c>
      <c r="V612" s="148">
        <f>U612+O612</f>
        <v>0</v>
      </c>
      <c r="W612" s="148"/>
      <c r="X612" s="148"/>
      <c r="Y612" s="148">
        <v>1</v>
      </c>
    </row>
    <row r="613" spans="6:23" s="149" customFormat="1" ht="45" outlineLevel="2">
      <c r="F613" s="150"/>
      <c r="G613" s="151"/>
      <c r="H613" s="152" t="s">
        <v>79</v>
      </c>
      <c r="I613" s="153" t="s">
        <v>521</v>
      </c>
      <c r="J613" s="154"/>
      <c r="K613" s="154"/>
      <c r="L613" s="154"/>
      <c r="M613" s="154"/>
      <c r="N613" s="154"/>
      <c r="O613" s="154"/>
      <c r="P613" s="155"/>
      <c r="Q613" s="156"/>
      <c r="R613" s="155"/>
      <c r="S613" s="156"/>
      <c r="T613" s="157"/>
      <c r="U613" s="157"/>
      <c r="V613" s="157"/>
      <c r="W613" s="158"/>
    </row>
    <row r="614" spans="6:23" s="149" customFormat="1" ht="6" customHeight="1" outlineLevel="2">
      <c r="F614" s="150"/>
      <c r="G614" s="151"/>
      <c r="H614" s="159"/>
      <c r="I614" s="160"/>
      <c r="J614" s="160"/>
      <c r="K614" s="160"/>
      <c r="L614" s="160"/>
      <c r="M614" s="160"/>
      <c r="N614" s="160"/>
      <c r="O614" s="160"/>
      <c r="P614" s="155"/>
      <c r="Q614" s="156"/>
      <c r="R614" s="155"/>
      <c r="S614" s="156"/>
      <c r="T614" s="157"/>
      <c r="U614" s="157"/>
      <c r="V614" s="157"/>
      <c r="W614" s="158"/>
    </row>
    <row r="615" spans="6:25" s="149" customFormat="1" ht="12" outlineLevel="2">
      <c r="F615" s="142">
        <v>4</v>
      </c>
      <c r="G615" s="143" t="s">
        <v>86</v>
      </c>
      <c r="H615" s="144" t="s">
        <v>522</v>
      </c>
      <c r="I615" s="145" t="s">
        <v>523</v>
      </c>
      <c r="J615" s="143" t="s">
        <v>524</v>
      </c>
      <c r="K615" s="146">
        <v>1</v>
      </c>
      <c r="L615" s="147">
        <v>0</v>
      </c>
      <c r="M615" s="146">
        <v>1</v>
      </c>
      <c r="N615" s="148"/>
      <c r="O615" s="148">
        <f>M615*N615</f>
        <v>0</v>
      </c>
      <c r="P615" s="148"/>
      <c r="Q615" s="148">
        <f>M615*P615</f>
        <v>0</v>
      </c>
      <c r="R615" s="148"/>
      <c r="S615" s="148">
        <f>M615*R615</f>
        <v>0</v>
      </c>
      <c r="T615" s="148">
        <v>21</v>
      </c>
      <c r="U615" s="148">
        <f>O615*T615/100</f>
        <v>0</v>
      </c>
      <c r="V615" s="148">
        <f>U615+O615</f>
        <v>0</v>
      </c>
      <c r="W615" s="148"/>
      <c r="X615" s="148"/>
      <c r="Y615" s="148">
        <v>1</v>
      </c>
    </row>
    <row r="616" spans="6:23" s="149" customFormat="1" ht="12" outlineLevel="2">
      <c r="F616" s="150"/>
      <c r="G616" s="151"/>
      <c r="H616" s="152" t="s">
        <v>79</v>
      </c>
      <c r="I616" s="153"/>
      <c r="J616" s="154"/>
      <c r="K616" s="154"/>
      <c r="L616" s="154"/>
      <c r="M616" s="154"/>
      <c r="N616" s="154"/>
      <c r="O616" s="154"/>
      <c r="P616" s="155"/>
      <c r="Q616" s="156"/>
      <c r="R616" s="155"/>
      <c r="S616" s="156"/>
      <c r="T616" s="157"/>
      <c r="U616" s="157"/>
      <c r="V616" s="157"/>
      <c r="W616" s="158"/>
    </row>
    <row r="617" spans="6:23" s="149" customFormat="1" ht="6" customHeight="1" outlineLevel="2">
      <c r="F617" s="150"/>
      <c r="G617" s="151"/>
      <c r="H617" s="159"/>
      <c r="I617" s="160"/>
      <c r="J617" s="160"/>
      <c r="K617" s="160"/>
      <c r="L617" s="160"/>
      <c r="M617" s="160"/>
      <c r="N617" s="160"/>
      <c r="O617" s="160"/>
      <c r="P617" s="155"/>
      <c r="Q617" s="156"/>
      <c r="R617" s="155"/>
      <c r="S617" s="156"/>
      <c r="T617" s="157"/>
      <c r="U617" s="157"/>
      <c r="V617" s="157"/>
      <c r="W617" s="158"/>
    </row>
    <row r="618" spans="6:25" s="149" customFormat="1" ht="12" outlineLevel="2">
      <c r="F618" s="142">
        <v>5</v>
      </c>
      <c r="G618" s="143" t="s">
        <v>86</v>
      </c>
      <c r="H618" s="144" t="s">
        <v>525</v>
      </c>
      <c r="I618" s="145" t="s">
        <v>526</v>
      </c>
      <c r="J618" s="143" t="s">
        <v>145</v>
      </c>
      <c r="K618" s="146">
        <v>4</v>
      </c>
      <c r="L618" s="147">
        <v>0</v>
      </c>
      <c r="M618" s="146">
        <v>4</v>
      </c>
      <c r="N618" s="148"/>
      <c r="O618" s="148">
        <f>M618*N618</f>
        <v>0</v>
      </c>
      <c r="P618" s="148"/>
      <c r="Q618" s="148">
        <f>M618*P618</f>
        <v>0</v>
      </c>
      <c r="R618" s="148"/>
      <c r="S618" s="148">
        <f>M618*R618</f>
        <v>0</v>
      </c>
      <c r="T618" s="148">
        <v>21</v>
      </c>
      <c r="U618" s="148">
        <f>O618*T618/100</f>
        <v>0</v>
      </c>
      <c r="V618" s="148">
        <f>U618+O618</f>
        <v>0</v>
      </c>
      <c r="W618" s="148"/>
      <c r="X618" s="148"/>
      <c r="Y618" s="148">
        <v>1</v>
      </c>
    </row>
    <row r="619" spans="6:23" s="149" customFormat="1" ht="12" outlineLevel="2">
      <c r="F619" s="150"/>
      <c r="G619" s="151"/>
      <c r="H619" s="152" t="s">
        <v>79</v>
      </c>
      <c r="I619" s="153"/>
      <c r="J619" s="154"/>
      <c r="K619" s="154"/>
      <c r="L619" s="154"/>
      <c r="M619" s="154"/>
      <c r="N619" s="154"/>
      <c r="O619" s="154"/>
      <c r="P619" s="155"/>
      <c r="Q619" s="156"/>
      <c r="R619" s="155"/>
      <c r="S619" s="156"/>
      <c r="T619" s="157"/>
      <c r="U619" s="157"/>
      <c r="V619" s="157"/>
      <c r="W619" s="158"/>
    </row>
    <row r="620" spans="6:23" s="149" customFormat="1" ht="6" customHeight="1" outlineLevel="2">
      <c r="F620" s="150"/>
      <c r="G620" s="151"/>
      <c r="H620" s="159"/>
      <c r="I620" s="160"/>
      <c r="J620" s="160"/>
      <c r="K620" s="160"/>
      <c r="L620" s="160"/>
      <c r="M620" s="160"/>
      <c r="N620" s="160"/>
      <c r="O620" s="160"/>
      <c r="P620" s="155"/>
      <c r="Q620" s="156"/>
      <c r="R620" s="155"/>
      <c r="S620" s="156"/>
      <c r="T620" s="157"/>
      <c r="U620" s="157"/>
      <c r="V620" s="157"/>
      <c r="W620" s="158"/>
    </row>
    <row r="621" spans="6:25" s="149" customFormat="1" ht="12" outlineLevel="2">
      <c r="F621" s="142">
        <v>6</v>
      </c>
      <c r="G621" s="143" t="s">
        <v>86</v>
      </c>
      <c r="H621" s="144" t="s">
        <v>527</v>
      </c>
      <c r="I621" s="145" t="s">
        <v>528</v>
      </c>
      <c r="J621" s="143" t="s">
        <v>524</v>
      </c>
      <c r="K621" s="146">
        <v>1</v>
      </c>
      <c r="L621" s="147">
        <v>0</v>
      </c>
      <c r="M621" s="146">
        <v>1</v>
      </c>
      <c r="N621" s="148"/>
      <c r="O621" s="148">
        <f>M621*N621</f>
        <v>0</v>
      </c>
      <c r="P621" s="148"/>
      <c r="Q621" s="148">
        <f>M621*P621</f>
        <v>0</v>
      </c>
      <c r="R621" s="148"/>
      <c r="S621" s="148">
        <f>M621*R621</f>
        <v>0</v>
      </c>
      <c r="T621" s="148">
        <v>21</v>
      </c>
      <c r="U621" s="148">
        <f>O621*T621/100</f>
        <v>0</v>
      </c>
      <c r="V621" s="148">
        <f>U621+O621</f>
        <v>0</v>
      </c>
      <c r="W621" s="148"/>
      <c r="X621" s="148"/>
      <c r="Y621" s="148">
        <v>1</v>
      </c>
    </row>
    <row r="622" spans="6:23" s="149" customFormat="1" ht="12" outlineLevel="2">
      <c r="F622" s="150"/>
      <c r="G622" s="151"/>
      <c r="H622" s="152" t="s">
        <v>79</v>
      </c>
      <c r="I622" s="153"/>
      <c r="J622" s="154"/>
      <c r="K622" s="154"/>
      <c r="L622" s="154"/>
      <c r="M622" s="154"/>
      <c r="N622" s="154"/>
      <c r="O622" s="154"/>
      <c r="P622" s="155"/>
      <c r="Q622" s="156"/>
      <c r="R622" s="155"/>
      <c r="S622" s="156"/>
      <c r="T622" s="157"/>
      <c r="U622" s="157"/>
      <c r="V622" s="157"/>
      <c r="W622" s="158"/>
    </row>
    <row r="623" spans="6:23" s="149" customFormat="1" ht="6" customHeight="1" outlineLevel="2">
      <c r="F623" s="150"/>
      <c r="G623" s="151"/>
      <c r="H623" s="159"/>
      <c r="I623" s="160"/>
      <c r="J623" s="160"/>
      <c r="K623" s="160"/>
      <c r="L623" s="160"/>
      <c r="M623" s="160"/>
      <c r="N623" s="160"/>
      <c r="O623" s="160"/>
      <c r="P623" s="155"/>
      <c r="Q623" s="156"/>
      <c r="R623" s="155"/>
      <c r="S623" s="156"/>
      <c r="T623" s="157"/>
      <c r="U623" s="157"/>
      <c r="V623" s="157"/>
      <c r="W623" s="158"/>
    </row>
    <row r="624" spans="6:25" s="149" customFormat="1" ht="24" outlineLevel="2">
      <c r="F624" s="142">
        <v>7</v>
      </c>
      <c r="G624" s="143" t="s">
        <v>86</v>
      </c>
      <c r="H624" s="144" t="s">
        <v>529</v>
      </c>
      <c r="I624" s="145" t="s">
        <v>530</v>
      </c>
      <c r="J624" s="143" t="s">
        <v>145</v>
      </c>
      <c r="K624" s="146">
        <v>4</v>
      </c>
      <c r="L624" s="147">
        <v>0</v>
      </c>
      <c r="M624" s="146">
        <v>4</v>
      </c>
      <c r="N624" s="148"/>
      <c r="O624" s="148">
        <f>M624*N624</f>
        <v>0</v>
      </c>
      <c r="P624" s="148"/>
      <c r="Q624" s="148">
        <f>M624*P624</f>
        <v>0</v>
      </c>
      <c r="R624" s="148"/>
      <c r="S624" s="148">
        <f>M624*R624</f>
        <v>0</v>
      </c>
      <c r="T624" s="148">
        <v>21</v>
      </c>
      <c r="U624" s="148">
        <f>O624*T624/100</f>
        <v>0</v>
      </c>
      <c r="V624" s="148">
        <f>U624+O624</f>
        <v>0</v>
      </c>
      <c r="W624" s="148"/>
      <c r="X624" s="148"/>
      <c r="Y624" s="148">
        <v>1</v>
      </c>
    </row>
    <row r="625" spans="6:23" s="149" customFormat="1" ht="67.5" outlineLevel="2">
      <c r="F625" s="150"/>
      <c r="G625" s="151"/>
      <c r="H625" s="152" t="s">
        <v>79</v>
      </c>
      <c r="I625" s="153" t="s">
        <v>531</v>
      </c>
      <c r="J625" s="154"/>
      <c r="K625" s="154"/>
      <c r="L625" s="154"/>
      <c r="M625" s="154"/>
      <c r="N625" s="154"/>
      <c r="O625" s="154"/>
      <c r="P625" s="155"/>
      <c r="Q625" s="156"/>
      <c r="R625" s="155"/>
      <c r="S625" s="156"/>
      <c r="T625" s="157"/>
      <c r="U625" s="157"/>
      <c r="V625" s="157"/>
      <c r="W625" s="158"/>
    </row>
    <row r="626" spans="6:23" s="149" customFormat="1" ht="6" customHeight="1" outlineLevel="2">
      <c r="F626" s="150"/>
      <c r="G626" s="151"/>
      <c r="H626" s="159"/>
      <c r="I626" s="160"/>
      <c r="J626" s="160"/>
      <c r="K626" s="160"/>
      <c r="L626" s="160"/>
      <c r="M626" s="160"/>
      <c r="N626" s="160"/>
      <c r="O626" s="160"/>
      <c r="P626" s="155"/>
      <c r="Q626" s="156"/>
      <c r="R626" s="155"/>
      <c r="S626" s="156"/>
      <c r="T626" s="157"/>
      <c r="U626" s="157"/>
      <c r="V626" s="157"/>
      <c r="W626" s="158"/>
    </row>
    <row r="627" spans="6:23" s="175" customFormat="1" ht="12.75" customHeight="1" outlineLevel="2">
      <c r="F627" s="176"/>
      <c r="G627" s="177"/>
      <c r="H627" s="177"/>
      <c r="I627" s="178"/>
      <c r="J627" s="177"/>
      <c r="K627" s="179"/>
      <c r="L627" s="180"/>
      <c r="M627" s="179"/>
      <c r="N627" s="180"/>
      <c r="O627" s="181"/>
      <c r="P627" s="182"/>
      <c r="Q627" s="180"/>
      <c r="R627" s="180"/>
      <c r="S627" s="180"/>
      <c r="T627" s="183" t="s">
        <v>81</v>
      </c>
      <c r="U627" s="180"/>
      <c r="V627" s="180"/>
      <c r="W627" s="180"/>
    </row>
    <row r="628" spans="6:25" s="131" customFormat="1" ht="16.5" customHeight="1" outlineLevel="1">
      <c r="F628" s="132"/>
      <c r="G628" s="133"/>
      <c r="H628" s="134"/>
      <c r="I628" s="134" t="s">
        <v>234</v>
      </c>
      <c r="J628" s="133"/>
      <c r="K628" s="135"/>
      <c r="L628" s="136"/>
      <c r="M628" s="135"/>
      <c r="N628" s="136"/>
      <c r="O628" s="137">
        <f>SUBTOTAL(9,O629:O635)</f>
        <v>0</v>
      </c>
      <c r="P628" s="138"/>
      <c r="Q628" s="137">
        <f>SUBTOTAL(9,Q629:Q635)</f>
        <v>0</v>
      </c>
      <c r="R628" s="136"/>
      <c r="S628" s="137">
        <f>SUBTOTAL(9,S629:S635)</f>
        <v>0.33</v>
      </c>
      <c r="T628" s="139"/>
      <c r="U628" s="137">
        <f>SUBTOTAL(9,U629:U635)</f>
        <v>0</v>
      </c>
      <c r="V628" s="137">
        <f>SUBTOTAL(9,V629:V635)</f>
        <v>0</v>
      </c>
      <c r="W628" s="140"/>
      <c r="Y628" s="137">
        <f>SUBTOTAL(9,Y629:Y635)</f>
        <v>2</v>
      </c>
    </row>
    <row r="629" spans="6:25" s="149" customFormat="1" ht="12" outlineLevel="2">
      <c r="F629" s="142">
        <v>1</v>
      </c>
      <c r="G629" s="143" t="s">
        <v>86</v>
      </c>
      <c r="H629" s="144" t="s">
        <v>532</v>
      </c>
      <c r="I629" s="145" t="s">
        <v>533</v>
      </c>
      <c r="J629" s="143" t="s">
        <v>145</v>
      </c>
      <c r="K629" s="146">
        <v>6</v>
      </c>
      <c r="L629" s="147">
        <v>0</v>
      </c>
      <c r="M629" s="146">
        <v>6</v>
      </c>
      <c r="N629" s="148"/>
      <c r="O629" s="148">
        <f>M629*N629</f>
        <v>0</v>
      </c>
      <c r="P629" s="148"/>
      <c r="Q629" s="148">
        <f>M629*P629</f>
        <v>0</v>
      </c>
      <c r="R629" s="148">
        <v>0.013</v>
      </c>
      <c r="S629" s="148">
        <f>M629*R629</f>
        <v>0.078</v>
      </c>
      <c r="T629" s="148">
        <v>21</v>
      </c>
      <c r="U629" s="148">
        <f>O629*T629/100</f>
        <v>0</v>
      </c>
      <c r="V629" s="148">
        <f>U629+O629</f>
        <v>0</v>
      </c>
      <c r="W629" s="148"/>
      <c r="X629" s="148"/>
      <c r="Y629" s="148">
        <v>1</v>
      </c>
    </row>
    <row r="630" spans="6:23" s="149" customFormat="1" ht="33.75" outlineLevel="2">
      <c r="F630" s="150"/>
      <c r="G630" s="151"/>
      <c r="H630" s="152" t="s">
        <v>79</v>
      </c>
      <c r="I630" s="153" t="s">
        <v>534</v>
      </c>
      <c r="J630" s="154"/>
      <c r="K630" s="154"/>
      <c r="L630" s="154"/>
      <c r="M630" s="154"/>
      <c r="N630" s="154"/>
      <c r="O630" s="154"/>
      <c r="P630" s="155"/>
      <c r="Q630" s="156"/>
      <c r="R630" s="155"/>
      <c r="S630" s="156"/>
      <c r="T630" s="157"/>
      <c r="U630" s="157"/>
      <c r="V630" s="157"/>
      <c r="W630" s="158"/>
    </row>
    <row r="631" spans="6:23" s="149" customFormat="1" ht="6" customHeight="1" outlineLevel="2">
      <c r="F631" s="150"/>
      <c r="G631" s="151"/>
      <c r="H631" s="159"/>
      <c r="I631" s="160"/>
      <c r="J631" s="160"/>
      <c r="K631" s="160"/>
      <c r="L631" s="160"/>
      <c r="M631" s="160"/>
      <c r="N631" s="160"/>
      <c r="O631" s="160"/>
      <c r="P631" s="155"/>
      <c r="Q631" s="156"/>
      <c r="R631" s="155"/>
      <c r="S631" s="156"/>
      <c r="T631" s="157"/>
      <c r="U631" s="157"/>
      <c r="V631" s="157"/>
      <c r="W631" s="158"/>
    </row>
    <row r="632" spans="6:25" s="149" customFormat="1" ht="12" outlineLevel="2">
      <c r="F632" s="142">
        <v>2</v>
      </c>
      <c r="G632" s="143" t="s">
        <v>86</v>
      </c>
      <c r="H632" s="144" t="s">
        <v>535</v>
      </c>
      <c r="I632" s="145" t="s">
        <v>536</v>
      </c>
      <c r="J632" s="143" t="s">
        <v>145</v>
      </c>
      <c r="K632" s="146">
        <v>4</v>
      </c>
      <c r="L632" s="147">
        <v>0</v>
      </c>
      <c r="M632" s="146">
        <v>4</v>
      </c>
      <c r="N632" s="148"/>
      <c r="O632" s="148">
        <f>M632*N632</f>
        <v>0</v>
      </c>
      <c r="P632" s="148"/>
      <c r="Q632" s="148">
        <f>M632*P632</f>
        <v>0</v>
      </c>
      <c r="R632" s="148">
        <v>0.063</v>
      </c>
      <c r="S632" s="148">
        <f>M632*R632</f>
        <v>0.252</v>
      </c>
      <c r="T632" s="148">
        <v>21</v>
      </c>
      <c r="U632" s="148">
        <f>O632*T632/100</f>
        <v>0</v>
      </c>
      <c r="V632" s="148">
        <f>U632+O632</f>
        <v>0</v>
      </c>
      <c r="W632" s="148"/>
      <c r="X632" s="148"/>
      <c r="Y632" s="148">
        <v>1</v>
      </c>
    </row>
    <row r="633" spans="6:23" s="149" customFormat="1" ht="33.75" outlineLevel="2">
      <c r="F633" s="150"/>
      <c r="G633" s="151"/>
      <c r="H633" s="152" t="s">
        <v>79</v>
      </c>
      <c r="I633" s="153" t="s">
        <v>537</v>
      </c>
      <c r="J633" s="154"/>
      <c r="K633" s="154"/>
      <c r="L633" s="154"/>
      <c r="M633" s="154"/>
      <c r="N633" s="154"/>
      <c r="O633" s="154"/>
      <c r="P633" s="155"/>
      <c r="Q633" s="156"/>
      <c r="R633" s="155"/>
      <c r="S633" s="156"/>
      <c r="T633" s="157"/>
      <c r="U633" s="157"/>
      <c r="V633" s="157"/>
      <c r="W633" s="158"/>
    </row>
    <row r="634" spans="6:23" s="149" customFormat="1" ht="6" customHeight="1" outlineLevel="2">
      <c r="F634" s="150"/>
      <c r="G634" s="151"/>
      <c r="H634" s="159"/>
      <c r="I634" s="160"/>
      <c r="J634" s="160"/>
      <c r="K634" s="160"/>
      <c r="L634" s="160"/>
      <c r="M634" s="160"/>
      <c r="N634" s="160"/>
      <c r="O634" s="160"/>
      <c r="P634" s="155"/>
      <c r="Q634" s="156"/>
      <c r="R634" s="155"/>
      <c r="S634" s="156"/>
      <c r="T634" s="157"/>
      <c r="U634" s="157"/>
      <c r="V634" s="157"/>
      <c r="W634" s="158"/>
    </row>
    <row r="635" spans="6:23" s="175" customFormat="1" ht="12.75" customHeight="1" outlineLevel="2">
      <c r="F635" s="176"/>
      <c r="G635" s="177"/>
      <c r="H635" s="177"/>
      <c r="I635" s="178"/>
      <c r="J635" s="177"/>
      <c r="K635" s="179"/>
      <c r="L635" s="180"/>
      <c r="M635" s="179"/>
      <c r="N635" s="180"/>
      <c r="O635" s="181"/>
      <c r="P635" s="182"/>
      <c r="Q635" s="180"/>
      <c r="R635" s="180"/>
      <c r="S635" s="180"/>
      <c r="T635" s="183" t="s">
        <v>81</v>
      </c>
      <c r="U635" s="180"/>
      <c r="V635" s="180"/>
      <c r="W635" s="180"/>
    </row>
    <row r="636" spans="6:25" s="131" customFormat="1" ht="16.5" customHeight="1" outlineLevel="1">
      <c r="F636" s="132"/>
      <c r="G636" s="133"/>
      <c r="H636" s="134"/>
      <c r="I636" s="134" t="s">
        <v>343</v>
      </c>
      <c r="J636" s="133"/>
      <c r="K636" s="135"/>
      <c r="L636" s="136"/>
      <c r="M636" s="135"/>
      <c r="N636" s="136"/>
      <c r="O636" s="137">
        <f>SUBTOTAL(9,O637:O640)</f>
        <v>0</v>
      </c>
      <c r="P636" s="138"/>
      <c r="Q636" s="137">
        <f>SUBTOTAL(9,Q637:Q640)</f>
        <v>0</v>
      </c>
      <c r="R636" s="136"/>
      <c r="S636" s="137">
        <f>SUBTOTAL(9,S637:S640)</f>
        <v>0</v>
      </c>
      <c r="T636" s="139"/>
      <c r="U636" s="137">
        <f>SUBTOTAL(9,U637:U640)</f>
        <v>0</v>
      </c>
      <c r="V636" s="137">
        <f>SUBTOTAL(9,V637:V640)</f>
        <v>0</v>
      </c>
      <c r="W636" s="140"/>
      <c r="Y636" s="137">
        <f>SUBTOTAL(9,Y637:Y640)</f>
        <v>1</v>
      </c>
    </row>
    <row r="637" spans="6:25" s="149" customFormat="1" ht="12" outlineLevel="2">
      <c r="F637" s="142">
        <v>1</v>
      </c>
      <c r="G637" s="143" t="s">
        <v>86</v>
      </c>
      <c r="H637" s="144" t="s">
        <v>506</v>
      </c>
      <c r="I637" s="145" t="s">
        <v>507</v>
      </c>
      <c r="J637" s="143" t="s">
        <v>84</v>
      </c>
      <c r="K637" s="146">
        <v>6.847772</v>
      </c>
      <c r="L637" s="147">
        <v>0</v>
      </c>
      <c r="M637" s="146">
        <v>6.847772</v>
      </c>
      <c r="N637" s="148"/>
      <c r="O637" s="148">
        <f>M637*N637</f>
        <v>0</v>
      </c>
      <c r="P637" s="148"/>
      <c r="Q637" s="148">
        <f>M637*P637</f>
        <v>0</v>
      </c>
      <c r="R637" s="148"/>
      <c r="S637" s="148">
        <f>M637*R637</f>
        <v>0</v>
      </c>
      <c r="T637" s="148">
        <v>21</v>
      </c>
      <c r="U637" s="148">
        <f>O637*T637/100</f>
        <v>0</v>
      </c>
      <c r="V637" s="148">
        <f>U637+O637</f>
        <v>0</v>
      </c>
      <c r="W637" s="148"/>
      <c r="X637" s="148"/>
      <c r="Y637" s="148">
        <v>1</v>
      </c>
    </row>
    <row r="638" spans="6:23" s="149" customFormat="1" ht="45" outlineLevel="2">
      <c r="F638" s="150"/>
      <c r="G638" s="151"/>
      <c r="H638" s="152" t="s">
        <v>79</v>
      </c>
      <c r="I638" s="153" t="s">
        <v>508</v>
      </c>
      <c r="J638" s="154"/>
      <c r="K638" s="154"/>
      <c r="L638" s="154"/>
      <c r="M638" s="154"/>
      <c r="N638" s="154"/>
      <c r="O638" s="154"/>
      <c r="P638" s="155"/>
      <c r="Q638" s="156"/>
      <c r="R638" s="155"/>
      <c r="S638" s="156"/>
      <c r="T638" s="157"/>
      <c r="U638" s="157"/>
      <c r="V638" s="157"/>
      <c r="W638" s="158"/>
    </row>
    <row r="639" spans="6:23" s="149" customFormat="1" ht="6" customHeight="1" outlineLevel="2">
      <c r="F639" s="150"/>
      <c r="G639" s="151"/>
      <c r="H639" s="159"/>
      <c r="I639" s="160"/>
      <c r="J639" s="160"/>
      <c r="K639" s="160"/>
      <c r="L639" s="160"/>
      <c r="M639" s="160"/>
      <c r="N639" s="160"/>
      <c r="O639" s="160"/>
      <c r="P639" s="155"/>
      <c r="Q639" s="156"/>
      <c r="R639" s="155"/>
      <c r="S639" s="156"/>
      <c r="T639" s="157"/>
      <c r="U639" s="157"/>
      <c r="V639" s="157"/>
      <c r="W639" s="158"/>
    </row>
    <row r="640" spans="6:23" s="175" customFormat="1" ht="12.75" customHeight="1" outlineLevel="2">
      <c r="F640" s="176"/>
      <c r="G640" s="177"/>
      <c r="H640" s="177"/>
      <c r="I640" s="178"/>
      <c r="J640" s="177"/>
      <c r="K640" s="179"/>
      <c r="L640" s="180"/>
      <c r="M640" s="179"/>
      <c r="N640" s="180"/>
      <c r="O640" s="181"/>
      <c r="P640" s="182"/>
      <c r="Q640" s="180"/>
      <c r="R640" s="180"/>
      <c r="S640" s="180"/>
      <c r="T640" s="183" t="s">
        <v>81</v>
      </c>
      <c r="U640" s="180"/>
      <c r="V640" s="180"/>
      <c r="W640" s="180"/>
    </row>
    <row r="641" spans="6:23" s="175" customFormat="1" ht="12.75" customHeight="1" outlineLevel="1">
      <c r="F641" s="176"/>
      <c r="G641" s="177"/>
      <c r="H641" s="177"/>
      <c r="I641" s="178"/>
      <c r="J641" s="177"/>
      <c r="K641" s="179"/>
      <c r="L641" s="180"/>
      <c r="M641" s="179"/>
      <c r="N641" s="180"/>
      <c r="O641" s="181"/>
      <c r="P641" s="182"/>
      <c r="Q641" s="180"/>
      <c r="R641" s="180"/>
      <c r="S641" s="180"/>
      <c r="T641" s="183" t="s">
        <v>81</v>
      </c>
      <c r="U641" s="180"/>
      <c r="V641" s="180"/>
      <c r="W641" s="180"/>
    </row>
    <row r="642" spans="6:25" s="121" customFormat="1" ht="18.75" customHeight="1">
      <c r="F642" s="122"/>
      <c r="G642" s="123"/>
      <c r="H642" s="124"/>
      <c r="I642" s="124" t="s">
        <v>538</v>
      </c>
      <c r="J642" s="123"/>
      <c r="K642" s="125"/>
      <c r="L642" s="126"/>
      <c r="M642" s="125"/>
      <c r="N642" s="126"/>
      <c r="O642" s="127">
        <f>SUBTOTAL(9,O643:O735)</f>
        <v>0</v>
      </c>
      <c r="P642" s="128"/>
      <c r="Q642" s="127">
        <f>SUBTOTAL(9,Q643:Q735)</f>
        <v>0.00016800000000000002</v>
      </c>
      <c r="R642" s="126"/>
      <c r="S642" s="127">
        <f>SUBTOTAL(9,S643:S735)</f>
        <v>0</v>
      </c>
      <c r="T642" s="129"/>
      <c r="U642" s="127">
        <f>SUBTOTAL(9,U643:U735)</f>
        <v>0</v>
      </c>
      <c r="V642" s="127">
        <f>SUBTOTAL(9,V643:V735)</f>
        <v>0</v>
      </c>
      <c r="W642" s="130"/>
      <c r="Y642" s="127">
        <f>SUBTOTAL(9,Y643:Y735)</f>
        <v>30</v>
      </c>
    </row>
    <row r="643" spans="6:25" s="131" customFormat="1" ht="16.5" customHeight="1" outlineLevel="1">
      <c r="F643" s="132"/>
      <c r="G643" s="133"/>
      <c r="H643" s="134"/>
      <c r="I643" s="134" t="s">
        <v>69</v>
      </c>
      <c r="J643" s="133"/>
      <c r="K643" s="135"/>
      <c r="L643" s="136"/>
      <c r="M643" s="135"/>
      <c r="N643" s="136"/>
      <c r="O643" s="137">
        <f>SUBTOTAL(9,O644:O734)</f>
        <v>0</v>
      </c>
      <c r="P643" s="138"/>
      <c r="Q643" s="137">
        <f>SUBTOTAL(9,Q644:Q734)</f>
        <v>0.00016800000000000002</v>
      </c>
      <c r="R643" s="136"/>
      <c r="S643" s="137">
        <f>SUBTOTAL(9,S644:S734)</f>
        <v>0</v>
      </c>
      <c r="T643" s="139"/>
      <c r="U643" s="137">
        <f>SUBTOTAL(9,U644:U734)</f>
        <v>0</v>
      </c>
      <c r="V643" s="137">
        <f>SUBTOTAL(9,V644:V734)</f>
        <v>0</v>
      </c>
      <c r="W643" s="140"/>
      <c r="Y643" s="137">
        <f>SUBTOTAL(9,Y644:Y734)</f>
        <v>30</v>
      </c>
    </row>
    <row r="644" spans="6:25" s="149" customFormat="1" ht="24" outlineLevel="2">
      <c r="F644" s="142">
        <v>1</v>
      </c>
      <c r="G644" s="143" t="s">
        <v>86</v>
      </c>
      <c r="H644" s="144" t="s">
        <v>539</v>
      </c>
      <c r="I644" s="145" t="s">
        <v>540</v>
      </c>
      <c r="J644" s="143" t="s">
        <v>129</v>
      </c>
      <c r="K644" s="146">
        <v>842</v>
      </c>
      <c r="L644" s="147">
        <v>0</v>
      </c>
      <c r="M644" s="146">
        <v>842</v>
      </c>
      <c r="N644" s="148"/>
      <c r="O644" s="148">
        <f>M644*N644</f>
        <v>0</v>
      </c>
      <c r="P644" s="148"/>
      <c r="Q644" s="148">
        <f>M644*P644</f>
        <v>0</v>
      </c>
      <c r="R644" s="148"/>
      <c r="S644" s="148">
        <f>M644*R644</f>
        <v>0</v>
      </c>
      <c r="T644" s="148">
        <v>21</v>
      </c>
      <c r="U644" s="148">
        <f>O644*T644/100</f>
        <v>0</v>
      </c>
      <c r="V644" s="148">
        <f>U644+O644</f>
        <v>0</v>
      </c>
      <c r="W644" s="148"/>
      <c r="X644" s="148"/>
      <c r="Y644" s="148">
        <v>1</v>
      </c>
    </row>
    <row r="645" spans="6:23" s="149" customFormat="1" ht="67.5" outlineLevel="2">
      <c r="F645" s="150"/>
      <c r="G645" s="151"/>
      <c r="H645" s="152" t="s">
        <v>79</v>
      </c>
      <c r="I645" s="153" t="s">
        <v>541</v>
      </c>
      <c r="J645" s="154"/>
      <c r="K645" s="154"/>
      <c r="L645" s="154"/>
      <c r="M645" s="154"/>
      <c r="N645" s="154"/>
      <c r="O645" s="154"/>
      <c r="P645" s="155"/>
      <c r="Q645" s="156"/>
      <c r="R645" s="155"/>
      <c r="S645" s="156"/>
      <c r="T645" s="157"/>
      <c r="U645" s="157"/>
      <c r="V645" s="157"/>
      <c r="W645" s="158"/>
    </row>
    <row r="646" spans="6:23" s="149" customFormat="1" ht="6" customHeight="1" outlineLevel="2">
      <c r="F646" s="150"/>
      <c r="G646" s="151"/>
      <c r="H646" s="159"/>
      <c r="I646" s="160"/>
      <c r="J646" s="160"/>
      <c r="K646" s="160"/>
      <c r="L646" s="160"/>
      <c r="M646" s="160"/>
      <c r="N646" s="160"/>
      <c r="O646" s="160"/>
      <c r="P646" s="155"/>
      <c r="Q646" s="156"/>
      <c r="R646" s="155"/>
      <c r="S646" s="156"/>
      <c r="T646" s="157"/>
      <c r="U646" s="157"/>
      <c r="V646" s="157"/>
      <c r="W646" s="158"/>
    </row>
    <row r="647" spans="6:25" s="149" customFormat="1" ht="12" outlineLevel="2">
      <c r="F647" s="142">
        <v>2</v>
      </c>
      <c r="G647" s="143" t="s">
        <v>86</v>
      </c>
      <c r="H647" s="144" t="s">
        <v>542</v>
      </c>
      <c r="I647" s="145" t="s">
        <v>543</v>
      </c>
      <c r="J647" s="143" t="s">
        <v>129</v>
      </c>
      <c r="K647" s="146">
        <v>621.7</v>
      </c>
      <c r="L647" s="147">
        <v>0</v>
      </c>
      <c r="M647" s="146">
        <v>621.7</v>
      </c>
      <c r="N647" s="148"/>
      <c r="O647" s="148">
        <f>M647*N647</f>
        <v>0</v>
      </c>
      <c r="P647" s="148"/>
      <c r="Q647" s="148">
        <f>M647*P647</f>
        <v>0</v>
      </c>
      <c r="R647" s="148"/>
      <c r="S647" s="148">
        <f>M647*R647</f>
        <v>0</v>
      </c>
      <c r="T647" s="148">
        <v>21</v>
      </c>
      <c r="U647" s="148">
        <f>O647*T647/100</f>
        <v>0</v>
      </c>
      <c r="V647" s="148">
        <f>U647+O647</f>
        <v>0</v>
      </c>
      <c r="W647" s="148"/>
      <c r="X647" s="148"/>
      <c r="Y647" s="148">
        <v>1</v>
      </c>
    </row>
    <row r="648" spans="6:23" s="149" customFormat="1" ht="67.5" outlineLevel="2">
      <c r="F648" s="150"/>
      <c r="G648" s="151"/>
      <c r="H648" s="152" t="s">
        <v>79</v>
      </c>
      <c r="I648" s="153" t="s">
        <v>544</v>
      </c>
      <c r="J648" s="154"/>
      <c r="K648" s="154"/>
      <c r="L648" s="154"/>
      <c r="M648" s="154"/>
      <c r="N648" s="154"/>
      <c r="O648" s="154"/>
      <c r="P648" s="155"/>
      <c r="Q648" s="156"/>
      <c r="R648" s="155"/>
      <c r="S648" s="156"/>
      <c r="T648" s="157"/>
      <c r="U648" s="157"/>
      <c r="V648" s="157"/>
      <c r="W648" s="158"/>
    </row>
    <row r="649" spans="6:23" s="149" customFormat="1" ht="6" customHeight="1" outlineLevel="2">
      <c r="F649" s="150"/>
      <c r="G649" s="151"/>
      <c r="H649" s="159"/>
      <c r="I649" s="160"/>
      <c r="J649" s="160"/>
      <c r="K649" s="160"/>
      <c r="L649" s="160"/>
      <c r="M649" s="160"/>
      <c r="N649" s="160"/>
      <c r="O649" s="160"/>
      <c r="P649" s="155"/>
      <c r="Q649" s="156"/>
      <c r="R649" s="155"/>
      <c r="S649" s="156"/>
      <c r="T649" s="157"/>
      <c r="U649" s="157"/>
      <c r="V649" s="157"/>
      <c r="W649" s="158"/>
    </row>
    <row r="650" spans="6:25" s="149" customFormat="1" ht="24" outlineLevel="2">
      <c r="F650" s="142">
        <v>3</v>
      </c>
      <c r="G650" s="143" t="s">
        <v>86</v>
      </c>
      <c r="H650" s="144" t="s">
        <v>545</v>
      </c>
      <c r="I650" s="145" t="s">
        <v>546</v>
      </c>
      <c r="J650" s="143" t="s">
        <v>156</v>
      </c>
      <c r="K650" s="146">
        <v>3</v>
      </c>
      <c r="L650" s="147">
        <v>0</v>
      </c>
      <c r="M650" s="146">
        <v>3</v>
      </c>
      <c r="N650" s="148"/>
      <c r="O650" s="148">
        <f>M650*N650</f>
        <v>0</v>
      </c>
      <c r="P650" s="148"/>
      <c r="Q650" s="148">
        <f>M650*P650</f>
        <v>0</v>
      </c>
      <c r="R650" s="148"/>
      <c r="S650" s="148">
        <f>M650*R650</f>
        <v>0</v>
      </c>
      <c r="T650" s="148">
        <v>21</v>
      </c>
      <c r="U650" s="148">
        <f>O650*T650/100</f>
        <v>0</v>
      </c>
      <c r="V650" s="148">
        <f>U650+O650</f>
        <v>0</v>
      </c>
      <c r="W650" s="148"/>
      <c r="X650" s="148"/>
      <c r="Y650" s="148">
        <v>1</v>
      </c>
    </row>
    <row r="651" spans="6:23" s="149" customFormat="1" ht="33.75" outlineLevel="2">
      <c r="F651" s="150"/>
      <c r="G651" s="151"/>
      <c r="H651" s="152" t="s">
        <v>79</v>
      </c>
      <c r="I651" s="153" t="s">
        <v>547</v>
      </c>
      <c r="J651" s="154"/>
      <c r="K651" s="154"/>
      <c r="L651" s="154"/>
      <c r="M651" s="154"/>
      <c r="N651" s="154"/>
      <c r="O651" s="154"/>
      <c r="P651" s="155"/>
      <c r="Q651" s="156"/>
      <c r="R651" s="155"/>
      <c r="S651" s="156"/>
      <c r="T651" s="157"/>
      <c r="U651" s="157"/>
      <c r="V651" s="157"/>
      <c r="W651" s="158"/>
    </row>
    <row r="652" spans="6:23" s="149" customFormat="1" ht="6" customHeight="1" outlineLevel="2">
      <c r="F652" s="150"/>
      <c r="G652" s="151"/>
      <c r="H652" s="159"/>
      <c r="I652" s="160"/>
      <c r="J652" s="160"/>
      <c r="K652" s="160"/>
      <c r="L652" s="160"/>
      <c r="M652" s="160"/>
      <c r="N652" s="160"/>
      <c r="O652" s="160"/>
      <c r="P652" s="155"/>
      <c r="Q652" s="156"/>
      <c r="R652" s="155"/>
      <c r="S652" s="156"/>
      <c r="T652" s="157"/>
      <c r="U652" s="157"/>
      <c r="V652" s="157"/>
      <c r="W652" s="158"/>
    </row>
    <row r="653" spans="6:25" s="149" customFormat="1" ht="24" outlineLevel="2">
      <c r="F653" s="142">
        <v>4</v>
      </c>
      <c r="G653" s="143" t="s">
        <v>86</v>
      </c>
      <c r="H653" s="144" t="s">
        <v>548</v>
      </c>
      <c r="I653" s="145" t="s">
        <v>549</v>
      </c>
      <c r="J653" s="143" t="s">
        <v>156</v>
      </c>
      <c r="K653" s="146">
        <v>271</v>
      </c>
      <c r="L653" s="147">
        <v>0</v>
      </c>
      <c r="M653" s="146">
        <v>271</v>
      </c>
      <c r="N653" s="148"/>
      <c r="O653" s="148">
        <f>M653*N653</f>
        <v>0</v>
      </c>
      <c r="P653" s="148"/>
      <c r="Q653" s="148">
        <f>M653*P653</f>
        <v>0</v>
      </c>
      <c r="R653" s="148"/>
      <c r="S653" s="148">
        <f>M653*R653</f>
        <v>0</v>
      </c>
      <c r="T653" s="148">
        <v>21</v>
      </c>
      <c r="U653" s="148">
        <f>O653*T653/100</f>
        <v>0</v>
      </c>
      <c r="V653" s="148">
        <f>U653+O653</f>
        <v>0</v>
      </c>
      <c r="W653" s="148"/>
      <c r="X653" s="148"/>
      <c r="Y653" s="148">
        <v>1</v>
      </c>
    </row>
    <row r="654" spans="6:23" s="149" customFormat="1" ht="33.75" outlineLevel="2">
      <c r="F654" s="150"/>
      <c r="G654" s="151"/>
      <c r="H654" s="152" t="s">
        <v>79</v>
      </c>
      <c r="I654" s="153" t="s">
        <v>550</v>
      </c>
      <c r="J654" s="154"/>
      <c r="K654" s="154"/>
      <c r="L654" s="154"/>
      <c r="M654" s="154"/>
      <c r="N654" s="154"/>
      <c r="O654" s="154"/>
      <c r="P654" s="155"/>
      <c r="Q654" s="156"/>
      <c r="R654" s="155"/>
      <c r="S654" s="156"/>
      <c r="T654" s="157"/>
      <c r="U654" s="157"/>
      <c r="V654" s="157"/>
      <c r="W654" s="158"/>
    </row>
    <row r="655" spans="6:23" s="149" customFormat="1" ht="6" customHeight="1" outlineLevel="2">
      <c r="F655" s="150"/>
      <c r="G655" s="151"/>
      <c r="H655" s="159"/>
      <c r="I655" s="160"/>
      <c r="J655" s="160"/>
      <c r="K655" s="160"/>
      <c r="L655" s="160"/>
      <c r="M655" s="160"/>
      <c r="N655" s="160"/>
      <c r="O655" s="160"/>
      <c r="P655" s="155"/>
      <c r="Q655" s="156"/>
      <c r="R655" s="155"/>
      <c r="S655" s="156"/>
      <c r="T655" s="157"/>
      <c r="U655" s="157"/>
      <c r="V655" s="157"/>
      <c r="W655" s="158"/>
    </row>
    <row r="656" spans="6:25" s="149" customFormat="1" ht="12" outlineLevel="2">
      <c r="F656" s="142">
        <v>5</v>
      </c>
      <c r="G656" s="143" t="s">
        <v>86</v>
      </c>
      <c r="H656" s="144" t="s">
        <v>551</v>
      </c>
      <c r="I656" s="145" t="s">
        <v>552</v>
      </c>
      <c r="J656" s="143" t="s">
        <v>156</v>
      </c>
      <c r="K656" s="146">
        <v>3</v>
      </c>
      <c r="L656" s="147">
        <v>0</v>
      </c>
      <c r="M656" s="146">
        <v>3</v>
      </c>
      <c r="N656" s="148"/>
      <c r="O656" s="148">
        <f>M656*N656</f>
        <v>0</v>
      </c>
      <c r="P656" s="148"/>
      <c r="Q656" s="148">
        <f>M656*P656</f>
        <v>0</v>
      </c>
      <c r="R656" s="148"/>
      <c r="S656" s="148">
        <f>M656*R656</f>
        <v>0</v>
      </c>
      <c r="T656" s="148">
        <v>21</v>
      </c>
      <c r="U656" s="148">
        <f>O656*T656/100</f>
        <v>0</v>
      </c>
      <c r="V656" s="148">
        <f>U656+O656</f>
        <v>0</v>
      </c>
      <c r="W656" s="148"/>
      <c r="X656" s="148"/>
      <c r="Y656" s="148">
        <v>1</v>
      </c>
    </row>
    <row r="657" spans="6:23" s="149" customFormat="1" ht="33.75" outlineLevel="2">
      <c r="F657" s="150"/>
      <c r="G657" s="151"/>
      <c r="H657" s="152" t="s">
        <v>79</v>
      </c>
      <c r="I657" s="153" t="s">
        <v>553</v>
      </c>
      <c r="J657" s="154"/>
      <c r="K657" s="154"/>
      <c r="L657" s="154"/>
      <c r="M657" s="154"/>
      <c r="N657" s="154"/>
      <c r="O657" s="154"/>
      <c r="P657" s="155"/>
      <c r="Q657" s="156"/>
      <c r="R657" s="155"/>
      <c r="S657" s="156"/>
      <c r="T657" s="157"/>
      <c r="U657" s="157"/>
      <c r="V657" s="157"/>
      <c r="W657" s="158"/>
    </row>
    <row r="658" spans="6:23" s="149" customFormat="1" ht="6" customHeight="1" outlineLevel="2">
      <c r="F658" s="150"/>
      <c r="G658" s="151"/>
      <c r="H658" s="159"/>
      <c r="I658" s="160"/>
      <c r="J658" s="160"/>
      <c r="K658" s="160"/>
      <c r="L658" s="160"/>
      <c r="M658" s="160"/>
      <c r="N658" s="160"/>
      <c r="O658" s="160"/>
      <c r="P658" s="155"/>
      <c r="Q658" s="156"/>
      <c r="R658" s="155"/>
      <c r="S658" s="156"/>
      <c r="T658" s="157"/>
      <c r="U658" s="157"/>
      <c r="V658" s="157"/>
      <c r="W658" s="158"/>
    </row>
    <row r="659" spans="6:25" s="149" customFormat="1" ht="12" outlineLevel="2">
      <c r="F659" s="142">
        <v>6</v>
      </c>
      <c r="G659" s="143" t="s">
        <v>86</v>
      </c>
      <c r="H659" s="144" t="s">
        <v>554</v>
      </c>
      <c r="I659" s="145" t="s">
        <v>555</v>
      </c>
      <c r="J659" s="143" t="s">
        <v>156</v>
      </c>
      <c r="K659" s="146">
        <v>271</v>
      </c>
      <c r="L659" s="147">
        <v>0</v>
      </c>
      <c r="M659" s="146">
        <v>271</v>
      </c>
      <c r="N659" s="148"/>
      <c r="O659" s="148">
        <f>M659*N659</f>
        <v>0</v>
      </c>
      <c r="P659" s="148"/>
      <c r="Q659" s="148">
        <f>M659*P659</f>
        <v>0</v>
      </c>
      <c r="R659" s="148"/>
      <c r="S659" s="148">
        <f>M659*R659</f>
        <v>0</v>
      </c>
      <c r="T659" s="148">
        <v>21</v>
      </c>
      <c r="U659" s="148">
        <f>O659*T659/100</f>
        <v>0</v>
      </c>
      <c r="V659" s="148">
        <f>U659+O659</f>
        <v>0</v>
      </c>
      <c r="W659" s="148"/>
      <c r="X659" s="148"/>
      <c r="Y659" s="148">
        <v>1</v>
      </c>
    </row>
    <row r="660" spans="6:23" s="149" customFormat="1" ht="45" outlineLevel="2">
      <c r="F660" s="150"/>
      <c r="G660" s="151"/>
      <c r="H660" s="152" t="s">
        <v>79</v>
      </c>
      <c r="I660" s="153" t="s">
        <v>556</v>
      </c>
      <c r="J660" s="154"/>
      <c r="K660" s="154"/>
      <c r="L660" s="154"/>
      <c r="M660" s="154"/>
      <c r="N660" s="154"/>
      <c r="O660" s="154"/>
      <c r="P660" s="155"/>
      <c r="Q660" s="156"/>
      <c r="R660" s="155"/>
      <c r="S660" s="156"/>
      <c r="T660" s="157"/>
      <c r="U660" s="157"/>
      <c r="V660" s="157"/>
      <c r="W660" s="158"/>
    </row>
    <row r="661" spans="6:23" s="149" customFormat="1" ht="6" customHeight="1" outlineLevel="2">
      <c r="F661" s="150"/>
      <c r="G661" s="151"/>
      <c r="H661" s="159"/>
      <c r="I661" s="160"/>
      <c r="J661" s="160"/>
      <c r="K661" s="160"/>
      <c r="L661" s="160"/>
      <c r="M661" s="160"/>
      <c r="N661" s="160"/>
      <c r="O661" s="160"/>
      <c r="P661" s="155"/>
      <c r="Q661" s="156"/>
      <c r="R661" s="155"/>
      <c r="S661" s="156"/>
      <c r="T661" s="157"/>
      <c r="U661" s="157"/>
      <c r="V661" s="157"/>
      <c r="W661" s="158"/>
    </row>
    <row r="662" spans="6:25" s="149" customFormat="1" ht="12" outlineLevel="2">
      <c r="F662" s="142">
        <v>7</v>
      </c>
      <c r="G662" s="143" t="s">
        <v>86</v>
      </c>
      <c r="H662" s="144" t="s">
        <v>557</v>
      </c>
      <c r="I662" s="145" t="s">
        <v>558</v>
      </c>
      <c r="J662" s="143" t="s">
        <v>156</v>
      </c>
      <c r="K662" s="146">
        <v>1</v>
      </c>
      <c r="L662" s="147">
        <v>0</v>
      </c>
      <c r="M662" s="146">
        <v>1</v>
      </c>
      <c r="N662" s="148"/>
      <c r="O662" s="148">
        <f>M662*N662</f>
        <v>0</v>
      </c>
      <c r="P662" s="148">
        <v>6E-05</v>
      </c>
      <c r="Q662" s="148">
        <f>M662*P662</f>
        <v>6E-05</v>
      </c>
      <c r="R662" s="148"/>
      <c r="S662" s="148">
        <f>M662*R662</f>
        <v>0</v>
      </c>
      <c r="T662" s="148">
        <v>21</v>
      </c>
      <c r="U662" s="148">
        <f>O662*T662/100</f>
        <v>0</v>
      </c>
      <c r="V662" s="148">
        <f>U662+O662</f>
        <v>0</v>
      </c>
      <c r="W662" s="148"/>
      <c r="X662" s="148"/>
      <c r="Y662" s="148">
        <v>1</v>
      </c>
    </row>
    <row r="663" spans="6:23" s="149" customFormat="1" ht="33.75" outlineLevel="2">
      <c r="F663" s="150"/>
      <c r="G663" s="151"/>
      <c r="H663" s="152" t="s">
        <v>79</v>
      </c>
      <c r="I663" s="153" t="s">
        <v>559</v>
      </c>
      <c r="J663" s="154"/>
      <c r="K663" s="154"/>
      <c r="L663" s="154"/>
      <c r="M663" s="154"/>
      <c r="N663" s="154"/>
      <c r="O663" s="154"/>
      <c r="P663" s="155"/>
      <c r="Q663" s="156"/>
      <c r="R663" s="155"/>
      <c r="S663" s="156"/>
      <c r="T663" s="157"/>
      <c r="U663" s="157"/>
      <c r="V663" s="157"/>
      <c r="W663" s="158"/>
    </row>
    <row r="664" spans="6:23" s="149" customFormat="1" ht="6" customHeight="1" outlineLevel="2">
      <c r="F664" s="150"/>
      <c r="G664" s="151"/>
      <c r="H664" s="159"/>
      <c r="I664" s="160"/>
      <c r="J664" s="160"/>
      <c r="K664" s="160"/>
      <c r="L664" s="160"/>
      <c r="M664" s="160"/>
      <c r="N664" s="160"/>
      <c r="O664" s="160"/>
      <c r="P664" s="155"/>
      <c r="Q664" s="156"/>
      <c r="R664" s="155"/>
      <c r="S664" s="156"/>
      <c r="T664" s="157"/>
      <c r="U664" s="157"/>
      <c r="V664" s="157"/>
      <c r="W664" s="158"/>
    </row>
    <row r="665" spans="6:25" s="149" customFormat="1" ht="24" outlineLevel="2">
      <c r="F665" s="142">
        <v>8</v>
      </c>
      <c r="G665" s="143" t="s">
        <v>86</v>
      </c>
      <c r="H665" s="144" t="s">
        <v>560</v>
      </c>
      <c r="I665" s="145" t="s">
        <v>561</v>
      </c>
      <c r="J665" s="143" t="s">
        <v>156</v>
      </c>
      <c r="K665" s="146">
        <v>1</v>
      </c>
      <c r="L665" s="147">
        <v>0</v>
      </c>
      <c r="M665" s="146">
        <v>1</v>
      </c>
      <c r="N665" s="148"/>
      <c r="O665" s="148">
        <f>M665*N665</f>
        <v>0</v>
      </c>
      <c r="P665" s="148"/>
      <c r="Q665" s="148">
        <f>M665*P665</f>
        <v>0</v>
      </c>
      <c r="R665" s="148"/>
      <c r="S665" s="148">
        <f>M665*R665</f>
        <v>0</v>
      </c>
      <c r="T665" s="148">
        <v>21</v>
      </c>
      <c r="U665" s="148">
        <f>O665*T665/100</f>
        <v>0</v>
      </c>
      <c r="V665" s="148">
        <f>U665+O665</f>
        <v>0</v>
      </c>
      <c r="W665" s="148"/>
      <c r="X665" s="148"/>
      <c r="Y665" s="148">
        <v>1</v>
      </c>
    </row>
    <row r="666" spans="6:23" s="149" customFormat="1" ht="45" outlineLevel="2">
      <c r="F666" s="150"/>
      <c r="G666" s="151"/>
      <c r="H666" s="152" t="s">
        <v>79</v>
      </c>
      <c r="I666" s="153" t="s">
        <v>562</v>
      </c>
      <c r="J666" s="154"/>
      <c r="K666" s="154"/>
      <c r="L666" s="154"/>
      <c r="M666" s="154"/>
      <c r="N666" s="154"/>
      <c r="O666" s="154"/>
      <c r="P666" s="155"/>
      <c r="Q666" s="156"/>
      <c r="R666" s="155"/>
      <c r="S666" s="156"/>
      <c r="T666" s="157"/>
      <c r="U666" s="157"/>
      <c r="V666" s="157"/>
      <c r="W666" s="158"/>
    </row>
    <row r="667" spans="6:23" s="149" customFormat="1" ht="6" customHeight="1" outlineLevel="2">
      <c r="F667" s="150"/>
      <c r="G667" s="151"/>
      <c r="H667" s="159"/>
      <c r="I667" s="160"/>
      <c r="J667" s="160"/>
      <c r="K667" s="160"/>
      <c r="L667" s="160"/>
      <c r="M667" s="160"/>
      <c r="N667" s="160"/>
      <c r="O667" s="160"/>
      <c r="P667" s="155"/>
      <c r="Q667" s="156"/>
      <c r="R667" s="155"/>
      <c r="S667" s="156"/>
      <c r="T667" s="157"/>
      <c r="U667" s="157"/>
      <c r="V667" s="157"/>
      <c r="W667" s="158"/>
    </row>
    <row r="668" spans="6:25" s="149" customFormat="1" ht="12" outlineLevel="2">
      <c r="F668" s="142">
        <v>9</v>
      </c>
      <c r="G668" s="143" t="s">
        <v>86</v>
      </c>
      <c r="H668" s="144" t="s">
        <v>563</v>
      </c>
      <c r="I668" s="145" t="s">
        <v>564</v>
      </c>
      <c r="J668" s="143" t="s">
        <v>156</v>
      </c>
      <c r="K668" s="146">
        <v>3</v>
      </c>
      <c r="L668" s="147">
        <v>0</v>
      </c>
      <c r="M668" s="146">
        <v>3</v>
      </c>
      <c r="N668" s="148"/>
      <c r="O668" s="148">
        <f>M668*N668</f>
        <v>0</v>
      </c>
      <c r="P668" s="148"/>
      <c r="Q668" s="148">
        <f>M668*P668</f>
        <v>0</v>
      </c>
      <c r="R668" s="148"/>
      <c r="S668" s="148">
        <f>M668*R668</f>
        <v>0</v>
      </c>
      <c r="T668" s="148">
        <v>21</v>
      </c>
      <c r="U668" s="148">
        <f>O668*T668/100</f>
        <v>0</v>
      </c>
      <c r="V668" s="148">
        <f>U668+O668</f>
        <v>0</v>
      </c>
      <c r="W668" s="148"/>
      <c r="X668" s="148"/>
      <c r="Y668" s="148">
        <v>1</v>
      </c>
    </row>
    <row r="669" spans="6:23" s="149" customFormat="1" ht="33.75" outlineLevel="2">
      <c r="F669" s="150"/>
      <c r="G669" s="151"/>
      <c r="H669" s="152" t="s">
        <v>79</v>
      </c>
      <c r="I669" s="153" t="s">
        <v>565</v>
      </c>
      <c r="J669" s="154"/>
      <c r="K669" s="154"/>
      <c r="L669" s="154"/>
      <c r="M669" s="154"/>
      <c r="N669" s="154"/>
      <c r="O669" s="154"/>
      <c r="P669" s="155"/>
      <c r="Q669" s="156"/>
      <c r="R669" s="155"/>
      <c r="S669" s="156"/>
      <c r="T669" s="157"/>
      <c r="U669" s="157"/>
      <c r="V669" s="157"/>
      <c r="W669" s="158"/>
    </row>
    <row r="670" spans="6:23" s="149" customFormat="1" ht="6" customHeight="1" outlineLevel="2">
      <c r="F670" s="150"/>
      <c r="G670" s="151"/>
      <c r="H670" s="159"/>
      <c r="I670" s="160"/>
      <c r="J670" s="160"/>
      <c r="K670" s="160"/>
      <c r="L670" s="160"/>
      <c r="M670" s="160"/>
      <c r="N670" s="160"/>
      <c r="O670" s="160"/>
      <c r="P670" s="155"/>
      <c r="Q670" s="156"/>
      <c r="R670" s="155"/>
      <c r="S670" s="156"/>
      <c r="T670" s="157"/>
      <c r="U670" s="157"/>
      <c r="V670" s="157"/>
      <c r="W670" s="158"/>
    </row>
    <row r="671" spans="6:25" s="149" customFormat="1" ht="12" outlineLevel="2">
      <c r="F671" s="142">
        <v>10</v>
      </c>
      <c r="G671" s="143" t="s">
        <v>86</v>
      </c>
      <c r="H671" s="144" t="s">
        <v>566</v>
      </c>
      <c r="I671" s="145" t="s">
        <v>567</v>
      </c>
      <c r="J671" s="143" t="s">
        <v>129</v>
      </c>
      <c r="K671" s="146">
        <v>0.3</v>
      </c>
      <c r="L671" s="147">
        <v>0</v>
      </c>
      <c r="M671" s="146">
        <v>0.3</v>
      </c>
      <c r="N671" s="148"/>
      <c r="O671" s="148">
        <f>M671*N671</f>
        <v>0</v>
      </c>
      <c r="P671" s="148">
        <v>0.00036</v>
      </c>
      <c r="Q671" s="148">
        <f>M671*P671</f>
        <v>0.00010800000000000001</v>
      </c>
      <c r="R671" s="148"/>
      <c r="S671" s="148">
        <f>M671*R671</f>
        <v>0</v>
      </c>
      <c r="T671" s="148">
        <v>21</v>
      </c>
      <c r="U671" s="148">
        <f>O671*T671/100</f>
        <v>0</v>
      </c>
      <c r="V671" s="148">
        <f>U671+O671</f>
        <v>0</v>
      </c>
      <c r="W671" s="148"/>
      <c r="X671" s="148"/>
      <c r="Y671" s="148">
        <v>1</v>
      </c>
    </row>
    <row r="672" spans="6:23" s="149" customFormat="1" ht="33.75" outlineLevel="2">
      <c r="F672" s="150"/>
      <c r="G672" s="151"/>
      <c r="H672" s="152" t="s">
        <v>79</v>
      </c>
      <c r="I672" s="153" t="s">
        <v>568</v>
      </c>
      <c r="J672" s="154"/>
      <c r="K672" s="154"/>
      <c r="L672" s="154"/>
      <c r="M672" s="154"/>
      <c r="N672" s="154"/>
      <c r="O672" s="154"/>
      <c r="P672" s="155"/>
      <c r="Q672" s="156"/>
      <c r="R672" s="155"/>
      <c r="S672" s="156"/>
      <c r="T672" s="157"/>
      <c r="U672" s="157"/>
      <c r="V672" s="157"/>
      <c r="W672" s="158"/>
    </row>
    <row r="673" spans="6:23" s="149" customFormat="1" ht="6" customHeight="1" outlineLevel="2">
      <c r="F673" s="150"/>
      <c r="G673" s="151"/>
      <c r="H673" s="159"/>
      <c r="I673" s="160"/>
      <c r="J673" s="160"/>
      <c r="K673" s="160"/>
      <c r="L673" s="160"/>
      <c r="M673" s="160"/>
      <c r="N673" s="160"/>
      <c r="O673" s="160"/>
      <c r="P673" s="155"/>
      <c r="Q673" s="156"/>
      <c r="R673" s="155"/>
      <c r="S673" s="156"/>
      <c r="T673" s="157"/>
      <c r="U673" s="157"/>
      <c r="V673" s="157"/>
      <c r="W673" s="158"/>
    </row>
    <row r="674" spans="6:25" s="149" customFormat="1" ht="24" outlineLevel="2">
      <c r="F674" s="142">
        <v>11</v>
      </c>
      <c r="G674" s="143" t="s">
        <v>86</v>
      </c>
      <c r="H674" s="144" t="s">
        <v>569</v>
      </c>
      <c r="I674" s="145" t="s">
        <v>570</v>
      </c>
      <c r="J674" s="143" t="s">
        <v>129</v>
      </c>
      <c r="K674" s="146">
        <v>842</v>
      </c>
      <c r="L674" s="147">
        <v>0</v>
      </c>
      <c r="M674" s="146">
        <v>842</v>
      </c>
      <c r="N674" s="148"/>
      <c r="O674" s="148">
        <f>M674*N674</f>
        <v>0</v>
      </c>
      <c r="P674" s="148"/>
      <c r="Q674" s="148">
        <f>M674*P674</f>
        <v>0</v>
      </c>
      <c r="R674" s="148"/>
      <c r="S674" s="148">
        <f>M674*R674</f>
        <v>0</v>
      </c>
      <c r="T674" s="148">
        <v>21</v>
      </c>
      <c r="U674" s="148">
        <f>O674*T674/100</f>
        <v>0</v>
      </c>
      <c r="V674" s="148">
        <f>U674+O674</f>
        <v>0</v>
      </c>
      <c r="W674" s="148"/>
      <c r="X674" s="148"/>
      <c r="Y674" s="148">
        <v>1</v>
      </c>
    </row>
    <row r="675" spans="6:23" s="149" customFormat="1" ht="45" outlineLevel="2">
      <c r="F675" s="150"/>
      <c r="G675" s="151"/>
      <c r="H675" s="152" t="s">
        <v>79</v>
      </c>
      <c r="I675" s="153" t="s">
        <v>571</v>
      </c>
      <c r="J675" s="154"/>
      <c r="K675" s="154"/>
      <c r="L675" s="154"/>
      <c r="M675" s="154"/>
      <c r="N675" s="154"/>
      <c r="O675" s="154"/>
      <c r="P675" s="155"/>
      <c r="Q675" s="156"/>
      <c r="R675" s="155"/>
      <c r="S675" s="156"/>
      <c r="T675" s="157"/>
      <c r="U675" s="157"/>
      <c r="V675" s="157"/>
      <c r="W675" s="158"/>
    </row>
    <row r="676" spans="6:23" s="149" customFormat="1" ht="6" customHeight="1" outlineLevel="2">
      <c r="F676" s="150"/>
      <c r="G676" s="151"/>
      <c r="H676" s="159"/>
      <c r="I676" s="160"/>
      <c r="J676" s="160"/>
      <c r="K676" s="160"/>
      <c r="L676" s="160"/>
      <c r="M676" s="160"/>
      <c r="N676" s="160"/>
      <c r="O676" s="160"/>
      <c r="P676" s="155"/>
      <c r="Q676" s="156"/>
      <c r="R676" s="155"/>
      <c r="S676" s="156"/>
      <c r="T676" s="157"/>
      <c r="U676" s="157"/>
      <c r="V676" s="157"/>
      <c r="W676" s="158"/>
    </row>
    <row r="677" spans="6:25" s="149" customFormat="1" ht="12" outlineLevel="2">
      <c r="F677" s="142">
        <v>12</v>
      </c>
      <c r="G677" s="143" t="s">
        <v>86</v>
      </c>
      <c r="H677" s="144" t="s">
        <v>572</v>
      </c>
      <c r="I677" s="145" t="s">
        <v>573</v>
      </c>
      <c r="J677" s="143" t="s">
        <v>129</v>
      </c>
      <c r="K677" s="146">
        <v>220.3</v>
      </c>
      <c r="L677" s="147">
        <v>0</v>
      </c>
      <c r="M677" s="146">
        <v>220.3</v>
      </c>
      <c r="N677" s="148"/>
      <c r="O677" s="148">
        <f>M677*N677</f>
        <v>0</v>
      </c>
      <c r="P677" s="148"/>
      <c r="Q677" s="148">
        <f>M677*P677</f>
        <v>0</v>
      </c>
      <c r="R677" s="148"/>
      <c r="S677" s="148">
        <f>M677*R677</f>
        <v>0</v>
      </c>
      <c r="T677" s="148">
        <v>21</v>
      </c>
      <c r="U677" s="148">
        <f>O677*T677/100</f>
        <v>0</v>
      </c>
      <c r="V677" s="148">
        <f>U677+O677</f>
        <v>0</v>
      </c>
      <c r="W677" s="148"/>
      <c r="X677" s="148"/>
      <c r="Y677" s="148">
        <v>1</v>
      </c>
    </row>
    <row r="678" spans="6:23" s="149" customFormat="1" ht="33.75" outlineLevel="2">
      <c r="F678" s="150"/>
      <c r="G678" s="151"/>
      <c r="H678" s="152" t="s">
        <v>79</v>
      </c>
      <c r="I678" s="153" t="s">
        <v>574</v>
      </c>
      <c r="J678" s="154"/>
      <c r="K678" s="154"/>
      <c r="L678" s="154"/>
      <c r="M678" s="154"/>
      <c r="N678" s="154"/>
      <c r="O678" s="154"/>
      <c r="P678" s="155"/>
      <c r="Q678" s="156"/>
      <c r="R678" s="155"/>
      <c r="S678" s="156"/>
      <c r="T678" s="157"/>
      <c r="U678" s="157"/>
      <c r="V678" s="157"/>
      <c r="W678" s="158"/>
    </row>
    <row r="679" spans="6:23" s="149" customFormat="1" ht="6" customHeight="1" outlineLevel="2">
      <c r="F679" s="150"/>
      <c r="G679" s="151"/>
      <c r="H679" s="159"/>
      <c r="I679" s="160"/>
      <c r="J679" s="160"/>
      <c r="K679" s="160"/>
      <c r="L679" s="160"/>
      <c r="M679" s="160"/>
      <c r="N679" s="160"/>
      <c r="O679" s="160"/>
      <c r="P679" s="155"/>
      <c r="Q679" s="156"/>
      <c r="R679" s="155"/>
      <c r="S679" s="156"/>
      <c r="T679" s="157"/>
      <c r="U679" s="157"/>
      <c r="V679" s="157"/>
      <c r="W679" s="158"/>
    </row>
    <row r="680" spans="6:25" s="149" customFormat="1" ht="12" outlineLevel="2">
      <c r="F680" s="142">
        <v>13</v>
      </c>
      <c r="G680" s="143" t="s">
        <v>86</v>
      </c>
      <c r="H680" s="144" t="s">
        <v>575</v>
      </c>
      <c r="I680" s="145" t="s">
        <v>576</v>
      </c>
      <c r="J680" s="143" t="s">
        <v>129</v>
      </c>
      <c r="K680" s="146">
        <v>220.3</v>
      </c>
      <c r="L680" s="147">
        <v>0</v>
      </c>
      <c r="M680" s="146">
        <v>220.3</v>
      </c>
      <c r="N680" s="148"/>
      <c r="O680" s="148">
        <f>M680*N680</f>
        <v>0</v>
      </c>
      <c r="P680" s="148"/>
      <c r="Q680" s="148">
        <f>M680*P680</f>
        <v>0</v>
      </c>
      <c r="R680" s="148"/>
      <c r="S680" s="148">
        <f>M680*R680</f>
        <v>0</v>
      </c>
      <c r="T680" s="148">
        <v>21</v>
      </c>
      <c r="U680" s="148">
        <f>O680*T680/100</f>
        <v>0</v>
      </c>
      <c r="V680" s="148">
        <f>U680+O680</f>
        <v>0</v>
      </c>
      <c r="W680" s="148"/>
      <c r="X680" s="148"/>
      <c r="Y680" s="148">
        <v>1</v>
      </c>
    </row>
    <row r="681" spans="6:23" s="149" customFormat="1" ht="45" outlineLevel="2">
      <c r="F681" s="150"/>
      <c r="G681" s="151"/>
      <c r="H681" s="152" t="s">
        <v>79</v>
      </c>
      <c r="I681" s="153" t="s">
        <v>577</v>
      </c>
      <c r="J681" s="154"/>
      <c r="K681" s="154"/>
      <c r="L681" s="154"/>
      <c r="M681" s="154"/>
      <c r="N681" s="154"/>
      <c r="O681" s="154"/>
      <c r="P681" s="155"/>
      <c r="Q681" s="156"/>
      <c r="R681" s="155"/>
      <c r="S681" s="156"/>
      <c r="T681" s="157"/>
      <c r="U681" s="157"/>
      <c r="V681" s="157"/>
      <c r="W681" s="158"/>
    </row>
    <row r="682" spans="6:23" s="149" customFormat="1" ht="6" customHeight="1" outlineLevel="2">
      <c r="F682" s="150"/>
      <c r="G682" s="151"/>
      <c r="H682" s="159"/>
      <c r="I682" s="160"/>
      <c r="J682" s="160"/>
      <c r="K682" s="160"/>
      <c r="L682" s="160"/>
      <c r="M682" s="160"/>
      <c r="N682" s="160"/>
      <c r="O682" s="160"/>
      <c r="P682" s="155"/>
      <c r="Q682" s="156"/>
      <c r="R682" s="155"/>
      <c r="S682" s="156"/>
      <c r="T682" s="157"/>
      <c r="U682" s="157"/>
      <c r="V682" s="157"/>
      <c r="W682" s="158"/>
    </row>
    <row r="683" spans="6:25" s="149" customFormat="1" ht="12" outlineLevel="2">
      <c r="F683" s="142">
        <v>14</v>
      </c>
      <c r="G683" s="143" t="s">
        <v>86</v>
      </c>
      <c r="H683" s="144" t="s">
        <v>578</v>
      </c>
      <c r="I683" s="145" t="s">
        <v>579</v>
      </c>
      <c r="J683" s="143" t="s">
        <v>89</v>
      </c>
      <c r="K683" s="146">
        <v>2.5</v>
      </c>
      <c r="L683" s="147">
        <v>0</v>
      </c>
      <c r="M683" s="146">
        <v>2.5</v>
      </c>
      <c r="N683" s="148"/>
      <c r="O683" s="148">
        <f>M683*N683</f>
        <v>0</v>
      </c>
      <c r="P683" s="148"/>
      <c r="Q683" s="148">
        <f>M683*P683</f>
        <v>0</v>
      </c>
      <c r="R683" s="148"/>
      <c r="S683" s="148">
        <f>M683*R683</f>
        <v>0</v>
      </c>
      <c r="T683" s="148">
        <v>21</v>
      </c>
      <c r="U683" s="148">
        <f>O683*T683/100</f>
        <v>0</v>
      </c>
      <c r="V683" s="148">
        <f>U683+O683</f>
        <v>0</v>
      </c>
      <c r="W683" s="148"/>
      <c r="X683" s="148"/>
      <c r="Y683" s="148">
        <v>1</v>
      </c>
    </row>
    <row r="684" spans="6:23" s="149" customFormat="1" ht="33.75" outlineLevel="2">
      <c r="F684" s="150"/>
      <c r="G684" s="151"/>
      <c r="H684" s="152" t="s">
        <v>79</v>
      </c>
      <c r="I684" s="153" t="s">
        <v>580</v>
      </c>
      <c r="J684" s="154"/>
      <c r="K684" s="154"/>
      <c r="L684" s="154"/>
      <c r="M684" s="154"/>
      <c r="N684" s="154"/>
      <c r="O684" s="154"/>
      <c r="P684" s="155"/>
      <c r="Q684" s="156"/>
      <c r="R684" s="155"/>
      <c r="S684" s="156"/>
      <c r="T684" s="157"/>
      <c r="U684" s="157"/>
      <c r="V684" s="157"/>
      <c r="W684" s="158"/>
    </row>
    <row r="685" spans="6:23" s="149" customFormat="1" ht="6" customHeight="1" outlineLevel="2">
      <c r="F685" s="150"/>
      <c r="G685" s="151"/>
      <c r="H685" s="159"/>
      <c r="I685" s="160"/>
      <c r="J685" s="160"/>
      <c r="K685" s="160"/>
      <c r="L685" s="160"/>
      <c r="M685" s="160"/>
      <c r="N685" s="160"/>
      <c r="O685" s="160"/>
      <c r="P685" s="155"/>
      <c r="Q685" s="156"/>
      <c r="R685" s="155"/>
      <c r="S685" s="156"/>
      <c r="T685" s="157"/>
      <c r="U685" s="157"/>
      <c r="V685" s="157"/>
      <c r="W685" s="158"/>
    </row>
    <row r="686" spans="6:25" s="149" customFormat="1" ht="12" outlineLevel="2">
      <c r="F686" s="142">
        <v>15</v>
      </c>
      <c r="G686" s="143" t="s">
        <v>86</v>
      </c>
      <c r="H686" s="144" t="s">
        <v>581</v>
      </c>
      <c r="I686" s="145" t="s">
        <v>582</v>
      </c>
      <c r="J686" s="143" t="s">
        <v>89</v>
      </c>
      <c r="K686" s="146">
        <v>2.5</v>
      </c>
      <c r="L686" s="147">
        <v>0</v>
      </c>
      <c r="M686" s="146">
        <v>2.5</v>
      </c>
      <c r="N686" s="148"/>
      <c r="O686" s="148">
        <f>M686*N686</f>
        <v>0</v>
      </c>
      <c r="P686" s="148"/>
      <c r="Q686" s="148">
        <f>M686*P686</f>
        <v>0</v>
      </c>
      <c r="R686" s="148"/>
      <c r="S686" s="148">
        <f>M686*R686</f>
        <v>0</v>
      </c>
      <c r="T686" s="148">
        <v>21</v>
      </c>
      <c r="U686" s="148">
        <f>O686*T686/100</f>
        <v>0</v>
      </c>
      <c r="V686" s="148">
        <f>U686+O686</f>
        <v>0</v>
      </c>
      <c r="W686" s="148"/>
      <c r="X686" s="148"/>
      <c r="Y686" s="148">
        <v>1</v>
      </c>
    </row>
    <row r="687" spans="6:23" s="149" customFormat="1" ht="33.75" outlineLevel="2">
      <c r="F687" s="150"/>
      <c r="G687" s="151"/>
      <c r="H687" s="152" t="s">
        <v>79</v>
      </c>
      <c r="I687" s="153" t="s">
        <v>583</v>
      </c>
      <c r="J687" s="154"/>
      <c r="K687" s="154"/>
      <c r="L687" s="154"/>
      <c r="M687" s="154"/>
      <c r="N687" s="154"/>
      <c r="O687" s="154"/>
      <c r="P687" s="155"/>
      <c r="Q687" s="156"/>
      <c r="R687" s="155"/>
      <c r="S687" s="156"/>
      <c r="T687" s="157"/>
      <c r="U687" s="157"/>
      <c r="V687" s="157"/>
      <c r="W687" s="158"/>
    </row>
    <row r="688" spans="6:23" s="149" customFormat="1" ht="6" customHeight="1" outlineLevel="2">
      <c r="F688" s="150"/>
      <c r="G688" s="151"/>
      <c r="H688" s="159"/>
      <c r="I688" s="160"/>
      <c r="J688" s="160"/>
      <c r="K688" s="160"/>
      <c r="L688" s="160"/>
      <c r="M688" s="160"/>
      <c r="N688" s="160"/>
      <c r="O688" s="160"/>
      <c r="P688" s="155"/>
      <c r="Q688" s="156"/>
      <c r="R688" s="155"/>
      <c r="S688" s="156"/>
      <c r="T688" s="157"/>
      <c r="U688" s="157"/>
      <c r="V688" s="157"/>
      <c r="W688" s="158"/>
    </row>
    <row r="689" spans="6:25" s="149" customFormat="1" ht="12" outlineLevel="2">
      <c r="F689" s="142">
        <v>16</v>
      </c>
      <c r="G689" s="143" t="s">
        <v>86</v>
      </c>
      <c r="H689" s="144" t="s">
        <v>584</v>
      </c>
      <c r="I689" s="145" t="s">
        <v>585</v>
      </c>
      <c r="J689" s="143" t="s">
        <v>89</v>
      </c>
      <c r="K689" s="146">
        <v>5</v>
      </c>
      <c r="L689" s="147">
        <v>0</v>
      </c>
      <c r="M689" s="146">
        <v>5</v>
      </c>
      <c r="N689" s="148"/>
      <c r="O689" s="148">
        <f>M689*N689</f>
        <v>0</v>
      </c>
      <c r="P689" s="148"/>
      <c r="Q689" s="148">
        <f>M689*P689</f>
        <v>0</v>
      </c>
      <c r="R689" s="148"/>
      <c r="S689" s="148">
        <f>M689*R689</f>
        <v>0</v>
      </c>
      <c r="T689" s="148">
        <v>21</v>
      </c>
      <c r="U689" s="148">
        <f>O689*T689/100</f>
        <v>0</v>
      </c>
      <c r="V689" s="148">
        <f>U689+O689</f>
        <v>0</v>
      </c>
      <c r="W689" s="148"/>
      <c r="X689" s="148"/>
      <c r="Y689" s="148">
        <v>1</v>
      </c>
    </row>
    <row r="690" spans="6:23" s="149" customFormat="1" ht="33.75" outlineLevel="2">
      <c r="F690" s="150"/>
      <c r="G690" s="151"/>
      <c r="H690" s="152" t="s">
        <v>79</v>
      </c>
      <c r="I690" s="153" t="s">
        <v>586</v>
      </c>
      <c r="J690" s="154"/>
      <c r="K690" s="154"/>
      <c r="L690" s="154"/>
      <c r="M690" s="154"/>
      <c r="N690" s="154"/>
      <c r="O690" s="154"/>
      <c r="P690" s="155"/>
      <c r="Q690" s="156"/>
      <c r="R690" s="155"/>
      <c r="S690" s="156"/>
      <c r="T690" s="157"/>
      <c r="U690" s="157"/>
      <c r="V690" s="157"/>
      <c r="W690" s="158"/>
    </row>
    <row r="691" spans="6:23" s="149" customFormat="1" ht="6" customHeight="1" outlineLevel="2">
      <c r="F691" s="150"/>
      <c r="G691" s="151"/>
      <c r="H691" s="159"/>
      <c r="I691" s="160"/>
      <c r="J691" s="160"/>
      <c r="K691" s="160"/>
      <c r="L691" s="160"/>
      <c r="M691" s="160"/>
      <c r="N691" s="160"/>
      <c r="O691" s="160"/>
      <c r="P691" s="155"/>
      <c r="Q691" s="156"/>
      <c r="R691" s="155"/>
      <c r="S691" s="156"/>
      <c r="T691" s="157"/>
      <c r="U691" s="157"/>
      <c r="V691" s="157"/>
      <c r="W691" s="158"/>
    </row>
    <row r="692" spans="6:25" s="149" customFormat="1" ht="12" outlineLevel="2">
      <c r="F692" s="142">
        <v>17</v>
      </c>
      <c r="G692" s="143" t="s">
        <v>86</v>
      </c>
      <c r="H692" s="144" t="s">
        <v>587</v>
      </c>
      <c r="I692" s="145" t="s">
        <v>588</v>
      </c>
      <c r="J692" s="143" t="s">
        <v>156</v>
      </c>
      <c r="K692" s="146">
        <v>3</v>
      </c>
      <c r="L692" s="147">
        <v>0</v>
      </c>
      <c r="M692" s="146">
        <v>3</v>
      </c>
      <c r="N692" s="148"/>
      <c r="O692" s="148">
        <f>M692*N692</f>
        <v>0</v>
      </c>
      <c r="P692" s="148"/>
      <c r="Q692" s="148">
        <f>M692*P692</f>
        <v>0</v>
      </c>
      <c r="R692" s="148"/>
      <c r="S692" s="148">
        <f>M692*R692</f>
        <v>0</v>
      </c>
      <c r="T692" s="148">
        <v>21</v>
      </c>
      <c r="U692" s="148">
        <f>O692*T692/100</f>
        <v>0</v>
      </c>
      <c r="V692" s="148">
        <f>U692+O692</f>
        <v>0</v>
      </c>
      <c r="W692" s="148"/>
      <c r="X692" s="148"/>
      <c r="Y692" s="148">
        <v>1</v>
      </c>
    </row>
    <row r="693" spans="6:23" s="149" customFormat="1" ht="12" outlineLevel="2">
      <c r="F693" s="150"/>
      <c r="G693" s="151"/>
      <c r="H693" s="152" t="s">
        <v>79</v>
      </c>
      <c r="I693" s="153"/>
      <c r="J693" s="154"/>
      <c r="K693" s="154"/>
      <c r="L693" s="154"/>
      <c r="M693" s="154"/>
      <c r="N693" s="154"/>
      <c r="O693" s="154"/>
      <c r="P693" s="155"/>
      <c r="Q693" s="156"/>
      <c r="R693" s="155"/>
      <c r="S693" s="156"/>
      <c r="T693" s="157"/>
      <c r="U693" s="157"/>
      <c r="V693" s="157"/>
      <c r="W693" s="158"/>
    </row>
    <row r="694" spans="6:23" s="149" customFormat="1" ht="6" customHeight="1" outlineLevel="2">
      <c r="F694" s="150"/>
      <c r="G694" s="151"/>
      <c r="H694" s="159"/>
      <c r="I694" s="160"/>
      <c r="J694" s="160"/>
      <c r="K694" s="160"/>
      <c r="L694" s="160"/>
      <c r="M694" s="160"/>
      <c r="N694" s="160"/>
      <c r="O694" s="160"/>
      <c r="P694" s="155"/>
      <c r="Q694" s="156"/>
      <c r="R694" s="155"/>
      <c r="S694" s="156"/>
      <c r="T694" s="157"/>
      <c r="U694" s="157"/>
      <c r="V694" s="157"/>
      <c r="W694" s="158"/>
    </row>
    <row r="695" spans="6:25" s="149" customFormat="1" ht="12" outlineLevel="2">
      <c r="F695" s="142">
        <v>18</v>
      </c>
      <c r="G695" s="143" t="s">
        <v>86</v>
      </c>
      <c r="H695" s="144" t="s">
        <v>589</v>
      </c>
      <c r="I695" s="145" t="s">
        <v>590</v>
      </c>
      <c r="J695" s="143" t="s">
        <v>156</v>
      </c>
      <c r="K695" s="146">
        <v>3</v>
      </c>
      <c r="L695" s="147">
        <v>0</v>
      </c>
      <c r="M695" s="146">
        <v>3</v>
      </c>
      <c r="N695" s="148"/>
      <c r="O695" s="148">
        <f>M695*N695</f>
        <v>0</v>
      </c>
      <c r="P695" s="148"/>
      <c r="Q695" s="148">
        <f>M695*P695</f>
        <v>0</v>
      </c>
      <c r="R695" s="148"/>
      <c r="S695" s="148">
        <f>M695*R695</f>
        <v>0</v>
      </c>
      <c r="T695" s="148">
        <v>21</v>
      </c>
      <c r="U695" s="148">
        <f>O695*T695/100</f>
        <v>0</v>
      </c>
      <c r="V695" s="148">
        <f>U695+O695</f>
        <v>0</v>
      </c>
      <c r="W695" s="148"/>
      <c r="X695" s="148"/>
      <c r="Y695" s="148">
        <v>1</v>
      </c>
    </row>
    <row r="696" spans="6:23" s="149" customFormat="1" ht="12" outlineLevel="2">
      <c r="F696" s="150"/>
      <c r="G696" s="151"/>
      <c r="H696" s="152" t="s">
        <v>79</v>
      </c>
      <c r="I696" s="153"/>
      <c r="J696" s="154"/>
      <c r="K696" s="154"/>
      <c r="L696" s="154"/>
      <c r="M696" s="154"/>
      <c r="N696" s="154"/>
      <c r="O696" s="154"/>
      <c r="P696" s="155"/>
      <c r="Q696" s="156"/>
      <c r="R696" s="155"/>
      <c r="S696" s="156"/>
      <c r="T696" s="157"/>
      <c r="U696" s="157"/>
      <c r="V696" s="157"/>
      <c r="W696" s="158"/>
    </row>
    <row r="697" spans="6:23" s="149" customFormat="1" ht="6" customHeight="1" outlineLevel="2">
      <c r="F697" s="150"/>
      <c r="G697" s="151"/>
      <c r="H697" s="159"/>
      <c r="I697" s="160"/>
      <c r="J697" s="160"/>
      <c r="K697" s="160"/>
      <c r="L697" s="160"/>
      <c r="M697" s="160"/>
      <c r="N697" s="160"/>
      <c r="O697" s="160"/>
      <c r="P697" s="155"/>
      <c r="Q697" s="156"/>
      <c r="R697" s="155"/>
      <c r="S697" s="156"/>
      <c r="T697" s="157"/>
      <c r="U697" s="157"/>
      <c r="V697" s="157"/>
      <c r="W697" s="158"/>
    </row>
    <row r="698" spans="6:25" s="149" customFormat="1" ht="12" outlineLevel="2">
      <c r="F698" s="142">
        <v>19</v>
      </c>
      <c r="G698" s="143" t="s">
        <v>86</v>
      </c>
      <c r="H698" s="144" t="s">
        <v>591</v>
      </c>
      <c r="I698" s="145" t="s">
        <v>592</v>
      </c>
      <c r="J698" s="143" t="s">
        <v>145</v>
      </c>
      <c r="K698" s="146">
        <v>1</v>
      </c>
      <c r="L698" s="147">
        <v>0</v>
      </c>
      <c r="M698" s="146">
        <v>1</v>
      </c>
      <c r="N698" s="148"/>
      <c r="O698" s="148">
        <f>M698*N698</f>
        <v>0</v>
      </c>
      <c r="P698" s="148"/>
      <c r="Q698" s="148">
        <f>M698*P698</f>
        <v>0</v>
      </c>
      <c r="R698" s="148"/>
      <c r="S698" s="148">
        <f>M698*R698</f>
        <v>0</v>
      </c>
      <c r="T698" s="148">
        <v>21</v>
      </c>
      <c r="U698" s="148">
        <f>O698*T698/100</f>
        <v>0</v>
      </c>
      <c r="V698" s="148">
        <f>U698+O698</f>
        <v>0</v>
      </c>
      <c r="W698" s="148"/>
      <c r="X698" s="148"/>
      <c r="Y698" s="148">
        <v>1</v>
      </c>
    </row>
    <row r="699" spans="6:23" s="149" customFormat="1" ht="12" outlineLevel="2">
      <c r="F699" s="150"/>
      <c r="G699" s="151"/>
      <c r="H699" s="152" t="s">
        <v>79</v>
      </c>
      <c r="I699" s="153"/>
      <c r="J699" s="154"/>
      <c r="K699" s="154"/>
      <c r="L699" s="154"/>
      <c r="M699" s="154"/>
      <c r="N699" s="154"/>
      <c r="O699" s="154"/>
      <c r="P699" s="155"/>
      <c r="Q699" s="156"/>
      <c r="R699" s="155"/>
      <c r="S699" s="156"/>
      <c r="T699" s="157"/>
      <c r="U699" s="157"/>
      <c r="V699" s="157"/>
      <c r="W699" s="158"/>
    </row>
    <row r="700" spans="6:23" s="149" customFormat="1" ht="6" customHeight="1" outlineLevel="2">
      <c r="F700" s="150"/>
      <c r="G700" s="151"/>
      <c r="H700" s="159"/>
      <c r="I700" s="160"/>
      <c r="J700" s="160"/>
      <c r="K700" s="160"/>
      <c r="L700" s="160"/>
      <c r="M700" s="160"/>
      <c r="N700" s="160"/>
      <c r="O700" s="160"/>
      <c r="P700" s="155"/>
      <c r="Q700" s="156"/>
      <c r="R700" s="155"/>
      <c r="S700" s="156"/>
      <c r="T700" s="157"/>
      <c r="U700" s="157"/>
      <c r="V700" s="157"/>
      <c r="W700" s="158"/>
    </row>
    <row r="701" spans="6:25" s="149" customFormat="1" ht="12" outlineLevel="2">
      <c r="F701" s="142">
        <v>20</v>
      </c>
      <c r="G701" s="143" t="s">
        <v>86</v>
      </c>
      <c r="H701" s="144" t="s">
        <v>593</v>
      </c>
      <c r="I701" s="145" t="s">
        <v>594</v>
      </c>
      <c r="J701" s="143" t="s">
        <v>145</v>
      </c>
      <c r="K701" s="146">
        <v>2</v>
      </c>
      <c r="L701" s="147">
        <v>0</v>
      </c>
      <c r="M701" s="146">
        <v>2</v>
      </c>
      <c r="N701" s="148"/>
      <c r="O701" s="148">
        <f>M701*N701</f>
        <v>0</v>
      </c>
      <c r="P701" s="148"/>
      <c r="Q701" s="148">
        <f>M701*P701</f>
        <v>0</v>
      </c>
      <c r="R701" s="148"/>
      <c r="S701" s="148">
        <f>M701*R701</f>
        <v>0</v>
      </c>
      <c r="T701" s="148">
        <v>21</v>
      </c>
      <c r="U701" s="148">
        <f>O701*T701/100</f>
        <v>0</v>
      </c>
      <c r="V701" s="148">
        <f>U701+O701</f>
        <v>0</v>
      </c>
      <c r="W701" s="148"/>
      <c r="X701" s="148"/>
      <c r="Y701" s="148">
        <v>1</v>
      </c>
    </row>
    <row r="702" spans="6:23" s="149" customFormat="1" ht="12" outlineLevel="2">
      <c r="F702" s="150"/>
      <c r="G702" s="151"/>
      <c r="H702" s="152" t="s">
        <v>79</v>
      </c>
      <c r="I702" s="153"/>
      <c r="J702" s="154"/>
      <c r="K702" s="154"/>
      <c r="L702" s="154"/>
      <c r="M702" s="154"/>
      <c r="N702" s="154"/>
      <c r="O702" s="154"/>
      <c r="P702" s="155"/>
      <c r="Q702" s="156"/>
      <c r="R702" s="155"/>
      <c r="S702" s="156"/>
      <c r="T702" s="157"/>
      <c r="U702" s="157"/>
      <c r="V702" s="157"/>
      <c r="W702" s="158"/>
    </row>
    <row r="703" spans="6:23" s="149" customFormat="1" ht="6" customHeight="1" outlineLevel="2">
      <c r="F703" s="150"/>
      <c r="G703" s="151"/>
      <c r="H703" s="159"/>
      <c r="I703" s="160"/>
      <c r="J703" s="160"/>
      <c r="K703" s="160"/>
      <c r="L703" s="160"/>
      <c r="M703" s="160"/>
      <c r="N703" s="160"/>
      <c r="O703" s="160"/>
      <c r="P703" s="155"/>
      <c r="Q703" s="156"/>
      <c r="R703" s="155"/>
      <c r="S703" s="156"/>
      <c r="T703" s="157"/>
      <c r="U703" s="157"/>
      <c r="V703" s="157"/>
      <c r="W703" s="158"/>
    </row>
    <row r="704" spans="6:25" s="149" customFormat="1" ht="12" outlineLevel="2">
      <c r="F704" s="142">
        <v>21</v>
      </c>
      <c r="G704" s="143" t="s">
        <v>86</v>
      </c>
      <c r="H704" s="144" t="s">
        <v>595</v>
      </c>
      <c r="I704" s="145" t="s">
        <v>596</v>
      </c>
      <c r="J704" s="143" t="s">
        <v>78</v>
      </c>
      <c r="K704" s="146">
        <v>16</v>
      </c>
      <c r="L704" s="147">
        <v>0</v>
      </c>
      <c r="M704" s="146">
        <v>16</v>
      </c>
      <c r="N704" s="148"/>
      <c r="O704" s="148">
        <f>M704*N704</f>
        <v>0</v>
      </c>
      <c r="P704" s="148"/>
      <c r="Q704" s="148">
        <f>M704*P704</f>
        <v>0</v>
      </c>
      <c r="R704" s="148"/>
      <c r="S704" s="148">
        <f>M704*R704</f>
        <v>0</v>
      </c>
      <c r="T704" s="148">
        <v>21</v>
      </c>
      <c r="U704" s="148">
        <f>O704*T704/100</f>
        <v>0</v>
      </c>
      <c r="V704" s="148">
        <f>U704+O704</f>
        <v>0</v>
      </c>
      <c r="W704" s="148"/>
      <c r="X704" s="148"/>
      <c r="Y704" s="148">
        <v>1</v>
      </c>
    </row>
    <row r="705" spans="6:23" s="149" customFormat="1" ht="12" outlineLevel="2">
      <c r="F705" s="150"/>
      <c r="G705" s="151"/>
      <c r="H705" s="152" t="s">
        <v>79</v>
      </c>
      <c r="I705" s="153"/>
      <c r="J705" s="154"/>
      <c r="K705" s="154"/>
      <c r="L705" s="154"/>
      <c r="M705" s="154"/>
      <c r="N705" s="154"/>
      <c r="O705" s="154"/>
      <c r="P705" s="155"/>
      <c r="Q705" s="156"/>
      <c r="R705" s="155"/>
      <c r="S705" s="156"/>
      <c r="T705" s="157"/>
      <c r="U705" s="157"/>
      <c r="V705" s="157"/>
      <c r="W705" s="158"/>
    </row>
    <row r="706" spans="6:23" s="149" customFormat="1" ht="6" customHeight="1" outlineLevel="2">
      <c r="F706" s="150"/>
      <c r="G706" s="151"/>
      <c r="H706" s="159"/>
      <c r="I706" s="160"/>
      <c r="J706" s="160"/>
      <c r="K706" s="160"/>
      <c r="L706" s="160"/>
      <c r="M706" s="160"/>
      <c r="N706" s="160"/>
      <c r="O706" s="160"/>
      <c r="P706" s="155"/>
      <c r="Q706" s="156"/>
      <c r="R706" s="155"/>
      <c r="S706" s="156"/>
      <c r="T706" s="157"/>
      <c r="U706" s="157"/>
      <c r="V706" s="157"/>
      <c r="W706" s="158"/>
    </row>
    <row r="707" spans="6:25" s="149" customFormat="1" ht="12" outlineLevel="2">
      <c r="F707" s="142">
        <v>22</v>
      </c>
      <c r="G707" s="143" t="s">
        <v>86</v>
      </c>
      <c r="H707" s="144" t="s">
        <v>597</v>
      </c>
      <c r="I707" s="145" t="s">
        <v>598</v>
      </c>
      <c r="J707" s="143" t="s">
        <v>129</v>
      </c>
      <c r="K707" s="146">
        <v>253</v>
      </c>
      <c r="L707" s="147">
        <v>0</v>
      </c>
      <c r="M707" s="146">
        <v>253</v>
      </c>
      <c r="N707" s="148"/>
      <c r="O707" s="148">
        <f>M707*N707</f>
        <v>0</v>
      </c>
      <c r="P707" s="148"/>
      <c r="Q707" s="148">
        <f>M707*P707</f>
        <v>0</v>
      </c>
      <c r="R707" s="148"/>
      <c r="S707" s="148">
        <f>M707*R707</f>
        <v>0</v>
      </c>
      <c r="T707" s="148">
        <v>21</v>
      </c>
      <c r="U707" s="148">
        <f>O707*T707/100</f>
        <v>0</v>
      </c>
      <c r="V707" s="148">
        <f>U707+O707</f>
        <v>0</v>
      </c>
      <c r="W707" s="148"/>
      <c r="X707" s="148"/>
      <c r="Y707" s="148">
        <v>1</v>
      </c>
    </row>
    <row r="708" spans="6:23" s="149" customFormat="1" ht="12" outlineLevel="2">
      <c r="F708" s="150"/>
      <c r="G708" s="151"/>
      <c r="H708" s="152" t="s">
        <v>79</v>
      </c>
      <c r="I708" s="153"/>
      <c r="J708" s="154"/>
      <c r="K708" s="154"/>
      <c r="L708" s="154"/>
      <c r="M708" s="154"/>
      <c r="N708" s="154"/>
      <c r="O708" s="154"/>
      <c r="P708" s="155"/>
      <c r="Q708" s="156"/>
      <c r="R708" s="155"/>
      <c r="S708" s="156"/>
      <c r="T708" s="157"/>
      <c r="U708" s="157"/>
      <c r="V708" s="157"/>
      <c r="W708" s="158"/>
    </row>
    <row r="709" spans="6:23" s="149" customFormat="1" ht="6" customHeight="1" outlineLevel="2">
      <c r="F709" s="150"/>
      <c r="G709" s="151"/>
      <c r="H709" s="159"/>
      <c r="I709" s="160"/>
      <c r="J709" s="160"/>
      <c r="K709" s="160"/>
      <c r="L709" s="160"/>
      <c r="M709" s="160"/>
      <c r="N709" s="160"/>
      <c r="O709" s="160"/>
      <c r="P709" s="155"/>
      <c r="Q709" s="156"/>
      <c r="R709" s="155"/>
      <c r="S709" s="156"/>
      <c r="T709" s="157"/>
      <c r="U709" s="157"/>
      <c r="V709" s="157"/>
      <c r="W709" s="158"/>
    </row>
    <row r="710" spans="6:25" s="149" customFormat="1" ht="12" outlineLevel="2">
      <c r="F710" s="142">
        <v>23</v>
      </c>
      <c r="G710" s="143" t="s">
        <v>86</v>
      </c>
      <c r="H710" s="144" t="s">
        <v>599</v>
      </c>
      <c r="I710" s="145" t="s">
        <v>600</v>
      </c>
      <c r="J710" s="143" t="s">
        <v>89</v>
      </c>
      <c r="K710" s="146">
        <v>12</v>
      </c>
      <c r="L710" s="147">
        <v>0</v>
      </c>
      <c r="M710" s="146">
        <v>12</v>
      </c>
      <c r="N710" s="148"/>
      <c r="O710" s="148">
        <f>M710*N710</f>
        <v>0</v>
      </c>
      <c r="P710" s="148"/>
      <c r="Q710" s="148">
        <f>M710*P710</f>
        <v>0</v>
      </c>
      <c r="R710" s="148"/>
      <c r="S710" s="148">
        <f>M710*R710</f>
        <v>0</v>
      </c>
      <c r="T710" s="148">
        <v>21</v>
      </c>
      <c r="U710" s="148">
        <f>O710*T710/100</f>
        <v>0</v>
      </c>
      <c r="V710" s="148">
        <f>U710+O710</f>
        <v>0</v>
      </c>
      <c r="W710" s="148"/>
      <c r="X710" s="148"/>
      <c r="Y710" s="148">
        <v>1</v>
      </c>
    </row>
    <row r="711" spans="6:23" s="149" customFormat="1" ht="12" outlineLevel="2">
      <c r="F711" s="150"/>
      <c r="G711" s="151"/>
      <c r="H711" s="152" t="s">
        <v>79</v>
      </c>
      <c r="I711" s="153"/>
      <c r="J711" s="154"/>
      <c r="K711" s="154"/>
      <c r="L711" s="154"/>
      <c r="M711" s="154"/>
      <c r="N711" s="154"/>
      <c r="O711" s="154"/>
      <c r="P711" s="155"/>
      <c r="Q711" s="156"/>
      <c r="R711" s="155"/>
      <c r="S711" s="156"/>
      <c r="T711" s="157"/>
      <c r="U711" s="157"/>
      <c r="V711" s="157"/>
      <c r="W711" s="158"/>
    </row>
    <row r="712" spans="6:23" s="149" customFormat="1" ht="6" customHeight="1" outlineLevel="2">
      <c r="F712" s="150"/>
      <c r="G712" s="151"/>
      <c r="H712" s="159"/>
      <c r="I712" s="160"/>
      <c r="J712" s="160"/>
      <c r="K712" s="160"/>
      <c r="L712" s="160"/>
      <c r="M712" s="160"/>
      <c r="N712" s="160"/>
      <c r="O712" s="160"/>
      <c r="P712" s="155"/>
      <c r="Q712" s="156"/>
      <c r="R712" s="155"/>
      <c r="S712" s="156"/>
      <c r="T712" s="157"/>
      <c r="U712" s="157"/>
      <c r="V712" s="157"/>
      <c r="W712" s="158"/>
    </row>
    <row r="713" spans="6:25" s="149" customFormat="1" ht="12" outlineLevel="2">
      <c r="F713" s="142">
        <v>24</v>
      </c>
      <c r="G713" s="143" t="s">
        <v>86</v>
      </c>
      <c r="H713" s="144" t="s">
        <v>601</v>
      </c>
      <c r="I713" s="145" t="s">
        <v>602</v>
      </c>
      <c r="J713" s="143" t="s">
        <v>603</v>
      </c>
      <c r="K713" s="146">
        <v>1.8</v>
      </c>
      <c r="L713" s="147">
        <v>0</v>
      </c>
      <c r="M713" s="146">
        <v>1.8</v>
      </c>
      <c r="N713" s="148"/>
      <c r="O713" s="148">
        <f>M713*N713</f>
        <v>0</v>
      </c>
      <c r="P713" s="148"/>
      <c r="Q713" s="148">
        <f>M713*P713</f>
        <v>0</v>
      </c>
      <c r="R713" s="148"/>
      <c r="S713" s="148">
        <f>M713*R713</f>
        <v>0</v>
      </c>
      <c r="T713" s="148">
        <v>21</v>
      </c>
      <c r="U713" s="148">
        <f>O713*T713/100</f>
        <v>0</v>
      </c>
      <c r="V713" s="148">
        <f>U713+O713</f>
        <v>0</v>
      </c>
      <c r="W713" s="148"/>
      <c r="X713" s="148"/>
      <c r="Y713" s="148">
        <v>1</v>
      </c>
    </row>
    <row r="714" spans="6:23" s="149" customFormat="1" ht="12" outlineLevel="2">
      <c r="F714" s="150"/>
      <c r="G714" s="151"/>
      <c r="H714" s="152" t="s">
        <v>79</v>
      </c>
      <c r="I714" s="153"/>
      <c r="J714" s="154"/>
      <c r="K714" s="154"/>
      <c r="L714" s="154"/>
      <c r="M714" s="154"/>
      <c r="N714" s="154"/>
      <c r="O714" s="154"/>
      <c r="P714" s="155"/>
      <c r="Q714" s="156"/>
      <c r="R714" s="155"/>
      <c r="S714" s="156"/>
      <c r="T714" s="157"/>
      <c r="U714" s="157"/>
      <c r="V714" s="157"/>
      <c r="W714" s="158"/>
    </row>
    <row r="715" spans="6:23" s="149" customFormat="1" ht="6" customHeight="1" outlineLevel="2">
      <c r="F715" s="150"/>
      <c r="G715" s="151"/>
      <c r="H715" s="159"/>
      <c r="I715" s="160"/>
      <c r="J715" s="160"/>
      <c r="K715" s="160"/>
      <c r="L715" s="160"/>
      <c r="M715" s="160"/>
      <c r="N715" s="160"/>
      <c r="O715" s="160"/>
      <c r="P715" s="155"/>
      <c r="Q715" s="156"/>
      <c r="R715" s="155"/>
      <c r="S715" s="156"/>
      <c r="T715" s="157"/>
      <c r="U715" s="157"/>
      <c r="V715" s="157"/>
      <c r="W715" s="158"/>
    </row>
    <row r="716" spans="6:25" s="149" customFormat="1" ht="12" outlineLevel="2">
      <c r="F716" s="142">
        <v>25</v>
      </c>
      <c r="G716" s="143" t="s">
        <v>86</v>
      </c>
      <c r="H716" s="144" t="s">
        <v>604</v>
      </c>
      <c r="I716" s="145" t="s">
        <v>605</v>
      </c>
      <c r="J716" s="143" t="s">
        <v>156</v>
      </c>
      <c r="K716" s="146">
        <v>86</v>
      </c>
      <c r="L716" s="147">
        <v>0</v>
      </c>
      <c r="M716" s="146">
        <v>86</v>
      </c>
      <c r="N716" s="148"/>
      <c r="O716" s="148">
        <f>M716*N716</f>
        <v>0</v>
      </c>
      <c r="P716" s="148"/>
      <c r="Q716" s="148">
        <f>M716*P716</f>
        <v>0</v>
      </c>
      <c r="R716" s="148"/>
      <c r="S716" s="148">
        <f>M716*R716</f>
        <v>0</v>
      </c>
      <c r="T716" s="148">
        <v>21</v>
      </c>
      <c r="U716" s="148">
        <f>O716*T716/100</f>
        <v>0</v>
      </c>
      <c r="V716" s="148">
        <f>U716+O716</f>
        <v>0</v>
      </c>
      <c r="W716" s="148"/>
      <c r="X716" s="148"/>
      <c r="Y716" s="148">
        <v>1</v>
      </c>
    </row>
    <row r="717" spans="6:23" s="149" customFormat="1" ht="12" outlineLevel="2">
      <c r="F717" s="150"/>
      <c r="G717" s="151"/>
      <c r="H717" s="152" t="s">
        <v>79</v>
      </c>
      <c r="I717" s="153"/>
      <c r="J717" s="154"/>
      <c r="K717" s="154"/>
      <c r="L717" s="154"/>
      <c r="M717" s="154"/>
      <c r="N717" s="154"/>
      <c r="O717" s="154"/>
      <c r="P717" s="155"/>
      <c r="Q717" s="156"/>
      <c r="R717" s="155"/>
      <c r="S717" s="156"/>
      <c r="T717" s="157"/>
      <c r="U717" s="157"/>
      <c r="V717" s="157"/>
      <c r="W717" s="158"/>
    </row>
    <row r="718" spans="6:23" s="149" customFormat="1" ht="6" customHeight="1" outlineLevel="2">
      <c r="F718" s="150"/>
      <c r="G718" s="151"/>
      <c r="H718" s="159"/>
      <c r="I718" s="160"/>
      <c r="J718" s="160"/>
      <c r="K718" s="160"/>
      <c r="L718" s="160"/>
      <c r="M718" s="160"/>
      <c r="N718" s="160"/>
      <c r="O718" s="160"/>
      <c r="P718" s="155"/>
      <c r="Q718" s="156"/>
      <c r="R718" s="155"/>
      <c r="S718" s="156"/>
      <c r="T718" s="157"/>
      <c r="U718" s="157"/>
      <c r="V718" s="157"/>
      <c r="W718" s="158"/>
    </row>
    <row r="719" spans="6:25" s="149" customFormat="1" ht="12" outlineLevel="2">
      <c r="F719" s="142">
        <v>26</v>
      </c>
      <c r="G719" s="143" t="s">
        <v>86</v>
      </c>
      <c r="H719" s="144" t="s">
        <v>606</v>
      </c>
      <c r="I719" s="145" t="s">
        <v>607</v>
      </c>
      <c r="J719" s="143" t="s">
        <v>156</v>
      </c>
      <c r="K719" s="146">
        <v>25</v>
      </c>
      <c r="L719" s="147">
        <v>0</v>
      </c>
      <c r="M719" s="146">
        <v>25</v>
      </c>
      <c r="N719" s="148"/>
      <c r="O719" s="148">
        <f>M719*N719</f>
        <v>0</v>
      </c>
      <c r="P719" s="148"/>
      <c r="Q719" s="148">
        <f>M719*P719</f>
        <v>0</v>
      </c>
      <c r="R719" s="148"/>
      <c r="S719" s="148">
        <f>M719*R719</f>
        <v>0</v>
      </c>
      <c r="T719" s="148">
        <v>21</v>
      </c>
      <c r="U719" s="148">
        <f>O719*T719/100</f>
        <v>0</v>
      </c>
      <c r="V719" s="148">
        <f>U719+O719</f>
        <v>0</v>
      </c>
      <c r="W719" s="148"/>
      <c r="X719" s="148"/>
      <c r="Y719" s="148">
        <v>1</v>
      </c>
    </row>
    <row r="720" spans="6:23" s="149" customFormat="1" ht="12" outlineLevel="2">
      <c r="F720" s="150"/>
      <c r="G720" s="151"/>
      <c r="H720" s="152" t="s">
        <v>79</v>
      </c>
      <c r="I720" s="153"/>
      <c r="J720" s="154"/>
      <c r="K720" s="154"/>
      <c r="L720" s="154"/>
      <c r="M720" s="154"/>
      <c r="N720" s="154"/>
      <c r="O720" s="154"/>
      <c r="P720" s="155"/>
      <c r="Q720" s="156"/>
      <c r="R720" s="155"/>
      <c r="S720" s="156"/>
      <c r="T720" s="157"/>
      <c r="U720" s="157"/>
      <c r="V720" s="157"/>
      <c r="W720" s="158"/>
    </row>
    <row r="721" spans="6:23" s="149" customFormat="1" ht="6" customHeight="1" outlineLevel="2">
      <c r="F721" s="150"/>
      <c r="G721" s="151"/>
      <c r="H721" s="159"/>
      <c r="I721" s="160"/>
      <c r="J721" s="160"/>
      <c r="K721" s="160"/>
      <c r="L721" s="160"/>
      <c r="M721" s="160"/>
      <c r="N721" s="160"/>
      <c r="O721" s="160"/>
      <c r="P721" s="155"/>
      <c r="Q721" s="156"/>
      <c r="R721" s="155"/>
      <c r="S721" s="156"/>
      <c r="T721" s="157"/>
      <c r="U721" s="157"/>
      <c r="V721" s="157"/>
      <c r="W721" s="158"/>
    </row>
    <row r="722" spans="6:25" s="149" customFormat="1" ht="12" outlineLevel="2">
      <c r="F722" s="142">
        <v>27</v>
      </c>
      <c r="G722" s="143" t="s">
        <v>86</v>
      </c>
      <c r="H722" s="144" t="s">
        <v>608</v>
      </c>
      <c r="I722" s="145" t="s">
        <v>609</v>
      </c>
      <c r="J722" s="143" t="s">
        <v>156</v>
      </c>
      <c r="K722" s="146">
        <v>86</v>
      </c>
      <c r="L722" s="147">
        <v>0</v>
      </c>
      <c r="M722" s="146">
        <v>86</v>
      </c>
      <c r="N722" s="148"/>
      <c r="O722" s="148">
        <f>M722*N722</f>
        <v>0</v>
      </c>
      <c r="P722" s="148"/>
      <c r="Q722" s="148">
        <f>M722*P722</f>
        <v>0</v>
      </c>
      <c r="R722" s="148"/>
      <c r="S722" s="148">
        <f>M722*R722</f>
        <v>0</v>
      </c>
      <c r="T722" s="148">
        <v>21</v>
      </c>
      <c r="U722" s="148">
        <f>O722*T722/100</f>
        <v>0</v>
      </c>
      <c r="V722" s="148">
        <f>U722+O722</f>
        <v>0</v>
      </c>
      <c r="W722" s="148"/>
      <c r="X722" s="148"/>
      <c r="Y722" s="148">
        <v>1</v>
      </c>
    </row>
    <row r="723" spans="6:23" s="149" customFormat="1" ht="12" outlineLevel="2">
      <c r="F723" s="150"/>
      <c r="G723" s="151"/>
      <c r="H723" s="152" t="s">
        <v>79</v>
      </c>
      <c r="I723" s="153"/>
      <c r="J723" s="154"/>
      <c r="K723" s="154"/>
      <c r="L723" s="154"/>
      <c r="M723" s="154"/>
      <c r="N723" s="154"/>
      <c r="O723" s="154"/>
      <c r="P723" s="155"/>
      <c r="Q723" s="156"/>
      <c r="R723" s="155"/>
      <c r="S723" s="156"/>
      <c r="T723" s="157"/>
      <c r="U723" s="157"/>
      <c r="V723" s="157"/>
      <c r="W723" s="158"/>
    </row>
    <row r="724" spans="6:23" s="149" customFormat="1" ht="6" customHeight="1" outlineLevel="2">
      <c r="F724" s="150"/>
      <c r="G724" s="151"/>
      <c r="H724" s="159"/>
      <c r="I724" s="160"/>
      <c r="J724" s="160"/>
      <c r="K724" s="160"/>
      <c r="L724" s="160"/>
      <c r="M724" s="160"/>
      <c r="N724" s="160"/>
      <c r="O724" s="160"/>
      <c r="P724" s="155"/>
      <c r="Q724" s="156"/>
      <c r="R724" s="155"/>
      <c r="S724" s="156"/>
      <c r="T724" s="157"/>
      <c r="U724" s="157"/>
      <c r="V724" s="157"/>
      <c r="W724" s="158"/>
    </row>
    <row r="725" spans="6:25" s="149" customFormat="1" ht="12" outlineLevel="2">
      <c r="F725" s="142">
        <v>28</v>
      </c>
      <c r="G725" s="143" t="s">
        <v>86</v>
      </c>
      <c r="H725" s="144" t="s">
        <v>610</v>
      </c>
      <c r="I725" s="145" t="s">
        <v>611</v>
      </c>
      <c r="J725" s="143" t="s">
        <v>156</v>
      </c>
      <c r="K725" s="146">
        <v>2</v>
      </c>
      <c r="L725" s="147">
        <v>0</v>
      </c>
      <c r="M725" s="146">
        <v>2</v>
      </c>
      <c r="N725" s="148"/>
      <c r="O725" s="148">
        <f>M725*N725</f>
        <v>0</v>
      </c>
      <c r="P725" s="148"/>
      <c r="Q725" s="148">
        <f>M725*P725</f>
        <v>0</v>
      </c>
      <c r="R725" s="148"/>
      <c r="S725" s="148">
        <f>M725*R725</f>
        <v>0</v>
      </c>
      <c r="T725" s="148">
        <v>21</v>
      </c>
      <c r="U725" s="148">
        <f>O725*T725/100</f>
        <v>0</v>
      </c>
      <c r="V725" s="148">
        <f>U725+O725</f>
        <v>0</v>
      </c>
      <c r="W725" s="148"/>
      <c r="X725" s="148"/>
      <c r="Y725" s="148">
        <v>1</v>
      </c>
    </row>
    <row r="726" spans="6:23" s="149" customFormat="1" ht="12" outlineLevel="2">
      <c r="F726" s="150"/>
      <c r="G726" s="151"/>
      <c r="H726" s="152" t="s">
        <v>79</v>
      </c>
      <c r="I726" s="153"/>
      <c r="J726" s="154"/>
      <c r="K726" s="154"/>
      <c r="L726" s="154"/>
      <c r="M726" s="154"/>
      <c r="N726" s="154"/>
      <c r="O726" s="154"/>
      <c r="P726" s="155"/>
      <c r="Q726" s="156"/>
      <c r="R726" s="155"/>
      <c r="S726" s="156"/>
      <c r="T726" s="157"/>
      <c r="U726" s="157"/>
      <c r="V726" s="157"/>
      <c r="W726" s="158"/>
    </row>
    <row r="727" spans="6:23" s="149" customFormat="1" ht="6" customHeight="1" outlineLevel="2">
      <c r="F727" s="150"/>
      <c r="G727" s="151"/>
      <c r="H727" s="159"/>
      <c r="I727" s="160"/>
      <c r="J727" s="160"/>
      <c r="K727" s="160"/>
      <c r="L727" s="160"/>
      <c r="M727" s="160"/>
      <c r="N727" s="160"/>
      <c r="O727" s="160"/>
      <c r="P727" s="155"/>
      <c r="Q727" s="156"/>
      <c r="R727" s="155"/>
      <c r="S727" s="156"/>
      <c r="T727" s="157"/>
      <c r="U727" s="157"/>
      <c r="V727" s="157"/>
      <c r="W727" s="158"/>
    </row>
    <row r="728" spans="6:25" s="149" customFormat="1" ht="12" outlineLevel="2">
      <c r="F728" s="142">
        <v>29</v>
      </c>
      <c r="G728" s="143" t="s">
        <v>86</v>
      </c>
      <c r="H728" s="144" t="s">
        <v>612</v>
      </c>
      <c r="I728" s="145" t="s">
        <v>613</v>
      </c>
      <c r="J728" s="143" t="s">
        <v>156</v>
      </c>
      <c r="K728" s="146">
        <v>72</v>
      </c>
      <c r="L728" s="147">
        <v>0</v>
      </c>
      <c r="M728" s="146">
        <v>72</v>
      </c>
      <c r="N728" s="148"/>
      <c r="O728" s="148">
        <f>M728*N728</f>
        <v>0</v>
      </c>
      <c r="P728" s="148"/>
      <c r="Q728" s="148">
        <f>M728*P728</f>
        <v>0</v>
      </c>
      <c r="R728" s="148"/>
      <c r="S728" s="148">
        <f>M728*R728</f>
        <v>0</v>
      </c>
      <c r="T728" s="148">
        <v>21</v>
      </c>
      <c r="U728" s="148">
        <f>O728*T728/100</f>
        <v>0</v>
      </c>
      <c r="V728" s="148">
        <f>U728+O728</f>
        <v>0</v>
      </c>
      <c r="W728" s="148"/>
      <c r="X728" s="148"/>
      <c r="Y728" s="148">
        <v>1</v>
      </c>
    </row>
    <row r="729" spans="6:23" s="149" customFormat="1" ht="12" outlineLevel="2">
      <c r="F729" s="150"/>
      <c r="G729" s="151"/>
      <c r="H729" s="152" t="s">
        <v>79</v>
      </c>
      <c r="I729" s="153"/>
      <c r="J729" s="154"/>
      <c r="K729" s="154"/>
      <c r="L729" s="154"/>
      <c r="M729" s="154"/>
      <c r="N729" s="154"/>
      <c r="O729" s="154"/>
      <c r="P729" s="155"/>
      <c r="Q729" s="156"/>
      <c r="R729" s="155"/>
      <c r="S729" s="156"/>
      <c r="T729" s="157"/>
      <c r="U729" s="157"/>
      <c r="V729" s="157"/>
      <c r="W729" s="158"/>
    </row>
    <row r="730" spans="6:23" s="149" customFormat="1" ht="6" customHeight="1" outlineLevel="2">
      <c r="F730" s="150"/>
      <c r="G730" s="151"/>
      <c r="H730" s="159"/>
      <c r="I730" s="160"/>
      <c r="J730" s="160"/>
      <c r="K730" s="160"/>
      <c r="L730" s="160"/>
      <c r="M730" s="160"/>
      <c r="N730" s="160"/>
      <c r="O730" s="160"/>
      <c r="P730" s="155"/>
      <c r="Q730" s="156"/>
      <c r="R730" s="155"/>
      <c r="S730" s="156"/>
      <c r="T730" s="157"/>
      <c r="U730" s="157"/>
      <c r="V730" s="157"/>
      <c r="W730" s="158"/>
    </row>
    <row r="731" spans="6:25" s="149" customFormat="1" ht="12" outlineLevel="2">
      <c r="F731" s="142">
        <v>30</v>
      </c>
      <c r="G731" s="143" t="s">
        <v>86</v>
      </c>
      <c r="H731" s="144" t="s">
        <v>614</v>
      </c>
      <c r="I731" s="145" t="s">
        <v>615</v>
      </c>
      <c r="J731" s="143" t="s">
        <v>156</v>
      </c>
      <c r="K731" s="146">
        <v>1</v>
      </c>
      <c r="L731" s="147">
        <v>0</v>
      </c>
      <c r="M731" s="146">
        <v>1</v>
      </c>
      <c r="N731" s="148"/>
      <c r="O731" s="148">
        <f>M731*N731</f>
        <v>0</v>
      </c>
      <c r="P731" s="148"/>
      <c r="Q731" s="148">
        <f>M731*P731</f>
        <v>0</v>
      </c>
      <c r="R731" s="148"/>
      <c r="S731" s="148">
        <f>M731*R731</f>
        <v>0</v>
      </c>
      <c r="T731" s="148">
        <v>21</v>
      </c>
      <c r="U731" s="148">
        <f>O731*T731/100</f>
        <v>0</v>
      </c>
      <c r="V731" s="148">
        <f>U731+O731</f>
        <v>0</v>
      </c>
      <c r="W731" s="148"/>
      <c r="X731" s="148"/>
      <c r="Y731" s="148">
        <v>1</v>
      </c>
    </row>
    <row r="732" spans="6:23" s="149" customFormat="1" ht="12" outlineLevel="2">
      <c r="F732" s="150"/>
      <c r="G732" s="151"/>
      <c r="H732" s="152" t="s">
        <v>79</v>
      </c>
      <c r="I732" s="153"/>
      <c r="J732" s="154"/>
      <c r="K732" s="154"/>
      <c r="L732" s="154"/>
      <c r="M732" s="154"/>
      <c r="N732" s="154"/>
      <c r="O732" s="154"/>
      <c r="P732" s="155"/>
      <c r="Q732" s="156"/>
      <c r="R732" s="155"/>
      <c r="S732" s="156"/>
      <c r="T732" s="157"/>
      <c r="U732" s="157"/>
      <c r="V732" s="157"/>
      <c r="W732" s="158"/>
    </row>
    <row r="733" spans="6:23" s="149" customFormat="1" ht="6" customHeight="1" outlineLevel="2">
      <c r="F733" s="150"/>
      <c r="G733" s="151"/>
      <c r="H733" s="159"/>
      <c r="I733" s="160"/>
      <c r="J733" s="160"/>
      <c r="K733" s="160"/>
      <c r="L733" s="160"/>
      <c r="M733" s="160"/>
      <c r="N733" s="160"/>
      <c r="O733" s="160"/>
      <c r="P733" s="155"/>
      <c r="Q733" s="156"/>
      <c r="R733" s="155"/>
      <c r="S733" s="156"/>
      <c r="T733" s="157"/>
      <c r="U733" s="157"/>
      <c r="V733" s="157"/>
      <c r="W733" s="158"/>
    </row>
    <row r="734" spans="6:23" s="175" customFormat="1" ht="12.75" customHeight="1" outlineLevel="2">
      <c r="F734" s="176"/>
      <c r="G734" s="177"/>
      <c r="H734" s="177"/>
      <c r="I734" s="178"/>
      <c r="J734" s="177"/>
      <c r="K734" s="179"/>
      <c r="L734" s="180"/>
      <c r="M734" s="179"/>
      <c r="N734" s="180"/>
      <c r="O734" s="181"/>
      <c r="P734" s="182"/>
      <c r="Q734" s="180"/>
      <c r="R734" s="180"/>
      <c r="S734" s="180"/>
      <c r="T734" s="183" t="s">
        <v>81</v>
      </c>
      <c r="U734" s="180"/>
      <c r="V734" s="180"/>
      <c r="W734" s="180"/>
    </row>
    <row r="735" spans="6:23" s="175" customFormat="1" ht="12.75" customHeight="1" outlineLevel="1">
      <c r="F735" s="176"/>
      <c r="G735" s="177"/>
      <c r="H735" s="177"/>
      <c r="I735" s="178"/>
      <c r="J735" s="177"/>
      <c r="K735" s="179"/>
      <c r="L735" s="180"/>
      <c r="M735" s="179"/>
      <c r="N735" s="180"/>
      <c r="O735" s="181"/>
      <c r="P735" s="182"/>
      <c r="Q735" s="180"/>
      <c r="R735" s="180"/>
      <c r="S735" s="180"/>
      <c r="T735" s="183" t="s">
        <v>81</v>
      </c>
      <c r="U735" s="180"/>
      <c r="V735" s="180"/>
      <c r="W735" s="180"/>
    </row>
    <row r="736" spans="6:25" s="121" customFormat="1" ht="18.75" customHeight="1">
      <c r="F736" s="122"/>
      <c r="G736" s="123"/>
      <c r="H736" s="124"/>
      <c r="I736" s="124" t="s">
        <v>616</v>
      </c>
      <c r="J736" s="123"/>
      <c r="K736" s="125"/>
      <c r="L736" s="126"/>
      <c r="M736" s="125"/>
      <c r="N736" s="126"/>
      <c r="O736" s="127">
        <f>SUBTOTAL(9,O737:O769)</f>
        <v>0</v>
      </c>
      <c r="P736" s="128"/>
      <c r="Q736" s="127">
        <f>SUBTOTAL(9,Q737:Q769)</f>
        <v>0</v>
      </c>
      <c r="R736" s="126"/>
      <c r="S736" s="127">
        <f>SUBTOTAL(9,S737:S769)</f>
        <v>0</v>
      </c>
      <c r="T736" s="129"/>
      <c r="U736" s="127">
        <f>SUBTOTAL(9,U737:U769)</f>
        <v>0</v>
      </c>
      <c r="V736" s="127">
        <f>SUBTOTAL(9,V737:V769)</f>
        <v>0</v>
      </c>
      <c r="W736" s="130"/>
      <c r="Y736" s="127">
        <f>SUBTOTAL(9,Y737:Y769)</f>
        <v>10</v>
      </c>
    </row>
    <row r="737" spans="6:25" s="131" customFormat="1" ht="16.5" customHeight="1" outlineLevel="1">
      <c r="F737" s="132"/>
      <c r="G737" s="133"/>
      <c r="H737" s="134"/>
      <c r="I737" s="134" t="s">
        <v>617</v>
      </c>
      <c r="J737" s="133"/>
      <c r="K737" s="135"/>
      <c r="L737" s="136"/>
      <c r="M737" s="135"/>
      <c r="N737" s="136"/>
      <c r="O737" s="137">
        <f>SUBTOTAL(9,O738:O768)</f>
        <v>0</v>
      </c>
      <c r="P737" s="138"/>
      <c r="Q737" s="137">
        <f>SUBTOTAL(9,Q738:Q768)</f>
        <v>0</v>
      </c>
      <c r="R737" s="136"/>
      <c r="S737" s="137">
        <f>SUBTOTAL(9,S738:S768)</f>
        <v>0</v>
      </c>
      <c r="T737" s="139"/>
      <c r="U737" s="137">
        <f>SUBTOTAL(9,U738:U768)</f>
        <v>0</v>
      </c>
      <c r="V737" s="137">
        <f>SUBTOTAL(9,V738:V768)</f>
        <v>0</v>
      </c>
      <c r="W737" s="140"/>
      <c r="Y737" s="137">
        <f>SUBTOTAL(9,Y738:Y768)</f>
        <v>10</v>
      </c>
    </row>
    <row r="738" spans="6:25" s="149" customFormat="1" ht="12" outlineLevel="2">
      <c r="F738" s="142">
        <v>1</v>
      </c>
      <c r="G738" s="143" t="s">
        <v>618</v>
      </c>
      <c r="H738" s="144" t="s">
        <v>619</v>
      </c>
      <c r="I738" s="145" t="s">
        <v>620</v>
      </c>
      <c r="J738" s="143" t="s">
        <v>621</v>
      </c>
      <c r="K738" s="146">
        <v>1</v>
      </c>
      <c r="L738" s="147">
        <v>0</v>
      </c>
      <c r="M738" s="146">
        <v>1</v>
      </c>
      <c r="N738" s="148"/>
      <c r="O738" s="148">
        <f>M738*N738</f>
        <v>0</v>
      </c>
      <c r="P738" s="148"/>
      <c r="Q738" s="148">
        <f>M738*P738</f>
        <v>0</v>
      </c>
      <c r="R738" s="148"/>
      <c r="S738" s="148">
        <f>M738*R738</f>
        <v>0</v>
      </c>
      <c r="T738" s="148">
        <v>21</v>
      </c>
      <c r="U738" s="148">
        <f>O738*T738/100</f>
        <v>0</v>
      </c>
      <c r="V738" s="148">
        <f>U738+O738</f>
        <v>0</v>
      </c>
      <c r="W738" s="148"/>
      <c r="X738" s="148"/>
      <c r="Y738" s="148">
        <v>1</v>
      </c>
    </row>
    <row r="739" spans="6:23" s="149" customFormat="1" ht="45" outlineLevel="2">
      <c r="F739" s="150"/>
      <c r="G739" s="151"/>
      <c r="H739" s="152" t="s">
        <v>79</v>
      </c>
      <c r="I739" s="153" t="s">
        <v>622</v>
      </c>
      <c r="J739" s="154"/>
      <c r="K739" s="154"/>
      <c r="L739" s="154"/>
      <c r="M739" s="154"/>
      <c r="N739" s="154"/>
      <c r="O739" s="154"/>
      <c r="P739" s="155"/>
      <c r="Q739" s="156"/>
      <c r="R739" s="155"/>
      <c r="S739" s="156"/>
      <c r="T739" s="157"/>
      <c r="U739" s="157"/>
      <c r="V739" s="157"/>
      <c r="W739" s="158"/>
    </row>
    <row r="740" spans="6:23" s="149" customFormat="1" ht="6" customHeight="1" outlineLevel="2">
      <c r="F740" s="150"/>
      <c r="G740" s="151"/>
      <c r="H740" s="159"/>
      <c r="I740" s="160"/>
      <c r="J740" s="160"/>
      <c r="K740" s="160"/>
      <c r="L740" s="160"/>
      <c r="M740" s="160"/>
      <c r="N740" s="160"/>
      <c r="O740" s="160"/>
      <c r="P740" s="155"/>
      <c r="Q740" s="156"/>
      <c r="R740" s="155"/>
      <c r="S740" s="156"/>
      <c r="T740" s="157"/>
      <c r="U740" s="157"/>
      <c r="V740" s="157"/>
      <c r="W740" s="158"/>
    </row>
    <row r="741" spans="6:25" s="149" customFormat="1" ht="12" outlineLevel="2">
      <c r="F741" s="142">
        <v>2</v>
      </c>
      <c r="G741" s="143" t="s">
        <v>86</v>
      </c>
      <c r="H741" s="144" t="s">
        <v>623</v>
      </c>
      <c r="I741" s="145" t="s">
        <v>624</v>
      </c>
      <c r="J741" s="143" t="s">
        <v>156</v>
      </c>
      <c r="K741" s="146">
        <v>1</v>
      </c>
      <c r="L741" s="147">
        <v>0</v>
      </c>
      <c r="M741" s="146">
        <v>1</v>
      </c>
      <c r="N741" s="148"/>
      <c r="O741" s="148">
        <f>M741*N741</f>
        <v>0</v>
      </c>
      <c r="P741" s="148"/>
      <c r="Q741" s="148">
        <f>M741*P741</f>
        <v>0</v>
      </c>
      <c r="R741" s="148"/>
      <c r="S741" s="148">
        <f>M741*R741</f>
        <v>0</v>
      </c>
      <c r="T741" s="148">
        <v>21</v>
      </c>
      <c r="U741" s="148">
        <f>O741*T741/100</f>
        <v>0</v>
      </c>
      <c r="V741" s="148">
        <f>U741+O741</f>
        <v>0</v>
      </c>
      <c r="W741" s="148"/>
      <c r="X741" s="148"/>
      <c r="Y741" s="148">
        <v>1</v>
      </c>
    </row>
    <row r="742" spans="6:23" s="149" customFormat="1" ht="12" outlineLevel="2">
      <c r="F742" s="150"/>
      <c r="G742" s="151"/>
      <c r="H742" s="152" t="s">
        <v>79</v>
      </c>
      <c r="I742" s="153"/>
      <c r="J742" s="154"/>
      <c r="K742" s="154"/>
      <c r="L742" s="154"/>
      <c r="M742" s="154"/>
      <c r="N742" s="154"/>
      <c r="O742" s="154"/>
      <c r="P742" s="155"/>
      <c r="Q742" s="156"/>
      <c r="R742" s="155"/>
      <c r="S742" s="156"/>
      <c r="T742" s="157"/>
      <c r="U742" s="157"/>
      <c r="V742" s="157"/>
      <c r="W742" s="158"/>
    </row>
    <row r="743" spans="6:23" s="149" customFormat="1" ht="6" customHeight="1" outlineLevel="2">
      <c r="F743" s="150"/>
      <c r="G743" s="151"/>
      <c r="H743" s="159"/>
      <c r="I743" s="160"/>
      <c r="J743" s="160"/>
      <c r="K743" s="160"/>
      <c r="L743" s="160"/>
      <c r="M743" s="160"/>
      <c r="N743" s="160"/>
      <c r="O743" s="160"/>
      <c r="P743" s="155"/>
      <c r="Q743" s="156"/>
      <c r="R743" s="155"/>
      <c r="S743" s="156"/>
      <c r="T743" s="157"/>
      <c r="U743" s="157"/>
      <c r="V743" s="157"/>
      <c r="W743" s="158"/>
    </row>
    <row r="744" spans="6:25" s="149" customFormat="1" ht="12" outlineLevel="2">
      <c r="F744" s="142">
        <v>3</v>
      </c>
      <c r="G744" s="143" t="s">
        <v>618</v>
      </c>
      <c r="H744" s="144" t="s">
        <v>625</v>
      </c>
      <c r="I744" s="145" t="s">
        <v>626</v>
      </c>
      <c r="J744" s="143" t="s">
        <v>627</v>
      </c>
      <c r="K744" s="146">
        <v>4</v>
      </c>
      <c r="L744" s="147">
        <v>0</v>
      </c>
      <c r="M744" s="146">
        <v>4</v>
      </c>
      <c r="N744" s="148"/>
      <c r="O744" s="148">
        <f>M744*N744</f>
        <v>0</v>
      </c>
      <c r="P744" s="148"/>
      <c r="Q744" s="148">
        <f>M744*P744</f>
        <v>0</v>
      </c>
      <c r="R744" s="148"/>
      <c r="S744" s="148">
        <f>M744*R744</f>
        <v>0</v>
      </c>
      <c r="T744" s="148">
        <v>21</v>
      </c>
      <c r="U744" s="148">
        <f>O744*T744/100</f>
        <v>0</v>
      </c>
      <c r="V744" s="148">
        <f>U744+O744</f>
        <v>0</v>
      </c>
      <c r="W744" s="148"/>
      <c r="X744" s="148"/>
      <c r="Y744" s="148">
        <v>1</v>
      </c>
    </row>
    <row r="745" spans="6:23" s="149" customFormat="1" ht="33.75" outlineLevel="2">
      <c r="F745" s="150"/>
      <c r="G745" s="151"/>
      <c r="H745" s="152" t="s">
        <v>79</v>
      </c>
      <c r="I745" s="153" t="s">
        <v>628</v>
      </c>
      <c r="J745" s="154"/>
      <c r="K745" s="154"/>
      <c r="L745" s="154"/>
      <c r="M745" s="154"/>
      <c r="N745" s="154"/>
      <c r="O745" s="154"/>
      <c r="P745" s="155"/>
      <c r="Q745" s="156"/>
      <c r="R745" s="155"/>
      <c r="S745" s="156"/>
      <c r="T745" s="157"/>
      <c r="U745" s="157"/>
      <c r="V745" s="157"/>
      <c r="W745" s="158"/>
    </row>
    <row r="746" spans="6:23" s="149" customFormat="1" ht="6" customHeight="1" outlineLevel="2">
      <c r="F746" s="150"/>
      <c r="G746" s="151"/>
      <c r="H746" s="159"/>
      <c r="I746" s="160"/>
      <c r="J746" s="160"/>
      <c r="K746" s="160"/>
      <c r="L746" s="160"/>
      <c r="M746" s="160"/>
      <c r="N746" s="160"/>
      <c r="O746" s="160"/>
      <c r="P746" s="155"/>
      <c r="Q746" s="156"/>
      <c r="R746" s="155"/>
      <c r="S746" s="156"/>
      <c r="T746" s="157"/>
      <c r="U746" s="157"/>
      <c r="V746" s="157"/>
      <c r="W746" s="158"/>
    </row>
    <row r="747" spans="6:25" s="149" customFormat="1" ht="12" outlineLevel="2">
      <c r="F747" s="142">
        <v>4</v>
      </c>
      <c r="G747" s="143" t="s">
        <v>86</v>
      </c>
      <c r="H747" s="144" t="s">
        <v>629</v>
      </c>
      <c r="I747" s="145" t="s">
        <v>630</v>
      </c>
      <c r="J747" s="143" t="s">
        <v>627</v>
      </c>
      <c r="K747" s="146">
        <v>4</v>
      </c>
      <c r="L747" s="147">
        <v>0</v>
      </c>
      <c r="M747" s="146">
        <v>4</v>
      </c>
      <c r="N747" s="148"/>
      <c r="O747" s="148">
        <f>M747*N747</f>
        <v>0</v>
      </c>
      <c r="P747" s="148"/>
      <c r="Q747" s="148">
        <f>M747*P747</f>
        <v>0</v>
      </c>
      <c r="R747" s="148"/>
      <c r="S747" s="148">
        <f>M747*R747</f>
        <v>0</v>
      </c>
      <c r="T747" s="148">
        <v>21</v>
      </c>
      <c r="U747" s="148">
        <f>O747*T747/100</f>
        <v>0</v>
      </c>
      <c r="V747" s="148">
        <f>U747+O747</f>
        <v>0</v>
      </c>
      <c r="W747" s="148"/>
      <c r="X747" s="148"/>
      <c r="Y747" s="148">
        <v>1</v>
      </c>
    </row>
    <row r="748" spans="6:23" s="149" customFormat="1" ht="12" outlineLevel="2">
      <c r="F748" s="150"/>
      <c r="G748" s="151"/>
      <c r="H748" s="152" t="s">
        <v>79</v>
      </c>
      <c r="I748" s="153"/>
      <c r="J748" s="154"/>
      <c r="K748" s="154"/>
      <c r="L748" s="154"/>
      <c r="M748" s="154"/>
      <c r="N748" s="154"/>
      <c r="O748" s="154"/>
      <c r="P748" s="155"/>
      <c r="Q748" s="156"/>
      <c r="R748" s="155"/>
      <c r="S748" s="156"/>
      <c r="T748" s="157"/>
      <c r="U748" s="157"/>
      <c r="V748" s="157"/>
      <c r="W748" s="158"/>
    </row>
    <row r="749" spans="6:23" s="149" customFormat="1" ht="6" customHeight="1" outlineLevel="2">
      <c r="F749" s="150"/>
      <c r="G749" s="151"/>
      <c r="H749" s="159"/>
      <c r="I749" s="160"/>
      <c r="J749" s="160"/>
      <c r="K749" s="160"/>
      <c r="L749" s="160"/>
      <c r="M749" s="160"/>
      <c r="N749" s="160"/>
      <c r="O749" s="160"/>
      <c r="P749" s="155"/>
      <c r="Q749" s="156"/>
      <c r="R749" s="155"/>
      <c r="S749" s="156"/>
      <c r="T749" s="157"/>
      <c r="U749" s="157"/>
      <c r="V749" s="157"/>
      <c r="W749" s="158"/>
    </row>
    <row r="750" spans="6:25" s="149" customFormat="1" ht="12" outlineLevel="2">
      <c r="F750" s="142">
        <v>5</v>
      </c>
      <c r="G750" s="143" t="s">
        <v>86</v>
      </c>
      <c r="H750" s="144" t="s">
        <v>631</v>
      </c>
      <c r="I750" s="145" t="s">
        <v>632</v>
      </c>
      <c r="J750" s="143" t="s">
        <v>627</v>
      </c>
      <c r="K750" s="146">
        <v>4</v>
      </c>
      <c r="L750" s="147">
        <v>0</v>
      </c>
      <c r="M750" s="146">
        <v>4</v>
      </c>
      <c r="N750" s="148"/>
      <c r="O750" s="148">
        <f>M750*N750</f>
        <v>0</v>
      </c>
      <c r="P750" s="148"/>
      <c r="Q750" s="148">
        <f>M750*P750</f>
        <v>0</v>
      </c>
      <c r="R750" s="148"/>
      <c r="S750" s="148">
        <f>M750*R750</f>
        <v>0</v>
      </c>
      <c r="T750" s="148">
        <v>21</v>
      </c>
      <c r="U750" s="148">
        <f>O750*T750/100</f>
        <v>0</v>
      </c>
      <c r="V750" s="148">
        <f>U750+O750</f>
        <v>0</v>
      </c>
      <c r="W750" s="148"/>
      <c r="X750" s="148"/>
      <c r="Y750" s="148">
        <v>1</v>
      </c>
    </row>
    <row r="751" spans="6:23" s="149" customFormat="1" ht="12" outlineLevel="2">
      <c r="F751" s="150"/>
      <c r="G751" s="151"/>
      <c r="H751" s="152" t="s">
        <v>79</v>
      </c>
      <c r="I751" s="153"/>
      <c r="J751" s="154"/>
      <c r="K751" s="154"/>
      <c r="L751" s="154"/>
      <c r="M751" s="154"/>
      <c r="N751" s="154"/>
      <c r="O751" s="154"/>
      <c r="P751" s="155"/>
      <c r="Q751" s="156"/>
      <c r="R751" s="155"/>
      <c r="S751" s="156"/>
      <c r="T751" s="157"/>
      <c r="U751" s="157"/>
      <c r="V751" s="157"/>
      <c r="W751" s="158"/>
    </row>
    <row r="752" spans="6:23" s="149" customFormat="1" ht="6" customHeight="1" outlineLevel="2">
      <c r="F752" s="150"/>
      <c r="G752" s="151"/>
      <c r="H752" s="159"/>
      <c r="I752" s="160"/>
      <c r="J752" s="160"/>
      <c r="K752" s="160"/>
      <c r="L752" s="160"/>
      <c r="M752" s="160"/>
      <c r="N752" s="160"/>
      <c r="O752" s="160"/>
      <c r="P752" s="155"/>
      <c r="Q752" s="156"/>
      <c r="R752" s="155"/>
      <c r="S752" s="156"/>
      <c r="T752" s="157"/>
      <c r="U752" s="157"/>
      <c r="V752" s="157"/>
      <c r="W752" s="158"/>
    </row>
    <row r="753" spans="6:25" s="149" customFormat="1" ht="12" outlineLevel="2">
      <c r="F753" s="142">
        <v>6</v>
      </c>
      <c r="G753" s="143" t="s">
        <v>86</v>
      </c>
      <c r="H753" s="144" t="s">
        <v>633</v>
      </c>
      <c r="I753" s="145" t="s">
        <v>634</v>
      </c>
      <c r="J753" s="143" t="s">
        <v>156</v>
      </c>
      <c r="K753" s="146">
        <v>1</v>
      </c>
      <c r="L753" s="147">
        <v>0</v>
      </c>
      <c r="M753" s="146">
        <v>1</v>
      </c>
      <c r="N753" s="148"/>
      <c r="O753" s="148">
        <f>M753*N753</f>
        <v>0</v>
      </c>
      <c r="P753" s="148"/>
      <c r="Q753" s="148">
        <f>M753*P753</f>
        <v>0</v>
      </c>
      <c r="R753" s="148"/>
      <c r="S753" s="148">
        <f>M753*R753</f>
        <v>0</v>
      </c>
      <c r="T753" s="148">
        <v>21</v>
      </c>
      <c r="U753" s="148">
        <f>O753*T753/100</f>
        <v>0</v>
      </c>
      <c r="V753" s="148">
        <f>U753+O753</f>
        <v>0</v>
      </c>
      <c r="W753" s="148"/>
      <c r="X753" s="148"/>
      <c r="Y753" s="148">
        <v>1</v>
      </c>
    </row>
    <row r="754" spans="6:23" s="149" customFormat="1" ht="12" outlineLevel="2">
      <c r="F754" s="150"/>
      <c r="G754" s="151"/>
      <c r="H754" s="152" t="s">
        <v>79</v>
      </c>
      <c r="I754" s="153"/>
      <c r="J754" s="154"/>
      <c r="K754" s="154"/>
      <c r="L754" s="154"/>
      <c r="M754" s="154"/>
      <c r="N754" s="154"/>
      <c r="O754" s="154"/>
      <c r="P754" s="155"/>
      <c r="Q754" s="156"/>
      <c r="R754" s="155"/>
      <c r="S754" s="156"/>
      <c r="T754" s="157"/>
      <c r="U754" s="157"/>
      <c r="V754" s="157"/>
      <c r="W754" s="158"/>
    </row>
    <row r="755" spans="6:23" s="149" customFormat="1" ht="6" customHeight="1" outlineLevel="2">
      <c r="F755" s="150"/>
      <c r="G755" s="151"/>
      <c r="H755" s="159"/>
      <c r="I755" s="160"/>
      <c r="J755" s="160"/>
      <c r="K755" s="160"/>
      <c r="L755" s="160"/>
      <c r="M755" s="160"/>
      <c r="N755" s="160"/>
      <c r="O755" s="160"/>
      <c r="P755" s="155"/>
      <c r="Q755" s="156"/>
      <c r="R755" s="155"/>
      <c r="S755" s="156"/>
      <c r="T755" s="157"/>
      <c r="U755" s="157"/>
      <c r="V755" s="157"/>
      <c r="W755" s="158"/>
    </row>
    <row r="756" spans="6:25" s="149" customFormat="1" ht="12" outlineLevel="2">
      <c r="F756" s="142">
        <v>7</v>
      </c>
      <c r="G756" s="143" t="s">
        <v>618</v>
      </c>
      <c r="H756" s="144" t="s">
        <v>635</v>
      </c>
      <c r="I756" s="145" t="s">
        <v>636</v>
      </c>
      <c r="J756" s="143" t="s">
        <v>621</v>
      </c>
      <c r="K756" s="146">
        <v>1</v>
      </c>
      <c r="L756" s="147">
        <v>0</v>
      </c>
      <c r="M756" s="146">
        <v>1</v>
      </c>
      <c r="N756" s="148"/>
      <c r="O756" s="148">
        <f>M756*N756</f>
        <v>0</v>
      </c>
      <c r="P756" s="148"/>
      <c r="Q756" s="148">
        <f>M756*P756</f>
        <v>0</v>
      </c>
      <c r="R756" s="148"/>
      <c r="S756" s="148">
        <f>M756*R756</f>
        <v>0</v>
      </c>
      <c r="T756" s="148">
        <v>21</v>
      </c>
      <c r="U756" s="148">
        <f>O756*T756/100</f>
        <v>0</v>
      </c>
      <c r="V756" s="148">
        <f>U756+O756</f>
        <v>0</v>
      </c>
      <c r="W756" s="148"/>
      <c r="X756" s="148"/>
      <c r="Y756" s="148">
        <v>1</v>
      </c>
    </row>
    <row r="757" spans="6:23" s="149" customFormat="1" ht="22.5" outlineLevel="2">
      <c r="F757" s="150"/>
      <c r="G757" s="151"/>
      <c r="H757" s="152" t="s">
        <v>79</v>
      </c>
      <c r="I757" s="153" t="s">
        <v>637</v>
      </c>
      <c r="J757" s="154"/>
      <c r="K757" s="154"/>
      <c r="L757" s="154"/>
      <c r="M757" s="154"/>
      <c r="N757" s="154"/>
      <c r="O757" s="154"/>
      <c r="P757" s="155"/>
      <c r="Q757" s="156"/>
      <c r="R757" s="155"/>
      <c r="S757" s="156"/>
      <c r="T757" s="157"/>
      <c r="U757" s="157"/>
      <c r="V757" s="157"/>
      <c r="W757" s="158"/>
    </row>
    <row r="758" spans="6:23" s="149" customFormat="1" ht="6" customHeight="1" outlineLevel="2">
      <c r="F758" s="150"/>
      <c r="G758" s="151"/>
      <c r="H758" s="159"/>
      <c r="I758" s="160"/>
      <c r="J758" s="160"/>
      <c r="K758" s="160"/>
      <c r="L758" s="160"/>
      <c r="M758" s="160"/>
      <c r="N758" s="160"/>
      <c r="O758" s="160"/>
      <c r="P758" s="155"/>
      <c r="Q758" s="156"/>
      <c r="R758" s="155"/>
      <c r="S758" s="156"/>
      <c r="T758" s="157"/>
      <c r="U758" s="157"/>
      <c r="V758" s="157"/>
      <c r="W758" s="158"/>
    </row>
    <row r="759" spans="6:25" s="149" customFormat="1" ht="12" outlineLevel="2">
      <c r="F759" s="142">
        <v>8</v>
      </c>
      <c r="G759" s="143" t="s">
        <v>86</v>
      </c>
      <c r="H759" s="144" t="s">
        <v>638</v>
      </c>
      <c r="I759" s="145" t="s">
        <v>639</v>
      </c>
      <c r="J759" s="143" t="s">
        <v>640</v>
      </c>
      <c r="K759" s="146">
        <v>180</v>
      </c>
      <c r="L759" s="147">
        <v>0</v>
      </c>
      <c r="M759" s="146">
        <v>180</v>
      </c>
      <c r="N759" s="148"/>
      <c r="O759" s="148">
        <f>M759*N759</f>
        <v>0</v>
      </c>
      <c r="P759" s="148"/>
      <c r="Q759" s="148">
        <f>M759*P759</f>
        <v>0</v>
      </c>
      <c r="R759" s="148"/>
      <c r="S759" s="148">
        <f>M759*R759</f>
        <v>0</v>
      </c>
      <c r="T759" s="148">
        <v>21</v>
      </c>
      <c r="U759" s="148">
        <f>O759*T759/100</f>
        <v>0</v>
      </c>
      <c r="V759" s="148">
        <f>U759+O759</f>
        <v>0</v>
      </c>
      <c r="W759" s="148"/>
      <c r="X759" s="148"/>
      <c r="Y759" s="148">
        <v>1</v>
      </c>
    </row>
    <row r="760" spans="6:23" s="149" customFormat="1" ht="12" outlineLevel="2">
      <c r="F760" s="150"/>
      <c r="G760" s="151"/>
      <c r="H760" s="152" t="s">
        <v>79</v>
      </c>
      <c r="I760" s="153"/>
      <c r="J760" s="154"/>
      <c r="K760" s="154"/>
      <c r="L760" s="154"/>
      <c r="M760" s="154"/>
      <c r="N760" s="154"/>
      <c r="O760" s="154"/>
      <c r="P760" s="155"/>
      <c r="Q760" s="156"/>
      <c r="R760" s="155"/>
      <c r="S760" s="156"/>
      <c r="T760" s="157"/>
      <c r="U760" s="157"/>
      <c r="V760" s="157"/>
      <c r="W760" s="158"/>
    </row>
    <row r="761" spans="6:23" s="149" customFormat="1" ht="6" customHeight="1" outlineLevel="2">
      <c r="F761" s="150"/>
      <c r="G761" s="151"/>
      <c r="H761" s="159"/>
      <c r="I761" s="160"/>
      <c r="J761" s="160"/>
      <c r="K761" s="160"/>
      <c r="L761" s="160"/>
      <c r="M761" s="160"/>
      <c r="N761" s="160"/>
      <c r="O761" s="160"/>
      <c r="P761" s="155"/>
      <c r="Q761" s="156"/>
      <c r="R761" s="155"/>
      <c r="S761" s="156"/>
      <c r="T761" s="157"/>
      <c r="U761" s="157"/>
      <c r="V761" s="157"/>
      <c r="W761" s="158"/>
    </row>
    <row r="762" spans="6:25" s="149" customFormat="1" ht="12" outlineLevel="2">
      <c r="F762" s="142">
        <v>9</v>
      </c>
      <c r="G762" s="143" t="s">
        <v>618</v>
      </c>
      <c r="H762" s="144" t="s">
        <v>641</v>
      </c>
      <c r="I762" s="145" t="s">
        <v>642</v>
      </c>
      <c r="J762" s="143" t="s">
        <v>621</v>
      </c>
      <c r="K762" s="146">
        <v>1</v>
      </c>
      <c r="L762" s="147">
        <v>0</v>
      </c>
      <c r="M762" s="146">
        <v>1</v>
      </c>
      <c r="N762" s="148"/>
      <c r="O762" s="148">
        <f>M762*N762</f>
        <v>0</v>
      </c>
      <c r="P762" s="148"/>
      <c r="Q762" s="148">
        <f>M762*P762</f>
        <v>0</v>
      </c>
      <c r="R762" s="148"/>
      <c r="S762" s="148">
        <f>M762*R762</f>
        <v>0</v>
      </c>
      <c r="T762" s="148">
        <v>21</v>
      </c>
      <c r="U762" s="148">
        <f>O762*T762/100</f>
        <v>0</v>
      </c>
      <c r="V762" s="148">
        <f>U762+O762</f>
        <v>0</v>
      </c>
      <c r="W762" s="148"/>
      <c r="X762" s="148"/>
      <c r="Y762" s="148">
        <v>1</v>
      </c>
    </row>
    <row r="763" spans="6:23" s="149" customFormat="1" ht="33.75" outlineLevel="2">
      <c r="F763" s="150"/>
      <c r="G763" s="151"/>
      <c r="H763" s="152" t="s">
        <v>79</v>
      </c>
      <c r="I763" s="153" t="s">
        <v>643</v>
      </c>
      <c r="J763" s="154"/>
      <c r="K763" s="154"/>
      <c r="L763" s="154"/>
      <c r="M763" s="154"/>
      <c r="N763" s="154"/>
      <c r="O763" s="154"/>
      <c r="P763" s="155"/>
      <c r="Q763" s="156"/>
      <c r="R763" s="155"/>
      <c r="S763" s="156"/>
      <c r="T763" s="157"/>
      <c r="U763" s="157"/>
      <c r="V763" s="157"/>
      <c r="W763" s="158"/>
    </row>
    <row r="764" spans="6:23" s="149" customFormat="1" ht="6" customHeight="1" outlineLevel="2">
      <c r="F764" s="150"/>
      <c r="G764" s="151"/>
      <c r="H764" s="159"/>
      <c r="I764" s="160"/>
      <c r="J764" s="160"/>
      <c r="K764" s="160"/>
      <c r="L764" s="160"/>
      <c r="M764" s="160"/>
      <c r="N764" s="160"/>
      <c r="O764" s="160"/>
      <c r="P764" s="155"/>
      <c r="Q764" s="156"/>
      <c r="R764" s="155"/>
      <c r="S764" s="156"/>
      <c r="T764" s="157"/>
      <c r="U764" s="157"/>
      <c r="V764" s="157"/>
      <c r="W764" s="158"/>
    </row>
    <row r="765" spans="6:25" s="149" customFormat="1" ht="12" outlineLevel="2">
      <c r="F765" s="142">
        <v>10</v>
      </c>
      <c r="G765" s="143" t="s">
        <v>618</v>
      </c>
      <c r="H765" s="144" t="s">
        <v>644</v>
      </c>
      <c r="I765" s="145" t="s">
        <v>645</v>
      </c>
      <c r="J765" s="143" t="s">
        <v>621</v>
      </c>
      <c r="K765" s="146">
        <v>1</v>
      </c>
      <c r="L765" s="147">
        <v>0</v>
      </c>
      <c r="M765" s="146">
        <v>1</v>
      </c>
      <c r="N765" s="148"/>
      <c r="O765" s="148">
        <f>M765*N765</f>
        <v>0</v>
      </c>
      <c r="P765" s="148"/>
      <c r="Q765" s="148">
        <f>M765*P765</f>
        <v>0</v>
      </c>
      <c r="R765" s="148"/>
      <c r="S765" s="148">
        <f>M765*R765</f>
        <v>0</v>
      </c>
      <c r="T765" s="148">
        <v>21</v>
      </c>
      <c r="U765" s="148">
        <f>O765*T765/100</f>
        <v>0</v>
      </c>
      <c r="V765" s="148">
        <f>U765+O765</f>
        <v>0</v>
      </c>
      <c r="W765" s="148"/>
      <c r="X765" s="148"/>
      <c r="Y765" s="148">
        <v>1</v>
      </c>
    </row>
    <row r="766" spans="6:23" s="149" customFormat="1" ht="22.5" outlineLevel="2">
      <c r="F766" s="150"/>
      <c r="G766" s="151"/>
      <c r="H766" s="152" t="s">
        <v>79</v>
      </c>
      <c r="I766" s="153" t="s">
        <v>646</v>
      </c>
      <c r="J766" s="154"/>
      <c r="K766" s="154"/>
      <c r="L766" s="154"/>
      <c r="M766" s="154"/>
      <c r="N766" s="154"/>
      <c r="O766" s="154"/>
      <c r="P766" s="155"/>
      <c r="Q766" s="156"/>
      <c r="R766" s="155"/>
      <c r="S766" s="156"/>
      <c r="T766" s="157"/>
      <c r="U766" s="157"/>
      <c r="V766" s="157"/>
      <c r="W766" s="158"/>
    </row>
    <row r="767" spans="6:23" s="149" customFormat="1" ht="6" customHeight="1" outlineLevel="2">
      <c r="F767" s="150"/>
      <c r="G767" s="151"/>
      <c r="H767" s="159"/>
      <c r="I767" s="160"/>
      <c r="J767" s="160"/>
      <c r="K767" s="160"/>
      <c r="L767" s="160"/>
      <c r="M767" s="160"/>
      <c r="N767" s="160"/>
      <c r="O767" s="160"/>
      <c r="P767" s="155"/>
      <c r="Q767" s="156"/>
      <c r="R767" s="155"/>
      <c r="S767" s="156"/>
      <c r="T767" s="157"/>
      <c r="U767" s="157"/>
      <c r="V767" s="157"/>
      <c r="W767" s="158"/>
    </row>
    <row r="768" spans="6:23" s="175" customFormat="1" ht="12.75" customHeight="1" outlineLevel="2">
      <c r="F768" s="176"/>
      <c r="G768" s="177"/>
      <c r="H768" s="177"/>
      <c r="I768" s="178"/>
      <c r="J768" s="177"/>
      <c r="K768" s="179"/>
      <c r="L768" s="180"/>
      <c r="M768" s="179"/>
      <c r="N768" s="180"/>
      <c r="O768" s="181"/>
      <c r="P768" s="182"/>
      <c r="Q768" s="180"/>
      <c r="R768" s="180"/>
      <c r="S768" s="180"/>
      <c r="T768" s="183" t="s">
        <v>81</v>
      </c>
      <c r="U768" s="180"/>
      <c r="V768" s="180"/>
      <c r="W768" s="180"/>
    </row>
    <row r="769" spans="6:23" s="175" customFormat="1" ht="12.75" customHeight="1" outlineLevel="1">
      <c r="F769" s="176"/>
      <c r="G769" s="177"/>
      <c r="H769" s="177"/>
      <c r="I769" s="178"/>
      <c r="J769" s="177"/>
      <c r="K769" s="179"/>
      <c r="L769" s="180"/>
      <c r="M769" s="179"/>
      <c r="N769" s="180"/>
      <c r="O769" s="181"/>
      <c r="P769" s="182"/>
      <c r="Q769" s="180"/>
      <c r="R769" s="180"/>
      <c r="S769" s="180"/>
      <c r="T769" s="183" t="s">
        <v>81</v>
      </c>
      <c r="U769" s="180"/>
      <c r="V769" s="180"/>
      <c r="W769" s="180"/>
    </row>
    <row r="770" spans="6:23" s="175" customFormat="1" ht="12.75" customHeight="1">
      <c r="F770" s="176"/>
      <c r="G770" s="177"/>
      <c r="H770" s="177"/>
      <c r="I770" s="178"/>
      <c r="J770" s="177"/>
      <c r="K770" s="179"/>
      <c r="L770" s="180"/>
      <c r="M770" s="179"/>
      <c r="N770" s="180"/>
      <c r="O770" s="181"/>
      <c r="P770" s="182"/>
      <c r="Q770" s="180"/>
      <c r="R770" s="180"/>
      <c r="S770" s="180"/>
      <c r="T770" s="183" t="s">
        <v>81</v>
      </c>
      <c r="U770" s="180"/>
      <c r="V770" s="180"/>
      <c r="W770" s="180"/>
    </row>
  </sheetData>
  <sheetProtection selectLockedCells="1" selectUnlockedCells="1"/>
  <printOptions/>
  <pageMargins left="0.39375" right="0.39375" top="0.5902777777777778" bottom="0.5902777777777778" header="0.5118055555555555" footer="0.39375"/>
  <pageSetup fitToHeight="0" fitToWidth="1" horizontalDpi="300" verticalDpi="300" orientation="landscape" paperSize="9"/>
  <headerFooter alignWithMargins="0">
    <oddFooter>&amp;L&amp;8www.euroCALC.cz&amp;C&amp;8&amp;P z 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sek</cp:lastModifiedBy>
  <dcterms:modified xsi:type="dcterms:W3CDTF">2017-05-04T10:22:44Z</dcterms:modified>
  <cp:category/>
  <cp:version/>
  <cp:contentType/>
  <cp:contentStatus/>
</cp:coreProperties>
</file>