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270" yWindow="510" windowWidth="24240" windowHeight="13740" activeTab="0"/>
  </bookViews>
  <sheets>
    <sheet name="Rekapitulace stavby" sheetId="1" r:id="rId1"/>
    <sheet name="1.A - Dopravní část včetn..." sheetId="2" r:id="rId2"/>
    <sheet name="Pokyny pro vyplnění" sheetId="3" r:id="rId3"/>
  </sheets>
  <definedNames>
    <definedName name="_xlnm._FilterDatabase" localSheetId="1" hidden="1">'1.A - Dopravní část včetn...'!$C$93:$K$585</definedName>
    <definedName name="_xlnm.Print_Area" localSheetId="1">'1.A - Dopravní část včetn...'!$C$4:$J$36,'1.A - Dopravní část včetn...'!$C$42:$J$75,'1.A - Dopravní část včetn...'!$C$81:$K$585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'1.A - Dopravní část včetn...'!$93:$93</definedName>
  </definedNames>
  <calcPr calcId="125725"/>
</workbook>
</file>

<file path=xl/sharedStrings.xml><?xml version="1.0" encoding="utf-8"?>
<sst xmlns="http://schemas.openxmlformats.org/spreadsheetml/2006/main" count="6069" uniqueCount="1091">
  <si>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</si>
  <si>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</si>
  <si>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</si>
  <si>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</si>
  <si>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</si>
  <si>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</si>
  <si>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</si>
  <si>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{0ab245c1-19d2-469e-b94f-ce4931b1055a}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</si>
  <si>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</si>
  <si>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</si>
  <si>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</si>
  <si>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</si>
  <si>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</si>
  <si>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</si>
  <si>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</si>
  <si>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</si>
  <si>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TV16-041_02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</si>
  <si>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</si>
  <si>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</si>
  <si>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KV, Rekonstrukce ulice Chelčického</t>
  </si>
  <si>
    <t>0,1</t>
  </si>
  <si>
    <t>KSO:</t>
  </si>
  <si>
    <t>822 2</t>
  </si>
  <si>
    <t>CC-CZ:</t>
  </si>
  <si>
    <t>8423-25</t>
  </si>
  <si>
    <t>1</t>
  </si>
  <si>
    <t>Místo:</t>
  </si>
  <si>
    <t>Karlovy Vary</t>
  </si>
  <si>
    <t>Datum:</t>
  </si>
  <si>
    <t>27. 7. 2016</t>
  </si>
  <si>
    <t>Zadavatel:</t>
  </si>
  <si>
    <t>IČ:</t>
  </si>
  <si>
    <t/>
  </si>
  <si>
    <t>Statutární město Karlovy Vary</t>
  </si>
  <si>
    <t>DIČ:</t>
  </si>
  <si>
    <t>Uchazeč:</t>
  </si>
  <si>
    <t>Vyplň údaj</t>
  </si>
  <si>
    <t>Projektant:</t>
  </si>
  <si>
    <t>BPO spol. s r.o.,Lidická 1239,36317 OSTROV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</si>
  <si>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</si>
  <si>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</si>
  <si>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</si>
  <si>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</si>
  <si>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</si>
  <si>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</si>
  <si>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</si>
  <si>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</si>
  <si>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</si>
  <si>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</si>
  <si>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</si>
  <si>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</si>
  <si>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</si>
  <si>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</si>
  <si>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</si>
  <si>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</si>
  <si>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</si>
  <si>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</si>
  <si>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</si>
  <si>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</si>
  <si>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</si>
  <si>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</si>
  <si>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</si>
  <si>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</si>
  <si>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</si>
  <si>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</si>
  <si>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</si>
  <si>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</si>
  <si>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</si>
  <si>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</si>
  <si>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</si>
  <si>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</si>
  <si>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</si>
  <si>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</si>
  <si>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</si>
  <si>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</si>
  <si>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</si>
  <si>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</si>
  <si>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</si>
  <si>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</si>
  <si>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</si>
  <si>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1.A</t>
  </si>
  <si>
    <t>Dopravní část včetně rekapitulace</t>
  </si>
  <si>
    <t>STA</t>
  </si>
  <si>
    <t>{d34a102f-e43e-4a6f-9349-80b250a02df1}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</si>
  <si>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</si>
  <si>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</si>
  <si>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</si>
  <si>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</si>
  <si>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</si>
  <si>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</si>
  <si>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</si>
  <si>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</si>
  <si>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1.A - Dopravní část včetně rekapitulace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</si>
  <si>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</si>
  <si>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</si>
  <si>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</si>
  <si>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</si>
  <si>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</si>
  <si>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</si>
  <si>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</si>
  <si>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21 - Zakládání - úprava podloží a základové spáry, zlepšování vlastností hornin</t>
  </si>
  <si>
    <t xml:space="preserve">    45 - Podkladní a vedlejší konstrukce kromě vozovek a železničního svršku</t>
  </si>
  <si>
    <t xml:space="preserve">    5.01 - Komunikace živičná</t>
  </si>
  <si>
    <t xml:space="preserve">    5.02 - Chodníkový přejezd a zpomalovací práh - dlažba</t>
  </si>
  <si>
    <t xml:space="preserve">    5.03 - Chodník - dlažba</t>
  </si>
  <si>
    <t xml:space="preserve">    5.04 - Ostrůvky - žulová dlažba</t>
  </si>
  <si>
    <t xml:space="preserve">    5.05 - Dlažba v ploše vozovky</t>
  </si>
  <si>
    <t xml:space="preserve">    5.06 - Sanace zemní pláně</t>
  </si>
  <si>
    <t xml:space="preserve">    8 - Trubní vedení</t>
  </si>
  <si>
    <t xml:space="preserve">    91 - Doplňující konstrukce a práce pozemních komunikací, letišť a ploch</t>
  </si>
  <si>
    <t xml:space="preserve">    96 - Bourání konstrukcí</t>
  </si>
  <si>
    <t xml:space="preserve">    997 - Přesun sutě</t>
  </si>
  <si>
    <t xml:space="preserve">    998 - Přesun hmot</t>
  </si>
  <si>
    <t>EL_přenos - Elektročást</t>
  </si>
  <si>
    <t>VRN - Vedlejší rozpočtové náklady</t>
  </si>
  <si>
    <t>VON - Vedlejší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</si>
  <si>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</si>
  <si>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</si>
  <si>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</si>
  <si>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</si>
  <si>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</si>
  <si>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</si>
  <si>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</si>
  <si>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</si>
  <si>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</si>
  <si>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</si>
  <si>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</si>
  <si>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</si>
  <si>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</si>
  <si>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</si>
  <si>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</si>
  <si>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</si>
  <si>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</si>
  <si>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</si>
  <si>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</si>
  <si>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122202203</t>
  </si>
  <si>
    <t>Odkopávky a prokopávky nezapažené pro silnice objemu do 5000 m3 v hornině tř. 3</t>
  </si>
  <si>
    <t>m3</t>
  </si>
  <si>
    <t>CS ÚRS 2016 01</t>
  </si>
  <si>
    <t>4</t>
  </si>
  <si>
    <t>-1896214276</t>
  </si>
  <si>
    <t>VV</t>
  </si>
  <si>
    <t>dle specifikace v TZ</t>
  </si>
  <si>
    <t>1310,0</t>
  </si>
  <si>
    <t>122202209</t>
  </si>
  <si>
    <t>Příplatek k odkopávkám a prokopávkám pro silnice v hornině tř. 3 za lepivost</t>
  </si>
  <si>
    <t>883659531</t>
  </si>
  <si>
    <t>lepivost 30%</t>
  </si>
  <si>
    <t>1310,0*0,3</t>
  </si>
  <si>
    <t>3</t>
  </si>
  <si>
    <t>132201201</t>
  </si>
  <si>
    <t>Hloubení rýh š do 2000 mm v hornině tř. 3 objemu do 100 m3</t>
  </si>
  <si>
    <t>671817490</t>
  </si>
  <si>
    <t>přípojky od UV DN 150 mm, prům.hl.1500 mm</t>
  </si>
  <si>
    <t>0,8*1,5*60,0</t>
  </si>
  <si>
    <t>132201209</t>
  </si>
  <si>
    <t>Příplatek za lepivost k hloubení rýh š do 2000 mm v hornině tř. 3</t>
  </si>
  <si>
    <t>-1429554320</t>
  </si>
  <si>
    <t>lepivost 50%</t>
  </si>
  <si>
    <t>72,0*0,5</t>
  </si>
  <si>
    <t>5</t>
  </si>
  <si>
    <t>151101101</t>
  </si>
  <si>
    <t>Zřízení příložného pažení a rozepření stěn rýh hl do 2 m</t>
  </si>
  <si>
    <t>m2</t>
  </si>
  <si>
    <t>1174379537</t>
  </si>
  <si>
    <t>předpoklad - cca 50% rýh bude nutno pažit</t>
  </si>
  <si>
    <t>2*1,5*60,0*0,5</t>
  </si>
  <si>
    <t>6</t>
  </si>
  <si>
    <t>151101111</t>
  </si>
  <si>
    <t>Odstranění příložného pažení a rozepření stěn rýh hl do 2 m</t>
  </si>
  <si>
    <t>-1167272642</t>
  </si>
  <si>
    <t>7</t>
  </si>
  <si>
    <t>161101101</t>
  </si>
  <si>
    <t>Svislé přemístění výkopku z horniny tř. 1 až 4 hl výkopu do 2,5 m</t>
  </si>
  <si>
    <t>-1297601908</t>
  </si>
  <si>
    <t>pol.132201201</t>
  </si>
  <si>
    <t>72,0</t>
  </si>
  <si>
    <t>8</t>
  </si>
  <si>
    <t>175151101</t>
  </si>
  <si>
    <t>Obsypání potrubí strojně sypaninou bez prohození, uloženou do 3 m</t>
  </si>
  <si>
    <t>-1646787755</t>
  </si>
  <si>
    <t>obsyp pískem</t>
  </si>
  <si>
    <t>přípojky od UV DN 150 mm</t>
  </si>
  <si>
    <t>0,9*(0,15+0,3)*60,0</t>
  </si>
  <si>
    <t>Mezisoučet A</t>
  </si>
  <si>
    <t>méně potrubí</t>
  </si>
  <si>
    <t>-3,14*0,075*0,075*60,0</t>
  </si>
  <si>
    <t>0,26</t>
  </si>
  <si>
    <t>Součet</t>
  </si>
  <si>
    <t>9</t>
  </si>
  <si>
    <t>M</t>
  </si>
  <si>
    <t>583313460</t>
  </si>
  <si>
    <t>kamenivo těžené drobné - písek - dodávka, doprava</t>
  </si>
  <si>
    <t>t</t>
  </si>
  <si>
    <t>1890044267</t>
  </si>
  <si>
    <t>hutnění 10%, ztratné 1%</t>
  </si>
  <si>
    <t>pol.175151101</t>
  </si>
  <si>
    <t>23,5*1,8*1,11</t>
  </si>
  <si>
    <t>10</t>
  </si>
  <si>
    <t>174101101</t>
  </si>
  <si>
    <t>Zásyp jam, šachet rýh nebo kolem objektů sypaninou se zhutněním</t>
  </si>
  <si>
    <t>1023918184</t>
  </si>
  <si>
    <t xml:space="preserve">přípojky od UV </t>
  </si>
  <si>
    <t>výkop - pol.132201201</t>
  </si>
  <si>
    <t>méně lože - pol.451573111</t>
  </si>
  <si>
    <t>-8,1</t>
  </si>
  <si>
    <t>méně obsyp pískem</t>
  </si>
  <si>
    <t>pol.175151101 mezisoučet A</t>
  </si>
  <si>
    <t>-24,3</t>
  </si>
  <si>
    <t>11</t>
  </si>
  <si>
    <t>162201102</t>
  </si>
  <si>
    <t>Vodorovné přemístění do 50 m výkopku/sypaniny z horniny tř. 1 až 4</t>
  </si>
  <si>
    <t>-2141100403</t>
  </si>
  <si>
    <t>přemístění výkopku k místu násypu a zásypu</t>
  </si>
  <si>
    <t>pol.171101103+174101101</t>
  </si>
  <si>
    <t>50,0+39,6</t>
  </si>
  <si>
    <t>přesun sypkých hmot po staveništi</t>
  </si>
  <si>
    <t>písek pro obsyp potrubí - pol.175151101</t>
  </si>
  <si>
    <t>23,5</t>
  </si>
  <si>
    <t>písek nebo štěrkopísek pro lože potrubí</t>
  </si>
  <si>
    <t>pol.451573111</t>
  </si>
  <si>
    <t>8,1</t>
  </si>
  <si>
    <t>12</t>
  </si>
  <si>
    <t>162701102</t>
  </si>
  <si>
    <t>Vodorovné přemístění do 7000 m výkopku/sypaniny z horniny tř. 1 až 4</t>
  </si>
  <si>
    <t>-1444636143</t>
  </si>
  <si>
    <t xml:space="preserve">odvoz přebytečné zeminy na placenou skládku </t>
  </si>
  <si>
    <t>výkop - pol.122202203+132201201</t>
  </si>
  <si>
    <t>1310,0+72,0</t>
  </si>
  <si>
    <t>méně násyp a zásyp</t>
  </si>
  <si>
    <t>-(50,0+39,6)</t>
  </si>
  <si>
    <t>13</t>
  </si>
  <si>
    <t>171201201</t>
  </si>
  <si>
    <t>Uložení sypaniny na skládky</t>
  </si>
  <si>
    <t>1550316929</t>
  </si>
  <si>
    <t>14</t>
  </si>
  <si>
    <t>17120121R</t>
  </si>
  <si>
    <t>Poplatek za uložení odpadu ze sypaniny na skládce (skládkovné)</t>
  </si>
  <si>
    <t>-1900572932</t>
  </si>
  <si>
    <t>1292,0*1,7</t>
  </si>
  <si>
    <t>171101103</t>
  </si>
  <si>
    <t>Uložení sypaniny z hornin soudržných do násypů zhutněných do 100 % PS</t>
  </si>
  <si>
    <t>1831970246</t>
  </si>
  <si>
    <t>50,0</t>
  </si>
  <si>
    <t>16</t>
  </si>
  <si>
    <t>181951102</t>
  </si>
  <si>
    <t>Úprava pláně v hornině tř. 1 až 4 se zhutněním</t>
  </si>
  <si>
    <t>742093817</t>
  </si>
  <si>
    <t>živičná vozovka</t>
  </si>
  <si>
    <t>2750,0</t>
  </si>
  <si>
    <t>chodníkový přejezd+zpomalovací práh</t>
  </si>
  <si>
    <t>115,0</t>
  </si>
  <si>
    <t>chodník - dlažba</t>
  </si>
  <si>
    <t>175,0+53,0</t>
  </si>
  <si>
    <t>ostrůvky - žulová dlažba</t>
  </si>
  <si>
    <t>45,0+50,0+45,0</t>
  </si>
  <si>
    <t>17</t>
  </si>
  <si>
    <t>181951101</t>
  </si>
  <si>
    <t>Úprava pláně v hornině tř. 1 až 4 bez zhutnění</t>
  </si>
  <si>
    <t>-760616499</t>
  </si>
  <si>
    <t>okolní plochy dotčené stavbou, které se osejí trávou</t>
  </si>
  <si>
    <t>160,0</t>
  </si>
  <si>
    <t>18</t>
  </si>
  <si>
    <t>181301103</t>
  </si>
  <si>
    <t>Rozprostření ornice tl vrstvy do 200 mm pl do 500 m2 v rovině nebo ve svahu do 1:5</t>
  </si>
  <si>
    <t>-1590763927</t>
  </si>
  <si>
    <t>okolní plochy dotčené stavbou</t>
  </si>
  <si>
    <t>19</t>
  </si>
  <si>
    <t>103715000</t>
  </si>
  <si>
    <t>substrát pro trávníky - dodávka, doprava</t>
  </si>
  <si>
    <t>-814522109</t>
  </si>
  <si>
    <t>ztratné 1%</t>
  </si>
  <si>
    <t>pol.181301103</t>
  </si>
  <si>
    <t>160,0*0,2*1,01</t>
  </si>
  <si>
    <t>20</t>
  </si>
  <si>
    <t>181411131</t>
  </si>
  <si>
    <t>Založení parkového trávníku výsevem plochy do 1000 m2 v rovině a ve svahu do 1:5</t>
  </si>
  <si>
    <t>-148853458</t>
  </si>
  <si>
    <t>005724100</t>
  </si>
  <si>
    <t>osivo směs travní parková - dodávka, doprava</t>
  </si>
  <si>
    <t>kg</t>
  </si>
  <si>
    <t>-1092675554</t>
  </si>
  <si>
    <t>ztratné 3%</t>
  </si>
  <si>
    <t>množství dle ceníkové přílohy</t>
  </si>
  <si>
    <t>160,0*0,015*1,03</t>
  </si>
  <si>
    <t>22</t>
  </si>
  <si>
    <t>185804312</t>
  </si>
  <si>
    <t>Zalití rostlin vodou plocha přes 20 m2</t>
  </si>
  <si>
    <t>1163618951</t>
  </si>
  <si>
    <t>pol.181411131</t>
  </si>
  <si>
    <t>160,0*10*0,001</t>
  </si>
  <si>
    <t>23</t>
  </si>
  <si>
    <t>185851121</t>
  </si>
  <si>
    <t>Dovoz vody pro zálivku rostlin za vzdálenost do 1000 m</t>
  </si>
  <si>
    <t>-636419778</t>
  </si>
  <si>
    <t>24</t>
  </si>
  <si>
    <t>185851129</t>
  </si>
  <si>
    <t>Příplatek k dovozu vody pro zálivku rostlin do 1000 m ZKD 1000 m</t>
  </si>
  <si>
    <t>-1901129906</t>
  </si>
  <si>
    <t>Zakládání - úprava podloží a základové spáry, zlepšování vlastností hornin</t>
  </si>
  <si>
    <t>25</t>
  </si>
  <si>
    <t>212572111</t>
  </si>
  <si>
    <t>Lože pro trativody ze štěrkopísku tříděného</t>
  </si>
  <si>
    <t>-1883275169</t>
  </si>
  <si>
    <t>"tl. lože 50 mm</t>
  </si>
  <si>
    <t>0,05*0,3*450,0</t>
  </si>
  <si>
    <t>26</t>
  </si>
  <si>
    <t>211561111</t>
  </si>
  <si>
    <t>Výplň odvodňovacích žeber nebo trativodů kamenivem hrubým drceným frakce 4 až 16 mm</t>
  </si>
  <si>
    <t>-440712493</t>
  </si>
  <si>
    <t>((0,3+0,6)/2-0,05)*0,3*450,0</t>
  </si>
  <si>
    <t>"méně trubky</t>
  </si>
  <si>
    <t>-3,14*0,08*0,08*450,0</t>
  </si>
  <si>
    <t>0,043</t>
  </si>
  <si>
    <t>27</t>
  </si>
  <si>
    <t>212755216</t>
  </si>
  <si>
    <t>Trativody z drenážních trubek plastových flexibilních D 160 mm bez lože</t>
  </si>
  <si>
    <t>m</t>
  </si>
  <si>
    <t>1218557624</t>
  </si>
  <si>
    <t>45</t>
  </si>
  <si>
    <t>Podkladní a vedlejší konstrukce kromě vozovek a železničního svršku</t>
  </si>
  <si>
    <t>28</t>
  </si>
  <si>
    <t>451573111</t>
  </si>
  <si>
    <t>Lože pod potrubí otevřený výkop ze štěrkopísku</t>
  </si>
  <si>
    <t>-1091955179</t>
  </si>
  <si>
    <t>"rýhy pro přípojky nových UV</t>
  </si>
  <si>
    <t>0,15*0,9*60,0</t>
  </si>
  <si>
    <t>5.01</t>
  </si>
  <si>
    <t>Komunikace živičná</t>
  </si>
  <si>
    <t>29</t>
  </si>
  <si>
    <t>5771341_R</t>
  </si>
  <si>
    <t>Asfaltový beton vrstva obrusná ACO 11 (ABS) tř. I tl 40 mm š přes 3 m z nemodifikovaného asfaltu - barevný, barva červená</t>
  </si>
  <si>
    <t>2117777500</t>
  </si>
  <si>
    <t>konstrukce vozovky</t>
  </si>
  <si>
    <t>červený asfaltový beton</t>
  </si>
  <si>
    <t>630,0</t>
  </si>
  <si>
    <t>30</t>
  </si>
  <si>
    <t>577134121</t>
  </si>
  <si>
    <t>Asfaltový beton vrstva obrusná ACO 11 (ABS) tř. I tl 40 mm š přes 3 m z nemodifikovaného asfaltu</t>
  </si>
  <si>
    <t>-1003835613</t>
  </si>
  <si>
    <t>černý asfaltový beton</t>
  </si>
  <si>
    <t>2120,0</t>
  </si>
  <si>
    <t>31</t>
  </si>
  <si>
    <t>573231111</t>
  </si>
  <si>
    <t>Postřik živičný spojovací ze silniční emulze v množství do 0,7 kg/m2</t>
  </si>
  <si>
    <t>-1357480294</t>
  </si>
  <si>
    <t>32</t>
  </si>
  <si>
    <t>565145121</t>
  </si>
  <si>
    <t>Asfaltový beton vrstva podkladní ACP 16+ (obalované kamenivo OKS) tl 60 mm š přes 3 m</t>
  </si>
  <si>
    <t>1024032968</t>
  </si>
  <si>
    <t>33</t>
  </si>
  <si>
    <t>573111113</t>
  </si>
  <si>
    <t>Postřik živičný infiltrační s posypem z asfaltu množství 1,5 kg/m2</t>
  </si>
  <si>
    <t>1782181684</t>
  </si>
  <si>
    <t>34</t>
  </si>
  <si>
    <t>564952111</t>
  </si>
  <si>
    <t>Podklad z mechanicky zpevněného kameniva MZK tl 150 mm</t>
  </si>
  <si>
    <t>1078578718</t>
  </si>
  <si>
    <t>35</t>
  </si>
  <si>
    <t>564861111</t>
  </si>
  <si>
    <t>Podklad ze štěrkodrtě ŠD 0-32 mm  tl 200 mm</t>
  </si>
  <si>
    <t>-197593499</t>
  </si>
  <si>
    <t>36</t>
  </si>
  <si>
    <t>919726202</t>
  </si>
  <si>
    <t>Geotextilie pro vyztužení, separaci a filtraci tkaná z PP podélná pevnost v tahu do 50 kN/m</t>
  </si>
  <si>
    <t>-447470695</t>
  </si>
  <si>
    <t>37</t>
  </si>
  <si>
    <t>Celá konstrukce vozovky včetně případné sanace pláně se provede v místech, kde bude štětová vrstva porušená a nebude tvořit únosný podklad. (tuto položku NEOCEŇOVAT - pouze poznámka)</t>
  </si>
  <si>
    <t>-1729153515</t>
  </si>
  <si>
    <t>V místech, kde bude štětová vrstva únosná, neprovede se spodní</t>
  </si>
  <si>
    <t xml:space="preserve">konstrukční vrstva ze ŠD - provedou se pouze následné </t>
  </si>
  <si>
    <t>konstrukční  vrstvy - fakturováno bude podle skutečně</t>
  </si>
  <si>
    <t>provedených prací</t>
  </si>
  <si>
    <t>5.02</t>
  </si>
  <si>
    <t>Chodníkový přejezd a zpomalovací práh - dlažba</t>
  </si>
  <si>
    <t>38</t>
  </si>
  <si>
    <t>596212210</t>
  </si>
  <si>
    <t>Kladení zámkové dlažby pozemních komunikací tl 80 mm skupiny A pl do 50 m2</t>
  </si>
  <si>
    <t>720359483</t>
  </si>
  <si>
    <t>chodníkový přejzd a zpomalovací práh</t>
  </si>
  <si>
    <t>39</t>
  </si>
  <si>
    <t>592452690a</t>
  </si>
  <si>
    <t>dlažba betonová 10x10x8 cm  - kontrastní barva oproti barvě dlažby chodníků - dodávka, doprava</t>
  </si>
  <si>
    <t>-1359497126</t>
  </si>
  <si>
    <t>ztraté 2%</t>
  </si>
  <si>
    <t>pol.596212210</t>
  </si>
  <si>
    <t>115,0*1,02+0,7</t>
  </si>
  <si>
    <t>40</t>
  </si>
  <si>
    <t>1935551038</t>
  </si>
  <si>
    <t>41</t>
  </si>
  <si>
    <t>-610635374</t>
  </si>
  <si>
    <t>110,0*0,2</t>
  </si>
  <si>
    <t>42</t>
  </si>
  <si>
    <t>1927641366</t>
  </si>
  <si>
    <t>110,0*0,6</t>
  </si>
  <si>
    <t>5.03</t>
  </si>
  <si>
    <t>Chodník - dlažba</t>
  </si>
  <si>
    <t>43</t>
  </si>
  <si>
    <t>596811122</t>
  </si>
  <si>
    <t>Kladení betonové dlažby komunikací pro pěší do lože z kameniva tl.30 mm  vel do 0,09 m2 plochy do 300 m2</t>
  </si>
  <si>
    <t>1805912096</t>
  </si>
  <si>
    <t>chodník</t>
  </si>
  <si>
    <t>betonová dlažba</t>
  </si>
  <si>
    <t>175,0</t>
  </si>
  <si>
    <t>44</t>
  </si>
  <si>
    <t>596811121</t>
  </si>
  <si>
    <t>Kladení betonové dlažby komunikací pro pěší do lože z kameniva vel do 0,09 m2 plochy do 100 m2</t>
  </si>
  <si>
    <t>-164604348</t>
  </si>
  <si>
    <t>reliéfní dlažba</t>
  </si>
  <si>
    <t>53,0</t>
  </si>
  <si>
    <t>592452680</t>
  </si>
  <si>
    <t>dlažba betonová tl. 6 cm - barevná nebo přírodní - dodávka, doprava</t>
  </si>
  <si>
    <t>981870866</t>
  </si>
  <si>
    <t>ztratné2%</t>
  </si>
  <si>
    <t>pol.596811122</t>
  </si>
  <si>
    <t>175,0*1,02+0,5</t>
  </si>
  <si>
    <t>46</t>
  </si>
  <si>
    <t>592452670</t>
  </si>
  <si>
    <t>dlažba betonová reliéfní tl. 6 cm barevná - kontrastní barva oproti chodníku - dodávka, doprava</t>
  </si>
  <si>
    <t>-84117863</t>
  </si>
  <si>
    <t>pol.596811121</t>
  </si>
  <si>
    <t>53,0*1,03+0,41</t>
  </si>
  <si>
    <t>47</t>
  </si>
  <si>
    <t>564851111</t>
  </si>
  <si>
    <t>Podklad ze štěrkodrtě ŠD tl 150 mm</t>
  </si>
  <si>
    <t>681972095</t>
  </si>
  <si>
    <t>pol.596811122+596811121</t>
  </si>
  <si>
    <t>5.04</t>
  </si>
  <si>
    <t>Ostrůvky - žulová dlažba</t>
  </si>
  <si>
    <t>48</t>
  </si>
  <si>
    <t>113106161</t>
  </si>
  <si>
    <t>Rozebrání dlažeb vozovek pl do 50 m2 z drobných kostek do lože z kameniva</t>
  </si>
  <si>
    <t>-1880969372</t>
  </si>
  <si>
    <t>ostrůvek pro kontejnery</t>
  </si>
  <si>
    <t>49</t>
  </si>
  <si>
    <t>979071021</t>
  </si>
  <si>
    <t>Očištění dlažebních kostek drobných s původním spárováním kamenivem těženým při překopech ing sítí</t>
  </si>
  <si>
    <t>-525773931</t>
  </si>
  <si>
    <t>50</t>
  </si>
  <si>
    <t>591211111</t>
  </si>
  <si>
    <t>Kladení dlažby z kostek drobných z kamene do lože z kameniva těženého tl 50 mm</t>
  </si>
  <si>
    <t>291002529</t>
  </si>
  <si>
    <t>ostrůvek pro kontejnery z rozebrané dlažby</t>
  </si>
  <si>
    <t>45,0</t>
  </si>
  <si>
    <t>51</t>
  </si>
  <si>
    <t>591411111</t>
  </si>
  <si>
    <t>Kladení dlažby z mozaiky jednobarevné komunikací pro pěší lože z kameniva</t>
  </si>
  <si>
    <t>201756871</t>
  </si>
  <si>
    <t>ostrůvky</t>
  </si>
  <si>
    <t>52</t>
  </si>
  <si>
    <t>583800100</t>
  </si>
  <si>
    <t>mozaika dlažební, žula 4/6 cm - dodávka, doprava</t>
  </si>
  <si>
    <t>-1979506160</t>
  </si>
  <si>
    <t>1 t = 8,5 m2, ztratné 2%</t>
  </si>
  <si>
    <t>pol.591411111</t>
  </si>
  <si>
    <t>45,0/8,5*1,02</t>
  </si>
  <si>
    <t>53</t>
  </si>
  <si>
    <t>62661396</t>
  </si>
  <si>
    <t>pol.591211111+591411111</t>
  </si>
  <si>
    <t>45,0+45,0</t>
  </si>
  <si>
    <t>5.05</t>
  </si>
  <si>
    <t>Dlažba v ploše vozovky</t>
  </si>
  <si>
    <t>54</t>
  </si>
  <si>
    <t>596841120</t>
  </si>
  <si>
    <t>Kladení betonové dlažby komunikací pro pěší do lože z betonu tl.30 mm včetně vyplnění spár cementovou maltou vel do 0,09 m2 plochy do 50 m2</t>
  </si>
  <si>
    <t>-1288177160</t>
  </si>
  <si>
    <t>pásky z betonové dlažby 100/100/80 mm (parkovací stání)</t>
  </si>
  <si>
    <t>délka 175 mm</t>
  </si>
  <si>
    <t>0,1*175,0</t>
  </si>
  <si>
    <t>betonová dlažba v ploše vozovky 240/320/80 mm</t>
  </si>
  <si>
    <t>dl.390 mm</t>
  </si>
  <si>
    <t>0,24*390,0+0,4</t>
  </si>
  <si>
    <t>Mezisoučet B</t>
  </si>
  <si>
    <t>55</t>
  </si>
  <si>
    <t>451317777</t>
  </si>
  <si>
    <t>Podklad nebo lože pod dlažbu vodorovný nebo do sklonu 1:5 z betonu prostého tl do 100 mm</t>
  </si>
  <si>
    <t>2057962446</t>
  </si>
  <si>
    <t>celková tl. betonového lože pod dlažbou je 170 mm</t>
  </si>
  <si>
    <t>170-30=140 mm     140mm/100mm =1,4</t>
  </si>
  <si>
    <t>(0,1+0,5)/2*175,0*1,4</t>
  </si>
  <si>
    <t>(0,24+0,7)/2*390,0*1,4+0,38</t>
  </si>
  <si>
    <t>56</t>
  </si>
  <si>
    <t>592452690b</t>
  </si>
  <si>
    <t>dlažba betonová 10x10x8 cm barevná - kontrastní barva k barvám dlažeb chodníku - dodávka, doprava</t>
  </si>
  <si>
    <t>507344023</t>
  </si>
  <si>
    <t>pol.596841120 mezisoučet A</t>
  </si>
  <si>
    <t>17,5*1,03+0,975</t>
  </si>
  <si>
    <t>57</t>
  </si>
  <si>
    <t>5924520_R</t>
  </si>
  <si>
    <t>dlažba betonová 24x32x8 cm  barevná - kontrastní barva k barvám dlažeb chodníku - dodávka, doprava</t>
  </si>
  <si>
    <t>1833449780</t>
  </si>
  <si>
    <t>pol.596841120 mezisoučet B</t>
  </si>
  <si>
    <t>94,0*1,03+0,18</t>
  </si>
  <si>
    <t>5.06</t>
  </si>
  <si>
    <t>Sanace zemní pláně</t>
  </si>
  <si>
    <t>58</t>
  </si>
  <si>
    <t>704295345</t>
  </si>
  <si>
    <t>1400,0</t>
  </si>
  <si>
    <t>Poznámka :</t>
  </si>
  <si>
    <t>Sanace se provede pouze v místech, kde nebude podklad ze stávající</t>
  </si>
  <si>
    <t>štětové vrstvy nebo v místech s dostatečnou únosností (viz TZ).</t>
  </si>
  <si>
    <t>Výměra v rozpočtu se pouze předpokládá - vlastní sanace se bude provádět</t>
  </si>
  <si>
    <t xml:space="preserve">na základě provedených zkoušek a naměřených hodnot, fakturovat se </t>
  </si>
  <si>
    <t>bude podle skutečně provedených prací.</t>
  </si>
  <si>
    <t>Trubní vedení</t>
  </si>
  <si>
    <t>59</t>
  </si>
  <si>
    <t>871324301</t>
  </si>
  <si>
    <t>Montáž kanalizačního potrubí z PE SDR17 otevřený výkop sklon do 20 % svařovaných na tupo D 160x9,4</t>
  </si>
  <si>
    <t>217826547</t>
  </si>
  <si>
    <t xml:space="preserve">"odvodnění uličních vpustí </t>
  </si>
  <si>
    <t>60,0</t>
  </si>
  <si>
    <t>60</t>
  </si>
  <si>
    <t>286137010</t>
  </si>
  <si>
    <t>potrubí kanalizační tlakové PE100 SDR 17, 160 x 9,4 mm</t>
  </si>
  <si>
    <t>1259835930</t>
  </si>
  <si>
    <t>"ztratné 1,5%</t>
  </si>
  <si>
    <t>"pol.871324301</t>
  </si>
  <si>
    <t>60,0*1,015+0,1</t>
  </si>
  <si>
    <t>61</t>
  </si>
  <si>
    <t>8700010_R</t>
  </si>
  <si>
    <t>Příplatek na tvarovky plastového potrubí</t>
  </si>
  <si>
    <t>827307447</t>
  </si>
  <si>
    <t>62</t>
  </si>
  <si>
    <t>892351111</t>
  </si>
  <si>
    <t>Tlaková zkouška vodou potrubí DN 150 nebo 200</t>
  </si>
  <si>
    <t>-970352842</t>
  </si>
  <si>
    <t>63</t>
  </si>
  <si>
    <t>8923721_R</t>
  </si>
  <si>
    <t>Zabezpečení konců potrubí DN 150 při tlakových zkouškách vodou</t>
  </si>
  <si>
    <t>kus</t>
  </si>
  <si>
    <t>-298587134</t>
  </si>
  <si>
    <t>64</t>
  </si>
  <si>
    <t>895941111</t>
  </si>
  <si>
    <t>Zřízení vpusti kanalizační uliční z betonových dílců</t>
  </si>
  <si>
    <t>-167688070</t>
  </si>
  <si>
    <t>65</t>
  </si>
  <si>
    <t>899203111</t>
  </si>
  <si>
    <t>Osazení mříží litinových včetně rámů a košů na bahno hmotnosti nad 100 do 150 kg</t>
  </si>
  <si>
    <t>1028689373</t>
  </si>
  <si>
    <t>66</t>
  </si>
  <si>
    <t>8900010_R</t>
  </si>
  <si>
    <t>dodávka+ doprava kompletu prefabrikovaných betonnových dílců DN 500mm pro 1 ks uliční vpusti</t>
  </si>
  <si>
    <t>-804734380</t>
  </si>
  <si>
    <t>dodávka k pol.895941111</t>
  </si>
  <si>
    <t>67</t>
  </si>
  <si>
    <t>8900020_R</t>
  </si>
  <si>
    <t>kalový koš pro silniční vpust - dodávka, doprava</t>
  </si>
  <si>
    <t>-1643375564</t>
  </si>
  <si>
    <t>dodávka k pol.899203111</t>
  </si>
  <si>
    <t>68</t>
  </si>
  <si>
    <t>8900030_R</t>
  </si>
  <si>
    <t>litinová vtoková mříž s rámem 500x500mm, tř. D400  -  dodávka,doprava</t>
  </si>
  <si>
    <t>1096510567</t>
  </si>
  <si>
    <t>69</t>
  </si>
  <si>
    <t>93590010R</t>
  </si>
  <si>
    <t>Vpusť s kalovým košem a vtokovou mříží  pro odvodňovací žlab - montáž, dodávka, doprava</t>
  </si>
  <si>
    <t>1551238956</t>
  </si>
  <si>
    <t>(např. aco vpust)</t>
  </si>
  <si>
    <t>70</t>
  </si>
  <si>
    <t>899131113</t>
  </si>
  <si>
    <t>Výměna šachtového rámu  s osazením a dodáním rámu nového včetně poklopu (tř. D400)</t>
  </si>
  <si>
    <t>-170415699</t>
  </si>
  <si>
    <t>nový rám+nový poklop šachet včetně</t>
  </si>
  <si>
    <t>vybourání původního</t>
  </si>
  <si>
    <t>71</t>
  </si>
  <si>
    <t>899331111</t>
  </si>
  <si>
    <t xml:space="preserve">Výšková úprava uličního vstupu nebo vpusti </t>
  </si>
  <si>
    <t>1736707584</t>
  </si>
  <si>
    <t>rektifikace poklopů šachet</t>
  </si>
  <si>
    <t>72</t>
  </si>
  <si>
    <t>899101211</t>
  </si>
  <si>
    <t>Demontáž poklopů litinových nebo ocelových včetně rámů hmotnosti do 50 kg</t>
  </si>
  <si>
    <t>-1501605728</t>
  </si>
  <si>
    <t>demontáž uličního poklopu šoupěte a ventilů před rektifikací</t>
  </si>
  <si>
    <t>73</t>
  </si>
  <si>
    <t>899431111</t>
  </si>
  <si>
    <t>Výšková úprava uličního poklopu šoupěte a ventilů</t>
  </si>
  <si>
    <t>172581786</t>
  </si>
  <si>
    <t>rektifikace dle specifikace v TZ</t>
  </si>
  <si>
    <t>74</t>
  </si>
  <si>
    <t>899401112</t>
  </si>
  <si>
    <t>Osazení poklopů litinových šoupátkových a ventilových</t>
  </si>
  <si>
    <t>605444573</t>
  </si>
  <si>
    <t>75</t>
  </si>
  <si>
    <t>422913520</t>
  </si>
  <si>
    <t>poklop litinový - šoupátkový nebo ventilový - dodávka, doprava</t>
  </si>
  <si>
    <t>-1606527661</t>
  </si>
  <si>
    <t>91</t>
  </si>
  <si>
    <t>Doplňující konstrukce a práce pozemních komunikací, letišť a ploch</t>
  </si>
  <si>
    <t>76</t>
  </si>
  <si>
    <t>914111111</t>
  </si>
  <si>
    <t>Montáž svislé dopravní značky do velikosti 1 m2 objímkami na sloupek nebo konzolu</t>
  </si>
  <si>
    <t>388342036</t>
  </si>
  <si>
    <t>značka č.B1, č.B2, č.B11</t>
  </si>
  <si>
    <t>1+2+1</t>
  </si>
  <si>
    <t>značka č.E13, č.IP 4b, č.IP 10a</t>
  </si>
  <si>
    <t>značka č.IP 26a, č.IP 26b</t>
  </si>
  <si>
    <t>4+4</t>
  </si>
  <si>
    <t>77</t>
  </si>
  <si>
    <t>404441130</t>
  </si>
  <si>
    <t>značka svislá reflexní zákazová B AL- 3M 700 mm B1-34</t>
  </si>
  <si>
    <t>-1574083110</t>
  </si>
  <si>
    <t>78</t>
  </si>
  <si>
    <t>404442320</t>
  </si>
  <si>
    <t>značka svislá reflexní AL- 3M 500 x 500 mm</t>
  </si>
  <si>
    <t>1769555448</t>
  </si>
  <si>
    <t>značka IP10a</t>
  </si>
  <si>
    <t>IP4b</t>
  </si>
  <si>
    <t>79</t>
  </si>
  <si>
    <t>404443180</t>
  </si>
  <si>
    <t>značka svislá reflexní AL- 3M 500 X 300 mm</t>
  </si>
  <si>
    <t>952108250</t>
  </si>
  <si>
    <t>značka E13</t>
  </si>
  <si>
    <t>80</t>
  </si>
  <si>
    <t>404442760</t>
  </si>
  <si>
    <t>značka svislá reflexní AL- 3M 1000 x 500 mm (IP 26a, IP 26b)</t>
  </si>
  <si>
    <t>-521201974</t>
  </si>
  <si>
    <t>značka IP 26a</t>
  </si>
  <si>
    <t>značka IP 26b</t>
  </si>
  <si>
    <t>81</t>
  </si>
  <si>
    <t>914511112</t>
  </si>
  <si>
    <t>Montáž sloupku dopravních značek délky do 3,5 m s betonovým základem a patkou</t>
  </si>
  <si>
    <t>1576520054</t>
  </si>
  <si>
    <t>nové značky</t>
  </si>
  <si>
    <t>"cena položky zahrnuje :</t>
  </si>
  <si>
    <t>"výkop patky, betonový základ a</t>
  </si>
  <si>
    <t>"kotevní patku sloupku</t>
  </si>
  <si>
    <t>82</t>
  </si>
  <si>
    <t>404452300</t>
  </si>
  <si>
    <t>sloupek Zn 70 - 350</t>
  </si>
  <si>
    <t>156810209</t>
  </si>
  <si>
    <t>83</t>
  </si>
  <si>
    <t>404452570</t>
  </si>
  <si>
    <t>upínací svorka na sloupek US 70</t>
  </si>
  <si>
    <t>937922309</t>
  </si>
  <si>
    <t>84</t>
  </si>
  <si>
    <t>404452540</t>
  </si>
  <si>
    <t>víčko na sloupek 70</t>
  </si>
  <si>
    <t>891879199</t>
  </si>
  <si>
    <t>85</t>
  </si>
  <si>
    <t>916231213</t>
  </si>
  <si>
    <t>Osazení záhonového obrubníku betonového stojatého s boční opěrou do lože z betonu prostého</t>
  </si>
  <si>
    <t>1067039161</t>
  </si>
  <si>
    <t>655,0</t>
  </si>
  <si>
    <t>86</t>
  </si>
  <si>
    <t>592173140</t>
  </si>
  <si>
    <t>obrubník betonový zahradní přírodní šedá  50x8x25 cm - dodávka, doprava</t>
  </si>
  <si>
    <t>727231601</t>
  </si>
  <si>
    <t>pol.916231213</t>
  </si>
  <si>
    <t>655,0/0,5*1,01+0,9</t>
  </si>
  <si>
    <t>87</t>
  </si>
  <si>
    <t>916131213</t>
  </si>
  <si>
    <t>Osazení silničního obrubníku betonového stojatého s boční opěrou do lože z betonu prostého</t>
  </si>
  <si>
    <t>-2015030618</t>
  </si>
  <si>
    <t>obrubník betonový 1000/300/150</t>
  </si>
  <si>
    <t>220,0</t>
  </si>
  <si>
    <t>obrubník betonový 1000/250/150</t>
  </si>
  <si>
    <t>190,0</t>
  </si>
  <si>
    <t>obrubník betonový 1000/300/150 (R=1,0m) - 2ks</t>
  </si>
  <si>
    <t>2,0</t>
  </si>
  <si>
    <t>obrubník betonový 1000/300/150 (R=0,5m) - 46 ks</t>
  </si>
  <si>
    <t>46,0</t>
  </si>
  <si>
    <t>tl. betonového lože započtená v položce je 100 mm</t>
  </si>
  <si>
    <t>88</t>
  </si>
  <si>
    <t>916991121</t>
  </si>
  <si>
    <t>Lože pod obrubníky, krajníky nebo obruby z dlažebních kostek z betonu prostého</t>
  </si>
  <si>
    <t>-1486195698</t>
  </si>
  <si>
    <t>celková tl.lože pod obrubníky je 250 mm=100+150 mm</t>
  </si>
  <si>
    <t>220,0*0,35*0,15*1,035</t>
  </si>
  <si>
    <t>celková tl.lože pod obrubníky 150 mm=100+50 mm</t>
  </si>
  <si>
    <t>190,0*0,3*0,05*1,035</t>
  </si>
  <si>
    <t>89</t>
  </si>
  <si>
    <t>592174500</t>
  </si>
  <si>
    <t>obrubník betonový silniční  100x15x30 cm - dodávka, doprava</t>
  </si>
  <si>
    <t>1739952101</t>
  </si>
  <si>
    <t>220,0*1,01+0,8</t>
  </si>
  <si>
    <t>90</t>
  </si>
  <si>
    <t>592174600</t>
  </si>
  <si>
    <t>obrubník betonový silniční 100x15x25 cm - dodávka, doprava</t>
  </si>
  <si>
    <t>-1935481663</t>
  </si>
  <si>
    <t>190,0*1,01+0,1</t>
  </si>
  <si>
    <t>592174720</t>
  </si>
  <si>
    <t>obrubník betonový silniční oblý R 0,5  78x15x25 cm - dodávka, doprava</t>
  </si>
  <si>
    <t>-2073798152</t>
  </si>
  <si>
    <t>46,0/0,78*1,01+0,436</t>
  </si>
  <si>
    <t>92</t>
  </si>
  <si>
    <t>5921747_R</t>
  </si>
  <si>
    <t>obrubník betonový silniční oblý R 1,0 Standard 78x15x30 cm - dodávka, doprava</t>
  </si>
  <si>
    <t>1088846534</t>
  </si>
  <si>
    <t>2,0/0,78+1,01+0,426</t>
  </si>
  <si>
    <t>93</t>
  </si>
  <si>
    <t>9300010_R</t>
  </si>
  <si>
    <t>Montáž plastových půlených kabelových chrániček DN150 mm</t>
  </si>
  <si>
    <t>1405217151</t>
  </si>
  <si>
    <t>"pro stávající kabely</t>
  </si>
  <si>
    <t>80,0</t>
  </si>
  <si>
    <t>94</t>
  </si>
  <si>
    <t>9300011_R</t>
  </si>
  <si>
    <t>plastová kabelová půlená chránička DN 150 mm - dodávka, doprava</t>
  </si>
  <si>
    <t>380808487</t>
  </si>
  <si>
    <t>95</t>
  </si>
  <si>
    <t>460421001</t>
  </si>
  <si>
    <t>Lože kabelů z písku nebo štěrkopísku tl 5 cm nad kabel, včetně podsypu,zhutnění a urovnění povrchu, šířky lože do 65 cm</t>
  </si>
  <si>
    <t>653716716</t>
  </si>
  <si>
    <t>96</t>
  </si>
  <si>
    <t>460560203</t>
  </si>
  <si>
    <t>Zásyp rýh ručně šířky do 50 cm, z horniny třídy 3</t>
  </si>
  <si>
    <t>681388987</t>
  </si>
  <si>
    <t>97</t>
  </si>
  <si>
    <t>460490011</t>
  </si>
  <si>
    <t>Krytí kabelů výstražnou fólií šířky 20 cm</t>
  </si>
  <si>
    <t>-1887681270</t>
  </si>
  <si>
    <t>98</t>
  </si>
  <si>
    <t>9300020_R</t>
  </si>
  <si>
    <t>Přeskládání terénního schodiště ze žulových stupňů (plocha 1,0 x 1,8 m)</t>
  </si>
  <si>
    <t>-206733661</t>
  </si>
  <si>
    <t>99</t>
  </si>
  <si>
    <t>9300030_R</t>
  </si>
  <si>
    <t>Demontáž původního a montáž a dodávka nového ocelového zámečnockého oplocení včetně podezdívky -  stávající poškozené a pro provedení konstrukce vozovky nevyhovující oplocení</t>
  </si>
  <si>
    <t>-819452622</t>
  </si>
  <si>
    <t>bude upřesněno při realizi stavby</t>
  </si>
  <si>
    <t>předpoklad :</t>
  </si>
  <si>
    <t>30,0</t>
  </si>
  <si>
    <t>Bourání konstrukcí</t>
  </si>
  <si>
    <t>100</t>
  </si>
  <si>
    <t>113201112</t>
  </si>
  <si>
    <t>Vytrhání obrub silničních ležatých</t>
  </si>
  <si>
    <t>1881613656</t>
  </si>
  <si>
    <t>dle specifikace prací</t>
  </si>
  <si>
    <t>660,0</t>
  </si>
  <si>
    <t>101</t>
  </si>
  <si>
    <t>113107242</t>
  </si>
  <si>
    <t>Odstranění krytu pl přes 200 m2 živičných tl do 100 mm</t>
  </si>
  <si>
    <t>-298190179</t>
  </si>
  <si>
    <t>srovnatelná položka pro prům. tl.70 mm</t>
  </si>
  <si>
    <t>živičný povrch vozovky - dle specifikace prací</t>
  </si>
  <si>
    <t>2100,0</t>
  </si>
  <si>
    <t>102</t>
  </si>
  <si>
    <t>113107241</t>
  </si>
  <si>
    <t>Odstranění krytu pl přes 200 m2 živičných tl do 50 mm</t>
  </si>
  <si>
    <t>2065065375</t>
  </si>
  <si>
    <t>srovnatelná položka pro prům. tl.40 mm</t>
  </si>
  <si>
    <t>živičný povrch chodníku - dle specifikace prací</t>
  </si>
  <si>
    <t>970,0</t>
  </si>
  <si>
    <t>103</t>
  </si>
  <si>
    <t>113107130</t>
  </si>
  <si>
    <t>Odstranění podkladu pl do 50 m2 z betonu prostého tl 100 mm</t>
  </si>
  <si>
    <t>1858459182</t>
  </si>
  <si>
    <t>betonový povrch chodníku - dle specifikace prací</t>
  </si>
  <si>
    <t>104</t>
  </si>
  <si>
    <t>113107222</t>
  </si>
  <si>
    <t>Odstranění podkladu pl přes 200 m2 z kameniva drceného tl 200 mm</t>
  </si>
  <si>
    <t>1369788613</t>
  </si>
  <si>
    <t>podkladní vrstvy pro pol.113107242</t>
  </si>
  <si>
    <t>pol.113107241+113107235</t>
  </si>
  <si>
    <t>970,0+45,0</t>
  </si>
  <si>
    <t>pol.113106121</t>
  </si>
  <si>
    <t>105</t>
  </si>
  <si>
    <t>1131072_R</t>
  </si>
  <si>
    <t>Odstranění podkladu pl přes 200 m2 z vrstvy štětu tl 350 mm</t>
  </si>
  <si>
    <t>1520260725</t>
  </si>
  <si>
    <t>950,0</t>
  </si>
  <si>
    <t>106</t>
  </si>
  <si>
    <t>113106121</t>
  </si>
  <si>
    <t>Rozebrání dlažeb komunikací pro pěší z betonových nebo kamenných dlaždic</t>
  </si>
  <si>
    <t>-1085480165</t>
  </si>
  <si>
    <t>dlažba chodníku - dle specifikace prací</t>
  </si>
  <si>
    <t>107</t>
  </si>
  <si>
    <t>35832511R</t>
  </si>
  <si>
    <t>Bourání stávajících uličních vpustí ze ŽB dílců včetně zemních prací (pro všechny hloubky vpustí)</t>
  </si>
  <si>
    <t>758125618</t>
  </si>
  <si>
    <t>108</t>
  </si>
  <si>
    <t>899202211</t>
  </si>
  <si>
    <t>Demontáž mříží litinových včetně rámů hmotnosti přes 50 do 100 kg</t>
  </si>
  <si>
    <t>392734405</t>
  </si>
  <si>
    <t>rám s mříží stávajících bouraných vpustí</t>
  </si>
  <si>
    <t>17,0</t>
  </si>
  <si>
    <t>997</t>
  </si>
  <si>
    <t>Přesun sutě</t>
  </si>
  <si>
    <t>109</t>
  </si>
  <si>
    <t>997221551</t>
  </si>
  <si>
    <t>Vodorovná doprava suti ze sypkých materiálů do 1 km</t>
  </si>
  <si>
    <t>-1177639499</t>
  </si>
  <si>
    <t>suť pol.113107242+113107241</t>
  </si>
  <si>
    <t>380,1+95,06</t>
  </si>
  <si>
    <t>suť pol.113107130+113107222+1131072_R</t>
  </si>
  <si>
    <t>8,325+743,775+532,0</t>
  </si>
  <si>
    <t>110</t>
  </si>
  <si>
    <t>997221559</t>
  </si>
  <si>
    <t>Příplatek ZKD 1 km u vodorovné dopravy suti ze sypkých materiálů</t>
  </si>
  <si>
    <t>1577368731</t>
  </si>
  <si>
    <t>na placenou skládku - celkem 7 km</t>
  </si>
  <si>
    <t>(380,1+95,06)*(7-1)</t>
  </si>
  <si>
    <t>(8,325+743,775+532,0)*(7-1)</t>
  </si>
  <si>
    <t>111</t>
  </si>
  <si>
    <t>997221561</t>
  </si>
  <si>
    <t>Vodorovná doprava suti z kusových materiálů do 1 km</t>
  </si>
  <si>
    <t>932980269</t>
  </si>
  <si>
    <t>suť pol.113106121+113201112</t>
  </si>
  <si>
    <t>12,75+191,4</t>
  </si>
  <si>
    <t>112</t>
  </si>
  <si>
    <t>997221569</t>
  </si>
  <si>
    <t>Příplatek ZKD 1 km u vodorovné dopravy suti z kusových materiálů</t>
  </si>
  <si>
    <t>1024851025</t>
  </si>
  <si>
    <t>204,215*(7-1)</t>
  </si>
  <si>
    <t>113</t>
  </si>
  <si>
    <t>997221571</t>
  </si>
  <si>
    <t>Vodorovná doprava vybouraných hmot do 1 km</t>
  </si>
  <si>
    <t>1942667895</t>
  </si>
  <si>
    <t>suť pol.35832511R+pol.899202211</t>
  </si>
  <si>
    <t>4,505+1,7</t>
  </si>
  <si>
    <t>suť pol.9300030_R (odd.91)</t>
  </si>
  <si>
    <t>3,0</t>
  </si>
  <si>
    <t>suť pol.899131113+899101211 (odd.8)</t>
  </si>
  <si>
    <t>6,75+1,45</t>
  </si>
  <si>
    <t>114</t>
  </si>
  <si>
    <t>997221579</t>
  </si>
  <si>
    <t>Příplatek ZKD 1 km u vodorovné dopravy vybouraných hmot</t>
  </si>
  <si>
    <t>1930378794</t>
  </si>
  <si>
    <t>na placenou skládku - celkem 17 km</t>
  </si>
  <si>
    <t>17,405*(17-1)</t>
  </si>
  <si>
    <t>115</t>
  </si>
  <si>
    <t>997221815</t>
  </si>
  <si>
    <t>Poplatek za uložení betonového odpadu na skládce (skládkovné)</t>
  </si>
  <si>
    <t>-1908625793</t>
  </si>
  <si>
    <t>suť pol.113107130+113106121113201112</t>
  </si>
  <si>
    <t>8,325+12,75+191,4</t>
  </si>
  <si>
    <t>116</t>
  </si>
  <si>
    <t>997221825</t>
  </si>
  <si>
    <t>Poplatek za uložení železobetonového odpadu na skládce (skládkovné)</t>
  </si>
  <si>
    <t>578724544</t>
  </si>
  <si>
    <t>suť pol35832511R+899131113</t>
  </si>
  <si>
    <t>4,505+6,75</t>
  </si>
  <si>
    <t>117</t>
  </si>
  <si>
    <t>99722184R</t>
  </si>
  <si>
    <t>Poplatek za uložení odpadu z asfaltových povrchů na skládce (skládkovné)</t>
  </si>
  <si>
    <t>-1174693722</t>
  </si>
  <si>
    <t>118</t>
  </si>
  <si>
    <t>99722185R</t>
  </si>
  <si>
    <t>Poplatek za uložení odpadu z kameniva na skládce (skládkovné)</t>
  </si>
  <si>
    <t>-895169905</t>
  </si>
  <si>
    <t>suť pol.113107222+1131072_R</t>
  </si>
  <si>
    <t>743,775+532,0</t>
  </si>
  <si>
    <t>119</t>
  </si>
  <si>
    <t>997013831</t>
  </si>
  <si>
    <t>Poplatek za uložení stavebního směsného odpadu na skládce (skládkovné)</t>
  </si>
  <si>
    <t>478064117</t>
  </si>
  <si>
    <t>suť pol.899202211+9300030_R (odd.91)+899101211 (odd.8)</t>
  </si>
  <si>
    <t>1,7+3,0+1,45</t>
  </si>
  <si>
    <t>998</t>
  </si>
  <si>
    <t>Přesun hmot</t>
  </si>
  <si>
    <t>120</t>
  </si>
  <si>
    <t>998225111</t>
  </si>
  <si>
    <t>Přesun hmot pro pozemní komunikace s krytem z kamene, monolitickým betonovým nebo živičným</t>
  </si>
  <si>
    <t>-675799565</t>
  </si>
  <si>
    <t>EL_přenos</t>
  </si>
  <si>
    <t>Elektročást</t>
  </si>
  <si>
    <t>121</t>
  </si>
  <si>
    <t>VO_01</t>
  </si>
  <si>
    <t>Veřejné osvětlení - přenos ze samostatného rozpočtu - viz příloha rozpočtu</t>
  </si>
  <si>
    <t>Kč</t>
  </si>
  <si>
    <t>-605089627</t>
  </si>
  <si>
    <t>VRN</t>
  </si>
  <si>
    <t>Vedlejší rozpočtové náklady</t>
  </si>
  <si>
    <t>122</t>
  </si>
  <si>
    <t>VRN 01</t>
  </si>
  <si>
    <t>Zařízení staveniště</t>
  </si>
  <si>
    <t>%</t>
  </si>
  <si>
    <t>1024</t>
  </si>
  <si>
    <t>12101313</t>
  </si>
  <si>
    <t>VON</t>
  </si>
  <si>
    <t>Vedlejší ostatní náklady</t>
  </si>
  <si>
    <t>123</t>
  </si>
  <si>
    <t>01</t>
  </si>
  <si>
    <t>Koordinační a kompletační činnost dodavatele</t>
  </si>
  <si>
    <t>512</t>
  </si>
  <si>
    <t>-760947103</t>
  </si>
  <si>
    <t>124</t>
  </si>
  <si>
    <t>02</t>
  </si>
  <si>
    <t>Geodetické práce a měření včetně geodetického plánu</t>
  </si>
  <si>
    <t>378114778</t>
  </si>
  <si>
    <t>125</t>
  </si>
  <si>
    <t>03</t>
  </si>
  <si>
    <t>Vytýčení stávajících inž.sítí na staveništi a jejich ověření u správců</t>
  </si>
  <si>
    <t>-569050736</t>
  </si>
  <si>
    <t>126</t>
  </si>
  <si>
    <t>04</t>
  </si>
  <si>
    <t>Zkoušky hutnění</t>
  </si>
  <si>
    <t>-1974244763</t>
  </si>
  <si>
    <t>127</t>
  </si>
  <si>
    <t>05</t>
  </si>
  <si>
    <t>Zpracování dokumentace skutečného provádění stavby</t>
  </si>
  <si>
    <t>294144599</t>
  </si>
  <si>
    <t>128</t>
  </si>
  <si>
    <t>06</t>
  </si>
  <si>
    <t>Opatření k zajištění bezpečnosti účastníků realizace akce a veřejnosti (zejména zajištění staveniště, bezpečnostní tabulky, zajištění výkopů proti pádu veřejných osob, lávky přes výkopy, popř.jejich osvětlení apod.)</t>
  </si>
  <si>
    <t>-747452382</t>
  </si>
  <si>
    <t>129</t>
  </si>
  <si>
    <t>07</t>
  </si>
  <si>
    <t>Úklid stavby a uvedení bezprostředního okolí zasaženého výstavbou do původního stavu</t>
  </si>
  <si>
    <t>-1863307456</t>
  </si>
  <si>
    <t>130</t>
  </si>
  <si>
    <t>08</t>
  </si>
  <si>
    <t>Dopravně inženýrská opatření  ( DIO )</t>
  </si>
  <si>
    <t>-2022634170</t>
  </si>
  <si>
    <t>131</t>
  </si>
  <si>
    <t>09</t>
  </si>
  <si>
    <t>Zajištění označení stavby - tabule apod (s údaji o stavbě)</t>
  </si>
  <si>
    <t>672562341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</si>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</sst>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0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4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80" t="s">
        <v>16</v>
      </c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29"/>
      <c r="AQ5" s="31"/>
      <c r="BE5" s="378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82" t="s">
        <v>19</v>
      </c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29"/>
      <c r="AQ6" s="31"/>
      <c r="BE6" s="379"/>
      <c r="BS6" s="24" t="s">
        <v>20</v>
      </c>
    </row>
    <row r="7" spans="2:71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24</v>
      </c>
      <c r="AO7" s="29"/>
      <c r="AP7" s="29"/>
      <c r="AQ7" s="31"/>
      <c r="BE7" s="379"/>
      <c r="BS7" s="24" t="s">
        <v>25</v>
      </c>
    </row>
    <row r="8" spans="2:71" ht="14.45" customHeight="1">
      <c r="B8" s="28"/>
      <c r="C8" s="29"/>
      <c r="D8" s="37" t="s">
        <v>26</v>
      </c>
      <c r="E8" s="29"/>
      <c r="F8" s="29"/>
      <c r="G8" s="29"/>
      <c r="H8" s="29"/>
      <c r="I8" s="29"/>
      <c r="J8" s="29"/>
      <c r="K8" s="35" t="s">
        <v>27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28</v>
      </c>
      <c r="AL8" s="29"/>
      <c r="AM8" s="29"/>
      <c r="AN8" s="38" t="s">
        <v>29</v>
      </c>
      <c r="AO8" s="29"/>
      <c r="AP8" s="29"/>
      <c r="AQ8" s="31"/>
      <c r="BE8" s="379"/>
      <c r="BS8" s="24" t="s">
        <v>25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79"/>
      <c r="BS9" s="24" t="s">
        <v>25</v>
      </c>
    </row>
    <row r="10" spans="2:71" ht="14.45" customHeight="1">
      <c r="B10" s="28"/>
      <c r="C10" s="29"/>
      <c r="D10" s="37" t="s">
        <v>30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31</v>
      </c>
      <c r="AL10" s="29"/>
      <c r="AM10" s="29"/>
      <c r="AN10" s="35" t="s">
        <v>32</v>
      </c>
      <c r="AO10" s="29"/>
      <c r="AP10" s="29"/>
      <c r="AQ10" s="31"/>
      <c r="BE10" s="379"/>
      <c r="BS10" s="24" t="s">
        <v>20</v>
      </c>
    </row>
    <row r="11" spans="2:71" ht="18.4" customHeight="1">
      <c r="B11" s="28"/>
      <c r="C11" s="29"/>
      <c r="D11" s="29"/>
      <c r="E11" s="35" t="s">
        <v>33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34</v>
      </c>
      <c r="AL11" s="29"/>
      <c r="AM11" s="29"/>
      <c r="AN11" s="35" t="s">
        <v>32</v>
      </c>
      <c r="AO11" s="29"/>
      <c r="AP11" s="29"/>
      <c r="AQ11" s="31"/>
      <c r="BE11" s="379"/>
      <c r="BS11" s="24" t="s">
        <v>20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79"/>
      <c r="BS12" s="24" t="s">
        <v>20</v>
      </c>
    </row>
    <row r="13" spans="2:71" ht="14.45" customHeight="1">
      <c r="B13" s="28"/>
      <c r="C13" s="29"/>
      <c r="D13" s="37" t="s">
        <v>35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31</v>
      </c>
      <c r="AL13" s="29"/>
      <c r="AM13" s="29"/>
      <c r="AN13" s="39" t="s">
        <v>36</v>
      </c>
      <c r="AO13" s="29"/>
      <c r="AP13" s="29"/>
      <c r="AQ13" s="31"/>
      <c r="BE13" s="379"/>
      <c r="BS13" s="24" t="s">
        <v>20</v>
      </c>
    </row>
    <row r="14" spans="2:71" ht="15">
      <c r="B14" s="28"/>
      <c r="C14" s="29"/>
      <c r="D14" s="29"/>
      <c r="E14" s="383" t="s">
        <v>36</v>
      </c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4"/>
      <c r="AK14" s="37" t="s">
        <v>34</v>
      </c>
      <c r="AL14" s="29"/>
      <c r="AM14" s="29"/>
      <c r="AN14" s="39" t="s">
        <v>36</v>
      </c>
      <c r="AO14" s="29"/>
      <c r="AP14" s="29"/>
      <c r="AQ14" s="31"/>
      <c r="BE14" s="379"/>
      <c r="BS14" s="24" t="s">
        <v>20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79"/>
      <c r="BS15" s="24" t="s">
        <v>6</v>
      </c>
    </row>
    <row r="16" spans="2:71" ht="14.45" customHeight="1">
      <c r="B16" s="28"/>
      <c r="C16" s="29"/>
      <c r="D16" s="37" t="s">
        <v>37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31</v>
      </c>
      <c r="AL16" s="29"/>
      <c r="AM16" s="29"/>
      <c r="AN16" s="35" t="s">
        <v>32</v>
      </c>
      <c r="AO16" s="29"/>
      <c r="AP16" s="29"/>
      <c r="AQ16" s="31"/>
      <c r="BE16" s="379"/>
      <c r="BS16" s="24" t="s">
        <v>6</v>
      </c>
    </row>
    <row r="17" spans="2:71" ht="18.4" customHeight="1">
      <c r="B17" s="28"/>
      <c r="C17" s="29"/>
      <c r="D17" s="29"/>
      <c r="E17" s="35" t="s">
        <v>38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34</v>
      </c>
      <c r="AL17" s="29"/>
      <c r="AM17" s="29"/>
      <c r="AN17" s="35" t="s">
        <v>32</v>
      </c>
      <c r="AO17" s="29"/>
      <c r="AP17" s="29"/>
      <c r="AQ17" s="31"/>
      <c r="BE17" s="379"/>
      <c r="BS17" s="24" t="s">
        <v>39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79"/>
      <c r="BS18" s="24" t="s">
        <v>8</v>
      </c>
    </row>
    <row r="19" spans="2:71" ht="14.45" customHeight="1">
      <c r="B19" s="28"/>
      <c r="C19" s="29"/>
      <c r="D19" s="37" t="s">
        <v>40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79"/>
      <c r="BS19" s="24" t="s">
        <v>8</v>
      </c>
    </row>
    <row r="20" spans="2:71" ht="22.5" customHeight="1">
      <c r="B20" s="28"/>
      <c r="C20" s="29"/>
      <c r="D20" s="29"/>
      <c r="E20" s="385" t="s">
        <v>32</v>
      </c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5"/>
      <c r="AL20" s="385"/>
      <c r="AM20" s="385"/>
      <c r="AN20" s="385"/>
      <c r="AO20" s="29"/>
      <c r="AP20" s="29"/>
      <c r="AQ20" s="31"/>
      <c r="BE20" s="379"/>
      <c r="BS20" s="24" t="s">
        <v>39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79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79"/>
    </row>
    <row r="23" spans="2:57" s="1" customFormat="1" ht="25.9" customHeight="1">
      <c r="B23" s="41"/>
      <c r="C23" s="42"/>
      <c r="D23" s="43" t="s">
        <v>41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86">
        <f>ROUND(AG51,2)</f>
        <v>0</v>
      </c>
      <c r="AL23" s="387"/>
      <c r="AM23" s="387"/>
      <c r="AN23" s="387"/>
      <c r="AO23" s="387"/>
      <c r="AP23" s="42"/>
      <c r="AQ23" s="45"/>
      <c r="BE23" s="379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79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88" t="s">
        <v>42</v>
      </c>
      <c r="M25" s="388"/>
      <c r="N25" s="388"/>
      <c r="O25" s="388"/>
      <c r="P25" s="42"/>
      <c r="Q25" s="42"/>
      <c r="R25" s="42"/>
      <c r="S25" s="42"/>
      <c r="T25" s="42"/>
      <c r="U25" s="42"/>
      <c r="V25" s="42"/>
      <c r="W25" s="388" t="s">
        <v>43</v>
      </c>
      <c r="X25" s="388"/>
      <c r="Y25" s="388"/>
      <c r="Z25" s="388"/>
      <c r="AA25" s="388"/>
      <c r="AB25" s="388"/>
      <c r="AC25" s="388"/>
      <c r="AD25" s="388"/>
      <c r="AE25" s="388"/>
      <c r="AF25" s="42"/>
      <c r="AG25" s="42"/>
      <c r="AH25" s="42"/>
      <c r="AI25" s="42"/>
      <c r="AJ25" s="42"/>
      <c r="AK25" s="388" t="s">
        <v>44</v>
      </c>
      <c r="AL25" s="388"/>
      <c r="AM25" s="388"/>
      <c r="AN25" s="388"/>
      <c r="AO25" s="388"/>
      <c r="AP25" s="42"/>
      <c r="AQ25" s="45"/>
      <c r="BE25" s="379"/>
    </row>
    <row r="26" spans="2:57" s="2" customFormat="1" ht="14.45" customHeight="1">
      <c r="B26" s="47"/>
      <c r="C26" s="48"/>
      <c r="D26" s="49" t="s">
        <v>45</v>
      </c>
      <c r="E26" s="48"/>
      <c r="F26" s="49" t="s">
        <v>46</v>
      </c>
      <c r="G26" s="48"/>
      <c r="H26" s="48"/>
      <c r="I26" s="48"/>
      <c r="J26" s="48"/>
      <c r="K26" s="48"/>
      <c r="L26" s="371">
        <v>0.21</v>
      </c>
      <c r="M26" s="372"/>
      <c r="N26" s="372"/>
      <c r="O26" s="372"/>
      <c r="P26" s="48"/>
      <c r="Q26" s="48"/>
      <c r="R26" s="48"/>
      <c r="S26" s="48"/>
      <c r="T26" s="48"/>
      <c r="U26" s="48"/>
      <c r="V26" s="48"/>
      <c r="W26" s="373">
        <f>ROUND(AZ51,2)</f>
        <v>0</v>
      </c>
      <c r="X26" s="372"/>
      <c r="Y26" s="372"/>
      <c r="Z26" s="372"/>
      <c r="AA26" s="372"/>
      <c r="AB26" s="372"/>
      <c r="AC26" s="372"/>
      <c r="AD26" s="372"/>
      <c r="AE26" s="372"/>
      <c r="AF26" s="48"/>
      <c r="AG26" s="48"/>
      <c r="AH26" s="48"/>
      <c r="AI26" s="48"/>
      <c r="AJ26" s="48"/>
      <c r="AK26" s="373">
        <f>ROUND(AV51,2)</f>
        <v>0</v>
      </c>
      <c r="AL26" s="372"/>
      <c r="AM26" s="372"/>
      <c r="AN26" s="372"/>
      <c r="AO26" s="372"/>
      <c r="AP26" s="48"/>
      <c r="AQ26" s="50"/>
      <c r="BE26" s="379"/>
    </row>
    <row r="27" spans="2:57" s="2" customFormat="1" ht="14.45" customHeight="1">
      <c r="B27" s="47"/>
      <c r="C27" s="48"/>
      <c r="D27" s="48"/>
      <c r="E27" s="48"/>
      <c r="F27" s="49" t="s">
        <v>47</v>
      </c>
      <c r="G27" s="48"/>
      <c r="H27" s="48"/>
      <c r="I27" s="48"/>
      <c r="J27" s="48"/>
      <c r="K27" s="48"/>
      <c r="L27" s="371">
        <v>0.15</v>
      </c>
      <c r="M27" s="372"/>
      <c r="N27" s="372"/>
      <c r="O27" s="372"/>
      <c r="P27" s="48"/>
      <c r="Q27" s="48"/>
      <c r="R27" s="48"/>
      <c r="S27" s="48"/>
      <c r="T27" s="48"/>
      <c r="U27" s="48"/>
      <c r="V27" s="48"/>
      <c r="W27" s="373">
        <f>ROUND(BA51,2)</f>
        <v>0</v>
      </c>
      <c r="X27" s="372"/>
      <c r="Y27" s="372"/>
      <c r="Z27" s="372"/>
      <c r="AA27" s="372"/>
      <c r="AB27" s="372"/>
      <c r="AC27" s="372"/>
      <c r="AD27" s="372"/>
      <c r="AE27" s="372"/>
      <c r="AF27" s="48"/>
      <c r="AG27" s="48"/>
      <c r="AH27" s="48"/>
      <c r="AI27" s="48"/>
      <c r="AJ27" s="48"/>
      <c r="AK27" s="373">
        <f>ROUND(AW51,2)</f>
        <v>0</v>
      </c>
      <c r="AL27" s="372"/>
      <c r="AM27" s="372"/>
      <c r="AN27" s="372"/>
      <c r="AO27" s="372"/>
      <c r="AP27" s="48"/>
      <c r="AQ27" s="50"/>
      <c r="BE27" s="379"/>
    </row>
    <row r="28" spans="2:57" s="2" customFormat="1" ht="14.45" customHeight="1" hidden="1">
      <c r="B28" s="47"/>
      <c r="C28" s="48"/>
      <c r="D28" s="48"/>
      <c r="E28" s="48"/>
      <c r="F28" s="49" t="s">
        <v>48</v>
      </c>
      <c r="G28" s="48"/>
      <c r="H28" s="48"/>
      <c r="I28" s="48"/>
      <c r="J28" s="48"/>
      <c r="K28" s="48"/>
      <c r="L28" s="371">
        <v>0.21</v>
      </c>
      <c r="M28" s="372"/>
      <c r="N28" s="372"/>
      <c r="O28" s="372"/>
      <c r="P28" s="48"/>
      <c r="Q28" s="48"/>
      <c r="R28" s="48"/>
      <c r="S28" s="48"/>
      <c r="T28" s="48"/>
      <c r="U28" s="48"/>
      <c r="V28" s="48"/>
      <c r="W28" s="373">
        <f>ROUND(BB51,2)</f>
        <v>0</v>
      </c>
      <c r="X28" s="372"/>
      <c r="Y28" s="372"/>
      <c r="Z28" s="372"/>
      <c r="AA28" s="372"/>
      <c r="AB28" s="372"/>
      <c r="AC28" s="372"/>
      <c r="AD28" s="372"/>
      <c r="AE28" s="372"/>
      <c r="AF28" s="48"/>
      <c r="AG28" s="48"/>
      <c r="AH28" s="48"/>
      <c r="AI28" s="48"/>
      <c r="AJ28" s="48"/>
      <c r="AK28" s="373">
        <v>0</v>
      </c>
      <c r="AL28" s="372"/>
      <c r="AM28" s="372"/>
      <c r="AN28" s="372"/>
      <c r="AO28" s="372"/>
      <c r="AP28" s="48"/>
      <c r="AQ28" s="50"/>
      <c r="BE28" s="379"/>
    </row>
    <row r="29" spans="2:57" s="2" customFormat="1" ht="14.45" customHeight="1" hidden="1">
      <c r="B29" s="47"/>
      <c r="C29" s="48"/>
      <c r="D29" s="48"/>
      <c r="E29" s="48"/>
      <c r="F29" s="49" t="s">
        <v>49</v>
      </c>
      <c r="G29" s="48"/>
      <c r="H29" s="48"/>
      <c r="I29" s="48"/>
      <c r="J29" s="48"/>
      <c r="K29" s="48"/>
      <c r="L29" s="371">
        <v>0.15</v>
      </c>
      <c r="M29" s="372"/>
      <c r="N29" s="372"/>
      <c r="O29" s="372"/>
      <c r="P29" s="48"/>
      <c r="Q29" s="48"/>
      <c r="R29" s="48"/>
      <c r="S29" s="48"/>
      <c r="T29" s="48"/>
      <c r="U29" s="48"/>
      <c r="V29" s="48"/>
      <c r="W29" s="373">
        <f>ROUND(BC51,2)</f>
        <v>0</v>
      </c>
      <c r="X29" s="372"/>
      <c r="Y29" s="372"/>
      <c r="Z29" s="372"/>
      <c r="AA29" s="372"/>
      <c r="AB29" s="372"/>
      <c r="AC29" s="372"/>
      <c r="AD29" s="372"/>
      <c r="AE29" s="372"/>
      <c r="AF29" s="48"/>
      <c r="AG29" s="48"/>
      <c r="AH29" s="48"/>
      <c r="AI29" s="48"/>
      <c r="AJ29" s="48"/>
      <c r="AK29" s="373">
        <v>0</v>
      </c>
      <c r="AL29" s="372"/>
      <c r="AM29" s="372"/>
      <c r="AN29" s="372"/>
      <c r="AO29" s="372"/>
      <c r="AP29" s="48"/>
      <c r="AQ29" s="50"/>
      <c r="BE29" s="379"/>
    </row>
    <row r="30" spans="2:57" s="2" customFormat="1" ht="14.45" customHeight="1" hidden="1">
      <c r="B30" s="47"/>
      <c r="C30" s="48"/>
      <c r="D30" s="48"/>
      <c r="E30" s="48"/>
      <c r="F30" s="49" t="s">
        <v>50</v>
      </c>
      <c r="G30" s="48"/>
      <c r="H30" s="48"/>
      <c r="I30" s="48"/>
      <c r="J30" s="48"/>
      <c r="K30" s="48"/>
      <c r="L30" s="371">
        <v>0</v>
      </c>
      <c r="M30" s="372"/>
      <c r="N30" s="372"/>
      <c r="O30" s="372"/>
      <c r="P30" s="48"/>
      <c r="Q30" s="48"/>
      <c r="R30" s="48"/>
      <c r="S30" s="48"/>
      <c r="T30" s="48"/>
      <c r="U30" s="48"/>
      <c r="V30" s="48"/>
      <c r="W30" s="373">
        <f>ROUND(BD51,2)</f>
        <v>0</v>
      </c>
      <c r="X30" s="372"/>
      <c r="Y30" s="372"/>
      <c r="Z30" s="372"/>
      <c r="AA30" s="372"/>
      <c r="AB30" s="372"/>
      <c r="AC30" s="372"/>
      <c r="AD30" s="372"/>
      <c r="AE30" s="372"/>
      <c r="AF30" s="48"/>
      <c r="AG30" s="48"/>
      <c r="AH30" s="48"/>
      <c r="AI30" s="48"/>
      <c r="AJ30" s="48"/>
      <c r="AK30" s="373">
        <v>0</v>
      </c>
      <c r="AL30" s="372"/>
      <c r="AM30" s="372"/>
      <c r="AN30" s="372"/>
      <c r="AO30" s="372"/>
      <c r="AP30" s="48"/>
      <c r="AQ30" s="50"/>
      <c r="BE30" s="379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79"/>
    </row>
    <row r="32" spans="2:57" s="1" customFormat="1" ht="25.9" customHeight="1">
      <c r="B32" s="41"/>
      <c r="C32" s="51"/>
      <c r="D32" s="52" t="s">
        <v>51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52</v>
      </c>
      <c r="U32" s="53"/>
      <c r="V32" s="53"/>
      <c r="W32" s="53"/>
      <c r="X32" s="374" t="s">
        <v>53</v>
      </c>
      <c r="Y32" s="375"/>
      <c r="Z32" s="375"/>
      <c r="AA32" s="375"/>
      <c r="AB32" s="375"/>
      <c r="AC32" s="53"/>
      <c r="AD32" s="53"/>
      <c r="AE32" s="53"/>
      <c r="AF32" s="53"/>
      <c r="AG32" s="53"/>
      <c r="AH32" s="53"/>
      <c r="AI32" s="53"/>
      <c r="AJ32" s="53"/>
      <c r="AK32" s="376">
        <f>SUM(AK23:AK30)</f>
        <v>0</v>
      </c>
      <c r="AL32" s="375"/>
      <c r="AM32" s="375"/>
      <c r="AN32" s="375"/>
      <c r="AO32" s="377"/>
      <c r="AP32" s="51"/>
      <c r="AQ32" s="55"/>
      <c r="BE32" s="379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54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TV16-041_02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57" t="str">
        <f>K6</f>
        <v>KV, Rekonstrukce ulice Chelčického</v>
      </c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5">
      <c r="B44" s="41"/>
      <c r="C44" s="65" t="s">
        <v>26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Karlovy Vary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28</v>
      </c>
      <c r="AJ44" s="63"/>
      <c r="AK44" s="63"/>
      <c r="AL44" s="63"/>
      <c r="AM44" s="359" t="str">
        <f>IF(AN8="","",AN8)</f>
        <v>27. 7. 2016</v>
      </c>
      <c r="AN44" s="359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30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Statutární město Karlovy Vary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37</v>
      </c>
      <c r="AJ46" s="63"/>
      <c r="AK46" s="63"/>
      <c r="AL46" s="63"/>
      <c r="AM46" s="360" t="str">
        <f>IF(E17="","",E17)</f>
        <v>BPO spol. s r.o.,Lidická 1239,36317 OSTROV</v>
      </c>
      <c r="AN46" s="360"/>
      <c r="AO46" s="360"/>
      <c r="AP46" s="360"/>
      <c r="AQ46" s="63"/>
      <c r="AR46" s="61"/>
      <c r="AS46" s="361" t="s">
        <v>55</v>
      </c>
      <c r="AT46" s="362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35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3"/>
      <c r="AT47" s="364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65"/>
      <c r="AT48" s="366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67" t="s">
        <v>56</v>
      </c>
      <c r="D49" s="368"/>
      <c r="E49" s="368"/>
      <c r="F49" s="368"/>
      <c r="G49" s="368"/>
      <c r="H49" s="79"/>
      <c r="I49" s="369" t="s">
        <v>57</v>
      </c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8"/>
      <c r="Z49" s="368"/>
      <c r="AA49" s="368"/>
      <c r="AB49" s="368"/>
      <c r="AC49" s="368"/>
      <c r="AD49" s="368"/>
      <c r="AE49" s="368"/>
      <c r="AF49" s="368"/>
      <c r="AG49" s="370" t="s">
        <v>58</v>
      </c>
      <c r="AH49" s="368"/>
      <c r="AI49" s="368"/>
      <c r="AJ49" s="368"/>
      <c r="AK49" s="368"/>
      <c r="AL49" s="368"/>
      <c r="AM49" s="368"/>
      <c r="AN49" s="369" t="s">
        <v>59</v>
      </c>
      <c r="AO49" s="368"/>
      <c r="AP49" s="368"/>
      <c r="AQ49" s="80" t="s">
        <v>60</v>
      </c>
      <c r="AR49" s="61"/>
      <c r="AS49" s="81" t="s">
        <v>61</v>
      </c>
      <c r="AT49" s="82" t="s">
        <v>62</v>
      </c>
      <c r="AU49" s="82" t="s">
        <v>63</v>
      </c>
      <c r="AV49" s="82" t="s">
        <v>64</v>
      </c>
      <c r="AW49" s="82" t="s">
        <v>65</v>
      </c>
      <c r="AX49" s="82" t="s">
        <v>66</v>
      </c>
      <c r="AY49" s="82" t="s">
        <v>67</v>
      </c>
      <c r="AZ49" s="82" t="s">
        <v>68</v>
      </c>
      <c r="BA49" s="82" t="s">
        <v>69</v>
      </c>
      <c r="BB49" s="82" t="s">
        <v>70</v>
      </c>
      <c r="BC49" s="82" t="s">
        <v>71</v>
      </c>
      <c r="BD49" s="83" t="s">
        <v>72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73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55">
        <f>ROUND(AG52,2)</f>
        <v>0</v>
      </c>
      <c r="AH51" s="355"/>
      <c r="AI51" s="355"/>
      <c r="AJ51" s="355"/>
      <c r="AK51" s="355"/>
      <c r="AL51" s="355"/>
      <c r="AM51" s="355"/>
      <c r="AN51" s="356">
        <f>SUM(AG51,AT51)</f>
        <v>0</v>
      </c>
      <c r="AO51" s="356"/>
      <c r="AP51" s="356"/>
      <c r="AQ51" s="89" t="s">
        <v>32</v>
      </c>
      <c r="AR51" s="71"/>
      <c r="AS51" s="90">
        <f>ROUND(AS52,2)</f>
        <v>0</v>
      </c>
      <c r="AT51" s="91">
        <f>ROUND(SUM(AV51:AW51),2)</f>
        <v>0</v>
      </c>
      <c r="AU51" s="92">
        <f>ROUND(AU52,5)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ROUND(AZ52,2)</f>
        <v>0</v>
      </c>
      <c r="BA51" s="91">
        <f>ROUND(BA52,2)</f>
        <v>0</v>
      </c>
      <c r="BB51" s="91">
        <f>ROUND(BB52,2)</f>
        <v>0</v>
      </c>
      <c r="BC51" s="91">
        <f>ROUND(BC52,2)</f>
        <v>0</v>
      </c>
      <c r="BD51" s="93">
        <f>ROUND(BD52,2)</f>
        <v>0</v>
      </c>
      <c r="BS51" s="94" t="s">
        <v>74</v>
      </c>
      <c r="BT51" s="94" t="s">
        <v>75</v>
      </c>
      <c r="BU51" s="95" t="s">
        <v>76</v>
      </c>
      <c r="BV51" s="94" t="s">
        <v>77</v>
      </c>
      <c r="BW51" s="94" t="s">
        <v>7</v>
      </c>
      <c r="BX51" s="94" t="s">
        <v>78</v>
      </c>
      <c r="CL51" s="94" t="s">
        <v>22</v>
      </c>
    </row>
    <row r="52" spans="1:91" s="5" customFormat="1" ht="22.5" customHeight="1">
      <c r="A52" s="96" t="s">
        <v>79</v>
      </c>
      <c r="B52" s="97"/>
      <c r="C52" s="98"/>
      <c r="D52" s="354" t="s">
        <v>80</v>
      </c>
      <c r="E52" s="354"/>
      <c r="F52" s="354"/>
      <c r="G52" s="354"/>
      <c r="H52" s="354"/>
      <c r="I52" s="99"/>
      <c r="J52" s="354" t="s">
        <v>81</v>
      </c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2">
        <f>'1.A - Dopravní část včetn...'!J27</f>
        <v>0</v>
      </c>
      <c r="AH52" s="353"/>
      <c r="AI52" s="353"/>
      <c r="AJ52" s="353"/>
      <c r="AK52" s="353"/>
      <c r="AL52" s="353"/>
      <c r="AM52" s="353"/>
      <c r="AN52" s="352">
        <f>SUM(AG52,AT52)</f>
        <v>0</v>
      </c>
      <c r="AO52" s="353"/>
      <c r="AP52" s="353"/>
      <c r="AQ52" s="100" t="s">
        <v>82</v>
      </c>
      <c r="AR52" s="101"/>
      <c r="AS52" s="102">
        <v>0</v>
      </c>
      <c r="AT52" s="103">
        <f>ROUND(SUM(AV52:AW52),2)</f>
        <v>0</v>
      </c>
      <c r="AU52" s="104">
        <f>'1.A - Dopravní část včetn...'!P94</f>
        <v>0</v>
      </c>
      <c r="AV52" s="103">
        <f>'1.A - Dopravní část včetn...'!J30</f>
        <v>0</v>
      </c>
      <c r="AW52" s="103">
        <f>'1.A - Dopravní část včetn...'!J31</f>
        <v>0</v>
      </c>
      <c r="AX52" s="103">
        <f>'1.A - Dopravní část včetn...'!J32</f>
        <v>0</v>
      </c>
      <c r="AY52" s="103">
        <f>'1.A - Dopravní část včetn...'!J33</f>
        <v>0</v>
      </c>
      <c r="AZ52" s="103">
        <f>'1.A - Dopravní část včetn...'!F30</f>
        <v>0</v>
      </c>
      <c r="BA52" s="103">
        <f>'1.A - Dopravní část včetn...'!F31</f>
        <v>0</v>
      </c>
      <c r="BB52" s="103">
        <f>'1.A - Dopravní část včetn...'!F32</f>
        <v>0</v>
      </c>
      <c r="BC52" s="103">
        <f>'1.A - Dopravní část včetn...'!F33</f>
        <v>0</v>
      </c>
      <c r="BD52" s="105">
        <f>'1.A - Dopravní část včetn...'!F34</f>
        <v>0</v>
      </c>
      <c r="BT52" s="106" t="s">
        <v>25</v>
      </c>
      <c r="BV52" s="106" t="s">
        <v>77</v>
      </c>
      <c r="BW52" s="106" t="s">
        <v>83</v>
      </c>
      <c r="BX52" s="106" t="s">
        <v>7</v>
      </c>
      <c r="CL52" s="106" t="s">
        <v>22</v>
      </c>
      <c r="CM52" s="106" t="s">
        <v>84</v>
      </c>
    </row>
    <row r="53" spans="2:44" s="1" customFormat="1" ht="30" customHeight="1">
      <c r="B53" s="41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1"/>
    </row>
    <row r="54" spans="2:44" s="1" customFormat="1" ht="6.95" customHeight="1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61"/>
    </row>
  </sheetData>
  <sheetProtection password="CC35" sheet="1" objects="1" scenarios="1" formatCells="0" formatColumns="0" formatRows="0" sort="0" autoFilter="0"/>
  <mergeCells count="41">
    <mergeCell ref="W27:AE27"/>
    <mergeCell ref="AK27:AO27"/>
    <mergeCell ref="L28: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AK32:AO32"/>
    <mergeCell ref="W28:AE28"/>
    <mergeCell ref="AK28:AO28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1.A - Dopravní část včet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8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8"/>
      <c r="C1" s="108"/>
      <c r="D1" s="109" t="s">
        <v>1</v>
      </c>
      <c r="E1" s="108"/>
      <c r="F1" s="110" t="s">
        <v>85</v>
      </c>
      <c r="G1" s="392" t="s">
        <v>86</v>
      </c>
      <c r="H1" s="392"/>
      <c r="I1" s="111"/>
      <c r="J1" s="110" t="s">
        <v>87</v>
      </c>
      <c r="K1" s="109" t="s">
        <v>88</v>
      </c>
      <c r="L1" s="110" t="s">
        <v>89</v>
      </c>
      <c r="M1" s="110"/>
      <c r="N1" s="110"/>
      <c r="O1" s="110"/>
      <c r="P1" s="110"/>
      <c r="Q1" s="110"/>
      <c r="R1" s="110"/>
      <c r="S1" s="110"/>
      <c r="T1" s="11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24" t="s">
        <v>83</v>
      </c>
    </row>
    <row r="3" spans="2:46" ht="6.95" customHeight="1">
      <c r="B3" s="25"/>
      <c r="C3" s="26"/>
      <c r="D3" s="26"/>
      <c r="E3" s="26"/>
      <c r="F3" s="26"/>
      <c r="G3" s="26"/>
      <c r="H3" s="26"/>
      <c r="I3" s="112"/>
      <c r="J3" s="26"/>
      <c r="K3" s="27"/>
      <c r="AT3" s="24" t="s">
        <v>84</v>
      </c>
    </row>
    <row r="4" spans="2:46" ht="36.95" customHeight="1">
      <c r="B4" s="28"/>
      <c r="C4" s="29"/>
      <c r="D4" s="30" t="s">
        <v>90</v>
      </c>
      <c r="E4" s="29"/>
      <c r="F4" s="29"/>
      <c r="G4" s="29"/>
      <c r="H4" s="29"/>
      <c r="I4" s="113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3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3"/>
      <c r="J6" s="29"/>
      <c r="K6" s="31"/>
    </row>
    <row r="7" spans="2:11" ht="22.5" customHeight="1">
      <c r="B7" s="28"/>
      <c r="C7" s="29"/>
      <c r="D7" s="29"/>
      <c r="E7" s="393" t="str">
        <f>'Rekapitulace stavby'!K6</f>
        <v>KV, Rekonstrukce ulice Chelčického</v>
      </c>
      <c r="F7" s="394"/>
      <c r="G7" s="394"/>
      <c r="H7" s="394"/>
      <c r="I7" s="113"/>
      <c r="J7" s="29"/>
      <c r="K7" s="31"/>
    </row>
    <row r="8" spans="2:11" s="1" customFormat="1" ht="15">
      <c r="B8" s="41"/>
      <c r="C8" s="42"/>
      <c r="D8" s="37" t="s">
        <v>91</v>
      </c>
      <c r="E8" s="42"/>
      <c r="F8" s="42"/>
      <c r="G8" s="42"/>
      <c r="H8" s="42"/>
      <c r="I8" s="114"/>
      <c r="J8" s="42"/>
      <c r="K8" s="45"/>
    </row>
    <row r="9" spans="2:11" s="1" customFormat="1" ht="36.95" customHeight="1">
      <c r="B9" s="41"/>
      <c r="C9" s="42"/>
      <c r="D9" s="42"/>
      <c r="E9" s="395" t="s">
        <v>92</v>
      </c>
      <c r="F9" s="396"/>
      <c r="G9" s="396"/>
      <c r="H9" s="396"/>
      <c r="I9" s="114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4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5" t="s">
        <v>23</v>
      </c>
      <c r="J11" s="35" t="s">
        <v>24</v>
      </c>
      <c r="K11" s="45"/>
    </row>
    <row r="12" spans="2:11" s="1" customFormat="1" ht="14.45" customHeight="1">
      <c r="B12" s="41"/>
      <c r="C12" s="42"/>
      <c r="D12" s="37" t="s">
        <v>26</v>
      </c>
      <c r="E12" s="42"/>
      <c r="F12" s="35" t="s">
        <v>27</v>
      </c>
      <c r="G12" s="42"/>
      <c r="H12" s="42"/>
      <c r="I12" s="115" t="s">
        <v>28</v>
      </c>
      <c r="J12" s="116" t="str">
        <f>'Rekapitulace stavby'!AN8</f>
        <v>27. 7. 2016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4"/>
      <c r="J13" s="42"/>
      <c r="K13" s="45"/>
    </row>
    <row r="14" spans="2:11" s="1" customFormat="1" ht="14.45" customHeight="1">
      <c r="B14" s="41"/>
      <c r="C14" s="42"/>
      <c r="D14" s="37" t="s">
        <v>30</v>
      </c>
      <c r="E14" s="42"/>
      <c r="F14" s="42"/>
      <c r="G14" s="42"/>
      <c r="H14" s="42"/>
      <c r="I14" s="115" t="s">
        <v>31</v>
      </c>
      <c r="J14" s="35" t="s">
        <v>32</v>
      </c>
      <c r="K14" s="45"/>
    </row>
    <row r="15" spans="2:11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15" t="s">
        <v>34</v>
      </c>
      <c r="J15" s="35" t="s">
        <v>32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4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15" t="s">
        <v>31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5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4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15" t="s">
        <v>31</v>
      </c>
      <c r="J20" s="35" t="s">
        <v>32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5" t="s">
        <v>34</v>
      </c>
      <c r="J21" s="35" t="s">
        <v>32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4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14"/>
      <c r="J23" s="42"/>
      <c r="K23" s="45"/>
    </row>
    <row r="24" spans="2:11" s="6" customFormat="1" ht="22.5" customHeight="1">
      <c r="B24" s="117"/>
      <c r="C24" s="118"/>
      <c r="D24" s="118"/>
      <c r="E24" s="385" t="s">
        <v>32</v>
      </c>
      <c r="F24" s="385"/>
      <c r="G24" s="385"/>
      <c r="H24" s="385"/>
      <c r="I24" s="119"/>
      <c r="J24" s="118"/>
      <c r="K24" s="120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4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1"/>
      <c r="J26" s="85"/>
      <c r="K26" s="122"/>
    </row>
    <row r="27" spans="2:11" s="1" customFormat="1" ht="25.35" customHeight="1">
      <c r="B27" s="41"/>
      <c r="C27" s="42"/>
      <c r="D27" s="123" t="s">
        <v>41</v>
      </c>
      <c r="E27" s="42"/>
      <c r="F27" s="42"/>
      <c r="G27" s="42"/>
      <c r="H27" s="42"/>
      <c r="I27" s="114"/>
      <c r="J27" s="124">
        <f>ROUND(J94,2)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1"/>
      <c r="J28" s="85"/>
      <c r="K28" s="122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25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26">
        <f>ROUND(SUM(BE94:BE585),2)</f>
        <v>0</v>
      </c>
      <c r="G30" s="42"/>
      <c r="H30" s="42"/>
      <c r="I30" s="127">
        <v>0.21</v>
      </c>
      <c r="J30" s="126">
        <f>ROUND(ROUND((SUM(BE94:BE585)),2)*I30,2)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26">
        <f>ROUND(SUM(BF94:BF585),2)</f>
        <v>0</v>
      </c>
      <c r="G31" s="42"/>
      <c r="H31" s="42"/>
      <c r="I31" s="127">
        <v>0.15</v>
      </c>
      <c r="J31" s="126">
        <f>ROUND(ROUND((SUM(BF94:BF585)),2)*I31,2)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48</v>
      </c>
      <c r="F32" s="126">
        <f>ROUND(SUM(BG94:BG585),2)</f>
        <v>0</v>
      </c>
      <c r="G32" s="42"/>
      <c r="H32" s="42"/>
      <c r="I32" s="127">
        <v>0.21</v>
      </c>
      <c r="J32" s="126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</v>
      </c>
      <c r="F33" s="126">
        <f>ROUND(SUM(BH94:BH585),2)</f>
        <v>0</v>
      </c>
      <c r="G33" s="42"/>
      <c r="H33" s="42"/>
      <c r="I33" s="127">
        <v>0.15</v>
      </c>
      <c r="J33" s="126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26">
        <f>ROUND(SUM(BI94:BI585),2)</f>
        <v>0</v>
      </c>
      <c r="G34" s="42"/>
      <c r="H34" s="42"/>
      <c r="I34" s="127">
        <v>0</v>
      </c>
      <c r="J34" s="126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4"/>
      <c r="J35" s="42"/>
      <c r="K35" s="45"/>
    </row>
    <row r="36" spans="2:11" s="1" customFormat="1" ht="25.35" customHeight="1">
      <c r="B36" s="41"/>
      <c r="C36" s="128"/>
      <c r="D36" s="129" t="s">
        <v>51</v>
      </c>
      <c r="E36" s="79"/>
      <c r="F36" s="79"/>
      <c r="G36" s="130" t="s">
        <v>52</v>
      </c>
      <c r="H36" s="131" t="s">
        <v>53</v>
      </c>
      <c r="I36" s="132"/>
      <c r="J36" s="133">
        <f>SUM(J27:J34)</f>
        <v>0</v>
      </c>
      <c r="K36" s="134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5"/>
      <c r="J37" s="57"/>
      <c r="K37" s="58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41"/>
      <c r="C42" s="30" t="s">
        <v>93</v>
      </c>
      <c r="D42" s="42"/>
      <c r="E42" s="42"/>
      <c r="F42" s="42"/>
      <c r="G42" s="42"/>
      <c r="H42" s="42"/>
      <c r="I42" s="114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4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4"/>
      <c r="J44" s="42"/>
      <c r="K44" s="45"/>
    </row>
    <row r="45" spans="2:11" s="1" customFormat="1" ht="22.5" customHeight="1">
      <c r="B45" s="41"/>
      <c r="C45" s="42"/>
      <c r="D45" s="42"/>
      <c r="E45" s="393" t="str">
        <f>E7</f>
        <v>KV, Rekonstrukce ulice Chelčického</v>
      </c>
      <c r="F45" s="394"/>
      <c r="G45" s="394"/>
      <c r="H45" s="394"/>
      <c r="I45" s="114"/>
      <c r="J45" s="42"/>
      <c r="K45" s="45"/>
    </row>
    <row r="46" spans="2:11" s="1" customFormat="1" ht="14.45" customHeight="1">
      <c r="B46" s="41"/>
      <c r="C46" s="37" t="s">
        <v>91</v>
      </c>
      <c r="D46" s="42"/>
      <c r="E46" s="42"/>
      <c r="F46" s="42"/>
      <c r="G46" s="42"/>
      <c r="H46" s="42"/>
      <c r="I46" s="114"/>
      <c r="J46" s="42"/>
      <c r="K46" s="45"/>
    </row>
    <row r="47" spans="2:11" s="1" customFormat="1" ht="23.25" customHeight="1">
      <c r="B47" s="41"/>
      <c r="C47" s="42"/>
      <c r="D47" s="42"/>
      <c r="E47" s="395" t="str">
        <f>E9</f>
        <v>1.A - Dopravní část včetně rekapitulace</v>
      </c>
      <c r="F47" s="396"/>
      <c r="G47" s="396"/>
      <c r="H47" s="396"/>
      <c r="I47" s="114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4"/>
      <c r="J48" s="42"/>
      <c r="K48" s="45"/>
    </row>
    <row r="49" spans="2:11" s="1" customFormat="1" ht="18" customHeight="1">
      <c r="B49" s="41"/>
      <c r="C49" s="37" t="s">
        <v>26</v>
      </c>
      <c r="D49" s="42"/>
      <c r="E49" s="42"/>
      <c r="F49" s="35" t="str">
        <f>F12</f>
        <v>Karlovy Vary</v>
      </c>
      <c r="G49" s="42"/>
      <c r="H49" s="42"/>
      <c r="I49" s="115" t="s">
        <v>28</v>
      </c>
      <c r="J49" s="116" t="str">
        <f>IF(J12="","",J12)</f>
        <v>27. 7. 2016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4"/>
      <c r="J50" s="42"/>
      <c r="K50" s="45"/>
    </row>
    <row r="51" spans="2:11" s="1" customFormat="1" ht="15">
      <c r="B51" s="41"/>
      <c r="C51" s="37" t="s">
        <v>30</v>
      </c>
      <c r="D51" s="42"/>
      <c r="E51" s="42"/>
      <c r="F51" s="35" t="str">
        <f>E15</f>
        <v>Statutární město Karlovy Vary</v>
      </c>
      <c r="G51" s="42"/>
      <c r="H51" s="42"/>
      <c r="I51" s="115" t="s">
        <v>37</v>
      </c>
      <c r="J51" s="35" t="str">
        <f>E21</f>
        <v>BPO spol. s r.o.,Lidická 1239,36317 OSTROV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14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4"/>
      <c r="J53" s="42"/>
      <c r="K53" s="45"/>
    </row>
    <row r="54" spans="2:11" s="1" customFormat="1" ht="29.25" customHeight="1">
      <c r="B54" s="41"/>
      <c r="C54" s="140" t="s">
        <v>94</v>
      </c>
      <c r="D54" s="128"/>
      <c r="E54" s="128"/>
      <c r="F54" s="128"/>
      <c r="G54" s="128"/>
      <c r="H54" s="128"/>
      <c r="I54" s="141"/>
      <c r="J54" s="142" t="s">
        <v>95</v>
      </c>
      <c r="K54" s="143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4"/>
      <c r="J55" s="42"/>
      <c r="K55" s="45"/>
    </row>
    <row r="56" spans="2:47" s="1" customFormat="1" ht="29.25" customHeight="1">
      <c r="B56" s="41"/>
      <c r="C56" s="144" t="s">
        <v>96</v>
      </c>
      <c r="D56" s="42"/>
      <c r="E56" s="42"/>
      <c r="F56" s="42"/>
      <c r="G56" s="42"/>
      <c r="H56" s="42"/>
      <c r="I56" s="114"/>
      <c r="J56" s="124">
        <f>J94</f>
        <v>0</v>
      </c>
      <c r="K56" s="45"/>
      <c r="AU56" s="24" t="s">
        <v>97</v>
      </c>
    </row>
    <row r="57" spans="2:11" s="7" customFormat="1" ht="24.95" customHeight="1">
      <c r="B57" s="145"/>
      <c r="C57" s="146"/>
      <c r="D57" s="147" t="s">
        <v>98</v>
      </c>
      <c r="E57" s="148"/>
      <c r="F57" s="148"/>
      <c r="G57" s="148"/>
      <c r="H57" s="148"/>
      <c r="I57" s="149"/>
      <c r="J57" s="150">
        <f>J95</f>
        <v>0</v>
      </c>
      <c r="K57" s="151"/>
    </row>
    <row r="58" spans="2:11" s="8" customFormat="1" ht="19.9" customHeight="1">
      <c r="B58" s="152"/>
      <c r="C58" s="153"/>
      <c r="D58" s="154" t="s">
        <v>99</v>
      </c>
      <c r="E58" s="155"/>
      <c r="F58" s="155"/>
      <c r="G58" s="155"/>
      <c r="H58" s="155"/>
      <c r="I58" s="156"/>
      <c r="J58" s="157">
        <f>J96</f>
        <v>0</v>
      </c>
      <c r="K58" s="158"/>
    </row>
    <row r="59" spans="2:11" s="8" customFormat="1" ht="19.9" customHeight="1">
      <c r="B59" s="152"/>
      <c r="C59" s="153"/>
      <c r="D59" s="154" t="s">
        <v>100</v>
      </c>
      <c r="E59" s="155"/>
      <c r="F59" s="155"/>
      <c r="G59" s="155"/>
      <c r="H59" s="155"/>
      <c r="I59" s="156"/>
      <c r="J59" s="157">
        <f>J197</f>
        <v>0</v>
      </c>
      <c r="K59" s="158"/>
    </row>
    <row r="60" spans="2:11" s="8" customFormat="1" ht="19.9" customHeight="1">
      <c r="B60" s="152"/>
      <c r="C60" s="153"/>
      <c r="D60" s="154" t="s">
        <v>101</v>
      </c>
      <c r="E60" s="155"/>
      <c r="F60" s="155"/>
      <c r="G60" s="155"/>
      <c r="H60" s="155"/>
      <c r="I60" s="156"/>
      <c r="J60" s="157">
        <f>J208</f>
        <v>0</v>
      </c>
      <c r="K60" s="158"/>
    </row>
    <row r="61" spans="2:11" s="8" customFormat="1" ht="19.9" customHeight="1">
      <c r="B61" s="152"/>
      <c r="C61" s="153"/>
      <c r="D61" s="154" t="s">
        <v>102</v>
      </c>
      <c r="E61" s="155"/>
      <c r="F61" s="155"/>
      <c r="G61" s="155"/>
      <c r="H61" s="155"/>
      <c r="I61" s="156"/>
      <c r="J61" s="157">
        <f>J212</f>
        <v>0</v>
      </c>
      <c r="K61" s="158"/>
    </row>
    <row r="62" spans="2:11" s="8" customFormat="1" ht="19.9" customHeight="1">
      <c r="B62" s="152"/>
      <c r="C62" s="153"/>
      <c r="D62" s="154" t="s">
        <v>103</v>
      </c>
      <c r="E62" s="155"/>
      <c r="F62" s="155"/>
      <c r="G62" s="155"/>
      <c r="H62" s="155"/>
      <c r="I62" s="156"/>
      <c r="J62" s="157">
        <f>J269</f>
        <v>0</v>
      </c>
      <c r="K62" s="158"/>
    </row>
    <row r="63" spans="2:11" s="8" customFormat="1" ht="19.9" customHeight="1">
      <c r="B63" s="152"/>
      <c r="C63" s="153"/>
      <c r="D63" s="154" t="s">
        <v>104</v>
      </c>
      <c r="E63" s="155"/>
      <c r="F63" s="155"/>
      <c r="G63" s="155"/>
      <c r="H63" s="155"/>
      <c r="I63" s="156"/>
      <c r="J63" s="157">
        <f>J286</f>
        <v>0</v>
      </c>
      <c r="K63" s="158"/>
    </row>
    <row r="64" spans="2:11" s="8" customFormat="1" ht="19.9" customHeight="1">
      <c r="B64" s="152"/>
      <c r="C64" s="153"/>
      <c r="D64" s="154" t="s">
        <v>105</v>
      </c>
      <c r="E64" s="155"/>
      <c r="F64" s="155"/>
      <c r="G64" s="155"/>
      <c r="H64" s="155"/>
      <c r="I64" s="156"/>
      <c r="J64" s="157">
        <f>J305</f>
        <v>0</v>
      </c>
      <c r="K64" s="158"/>
    </row>
    <row r="65" spans="2:11" s="8" customFormat="1" ht="19.9" customHeight="1">
      <c r="B65" s="152"/>
      <c r="C65" s="153"/>
      <c r="D65" s="154" t="s">
        <v>106</v>
      </c>
      <c r="E65" s="155"/>
      <c r="F65" s="155"/>
      <c r="G65" s="155"/>
      <c r="H65" s="155"/>
      <c r="I65" s="156"/>
      <c r="J65" s="157">
        <f>J323</f>
        <v>0</v>
      </c>
      <c r="K65" s="158"/>
    </row>
    <row r="66" spans="2:11" s="8" customFormat="1" ht="19.9" customHeight="1">
      <c r="B66" s="152"/>
      <c r="C66" s="153"/>
      <c r="D66" s="154" t="s">
        <v>107</v>
      </c>
      <c r="E66" s="155"/>
      <c r="F66" s="155"/>
      <c r="G66" s="155"/>
      <c r="H66" s="155"/>
      <c r="I66" s="156"/>
      <c r="J66" s="157">
        <f>J348</f>
        <v>0</v>
      </c>
      <c r="K66" s="158"/>
    </row>
    <row r="67" spans="2:11" s="8" customFormat="1" ht="19.9" customHeight="1">
      <c r="B67" s="152"/>
      <c r="C67" s="153"/>
      <c r="D67" s="154" t="s">
        <v>108</v>
      </c>
      <c r="E67" s="155"/>
      <c r="F67" s="155"/>
      <c r="G67" s="155"/>
      <c r="H67" s="155"/>
      <c r="I67" s="156"/>
      <c r="J67" s="157">
        <f>J358</f>
        <v>0</v>
      </c>
      <c r="K67" s="158"/>
    </row>
    <row r="68" spans="2:11" s="8" customFormat="1" ht="19.9" customHeight="1">
      <c r="B68" s="152"/>
      <c r="C68" s="153"/>
      <c r="D68" s="154" t="s">
        <v>109</v>
      </c>
      <c r="E68" s="155"/>
      <c r="F68" s="155"/>
      <c r="G68" s="155"/>
      <c r="H68" s="155"/>
      <c r="I68" s="156"/>
      <c r="J68" s="157">
        <f>J398</f>
        <v>0</v>
      </c>
      <c r="K68" s="158"/>
    </row>
    <row r="69" spans="2:11" s="8" customFormat="1" ht="19.9" customHeight="1">
      <c r="B69" s="152"/>
      <c r="C69" s="153"/>
      <c r="D69" s="154" t="s">
        <v>110</v>
      </c>
      <c r="E69" s="155"/>
      <c r="F69" s="155"/>
      <c r="G69" s="155"/>
      <c r="H69" s="155"/>
      <c r="I69" s="156"/>
      <c r="J69" s="157">
        <f>J490</f>
        <v>0</v>
      </c>
      <c r="K69" s="158"/>
    </row>
    <row r="70" spans="2:11" s="8" customFormat="1" ht="19.9" customHeight="1">
      <c r="B70" s="152"/>
      <c r="C70" s="153"/>
      <c r="D70" s="154" t="s">
        <v>111</v>
      </c>
      <c r="E70" s="155"/>
      <c r="F70" s="155"/>
      <c r="G70" s="155"/>
      <c r="H70" s="155"/>
      <c r="I70" s="156"/>
      <c r="J70" s="157">
        <f>J523</f>
        <v>0</v>
      </c>
      <c r="K70" s="158"/>
    </row>
    <row r="71" spans="2:11" s="8" customFormat="1" ht="19.9" customHeight="1">
      <c r="B71" s="152"/>
      <c r="C71" s="153"/>
      <c r="D71" s="154" t="s">
        <v>112</v>
      </c>
      <c r="E71" s="155"/>
      <c r="F71" s="155"/>
      <c r="G71" s="155"/>
      <c r="H71" s="155"/>
      <c r="I71" s="156"/>
      <c r="J71" s="157">
        <f>J570</f>
        <v>0</v>
      </c>
      <c r="K71" s="158"/>
    </row>
    <row r="72" spans="2:11" s="7" customFormat="1" ht="24.95" customHeight="1">
      <c r="B72" s="145"/>
      <c r="C72" s="146"/>
      <c r="D72" s="147" t="s">
        <v>113</v>
      </c>
      <c r="E72" s="148"/>
      <c r="F72" s="148"/>
      <c r="G72" s="148"/>
      <c r="H72" s="148"/>
      <c r="I72" s="149"/>
      <c r="J72" s="150">
        <f>J572</f>
        <v>0</v>
      </c>
      <c r="K72" s="151"/>
    </row>
    <row r="73" spans="2:11" s="7" customFormat="1" ht="24.95" customHeight="1">
      <c r="B73" s="145"/>
      <c r="C73" s="146"/>
      <c r="D73" s="147" t="s">
        <v>114</v>
      </c>
      <c r="E73" s="148"/>
      <c r="F73" s="148"/>
      <c r="G73" s="148"/>
      <c r="H73" s="148"/>
      <c r="I73" s="149"/>
      <c r="J73" s="150">
        <f>J574</f>
        <v>0</v>
      </c>
      <c r="K73" s="151"/>
    </row>
    <row r="74" spans="2:11" s="7" customFormat="1" ht="24.95" customHeight="1">
      <c r="B74" s="145"/>
      <c r="C74" s="146"/>
      <c r="D74" s="147" t="s">
        <v>115</v>
      </c>
      <c r="E74" s="148"/>
      <c r="F74" s="148"/>
      <c r="G74" s="148"/>
      <c r="H74" s="148"/>
      <c r="I74" s="149"/>
      <c r="J74" s="150">
        <f>J576</f>
        <v>0</v>
      </c>
      <c r="K74" s="151"/>
    </row>
    <row r="75" spans="2:11" s="1" customFormat="1" ht="21.75" customHeight="1">
      <c r="B75" s="41"/>
      <c r="C75" s="42"/>
      <c r="D75" s="42"/>
      <c r="E75" s="42"/>
      <c r="F75" s="42"/>
      <c r="G75" s="42"/>
      <c r="H75" s="42"/>
      <c r="I75" s="114"/>
      <c r="J75" s="42"/>
      <c r="K75" s="45"/>
    </row>
    <row r="76" spans="2:11" s="1" customFormat="1" ht="6.95" customHeight="1">
      <c r="B76" s="56"/>
      <c r="C76" s="57"/>
      <c r="D76" s="57"/>
      <c r="E76" s="57"/>
      <c r="F76" s="57"/>
      <c r="G76" s="57"/>
      <c r="H76" s="57"/>
      <c r="I76" s="135"/>
      <c r="J76" s="57"/>
      <c r="K76" s="58"/>
    </row>
    <row r="80" spans="2:12" s="1" customFormat="1" ht="6.95" customHeight="1">
      <c r="B80" s="59"/>
      <c r="C80" s="60"/>
      <c r="D80" s="60"/>
      <c r="E80" s="60"/>
      <c r="F80" s="60"/>
      <c r="G80" s="60"/>
      <c r="H80" s="60"/>
      <c r="I80" s="138"/>
      <c r="J80" s="60"/>
      <c r="K80" s="60"/>
      <c r="L80" s="61"/>
    </row>
    <row r="81" spans="2:12" s="1" customFormat="1" ht="36.95" customHeight="1">
      <c r="B81" s="41"/>
      <c r="C81" s="62" t="s">
        <v>116</v>
      </c>
      <c r="D81" s="63"/>
      <c r="E81" s="63"/>
      <c r="F81" s="63"/>
      <c r="G81" s="63"/>
      <c r="H81" s="63"/>
      <c r="I81" s="159"/>
      <c r="J81" s="63"/>
      <c r="K81" s="63"/>
      <c r="L81" s="61"/>
    </row>
    <row r="82" spans="2:12" s="1" customFormat="1" ht="6.95" customHeight="1">
      <c r="B82" s="41"/>
      <c r="C82" s="63"/>
      <c r="D82" s="63"/>
      <c r="E82" s="63"/>
      <c r="F82" s="63"/>
      <c r="G82" s="63"/>
      <c r="H82" s="63"/>
      <c r="I82" s="159"/>
      <c r="J82" s="63"/>
      <c r="K82" s="63"/>
      <c r="L82" s="61"/>
    </row>
    <row r="83" spans="2:12" s="1" customFormat="1" ht="14.45" customHeight="1">
      <c r="B83" s="41"/>
      <c r="C83" s="65" t="s">
        <v>18</v>
      </c>
      <c r="D83" s="63"/>
      <c r="E83" s="63"/>
      <c r="F83" s="63"/>
      <c r="G83" s="63"/>
      <c r="H83" s="63"/>
      <c r="I83" s="159"/>
      <c r="J83" s="63"/>
      <c r="K83" s="63"/>
      <c r="L83" s="61"/>
    </row>
    <row r="84" spans="2:12" s="1" customFormat="1" ht="22.5" customHeight="1">
      <c r="B84" s="41"/>
      <c r="C84" s="63"/>
      <c r="D84" s="63"/>
      <c r="E84" s="389" t="str">
        <f>E7</f>
        <v>KV, Rekonstrukce ulice Chelčického</v>
      </c>
      <c r="F84" s="390"/>
      <c r="G84" s="390"/>
      <c r="H84" s="390"/>
      <c r="I84" s="159"/>
      <c r="J84" s="63"/>
      <c r="K84" s="63"/>
      <c r="L84" s="61"/>
    </row>
    <row r="85" spans="2:12" s="1" customFormat="1" ht="14.45" customHeight="1">
      <c r="B85" s="41"/>
      <c r="C85" s="65" t="s">
        <v>91</v>
      </c>
      <c r="D85" s="63"/>
      <c r="E85" s="63"/>
      <c r="F85" s="63"/>
      <c r="G85" s="63"/>
      <c r="H85" s="63"/>
      <c r="I85" s="159"/>
      <c r="J85" s="63"/>
      <c r="K85" s="63"/>
      <c r="L85" s="61"/>
    </row>
    <row r="86" spans="2:12" s="1" customFormat="1" ht="23.25" customHeight="1">
      <c r="B86" s="41"/>
      <c r="C86" s="63"/>
      <c r="D86" s="63"/>
      <c r="E86" s="357" t="str">
        <f>E9</f>
        <v>1.A - Dopravní část včetně rekapitulace</v>
      </c>
      <c r="F86" s="391"/>
      <c r="G86" s="391"/>
      <c r="H86" s="391"/>
      <c r="I86" s="159"/>
      <c r="J86" s="63"/>
      <c r="K86" s="63"/>
      <c r="L86" s="61"/>
    </row>
    <row r="87" spans="2:12" s="1" customFormat="1" ht="6.95" customHeight="1">
      <c r="B87" s="41"/>
      <c r="C87" s="63"/>
      <c r="D87" s="63"/>
      <c r="E87" s="63"/>
      <c r="F87" s="63"/>
      <c r="G87" s="63"/>
      <c r="H87" s="63"/>
      <c r="I87" s="159"/>
      <c r="J87" s="63"/>
      <c r="K87" s="63"/>
      <c r="L87" s="61"/>
    </row>
    <row r="88" spans="2:12" s="1" customFormat="1" ht="18" customHeight="1">
      <c r="B88" s="41"/>
      <c r="C88" s="65" t="s">
        <v>26</v>
      </c>
      <c r="D88" s="63"/>
      <c r="E88" s="63"/>
      <c r="F88" s="160" t="str">
        <f>F12</f>
        <v>Karlovy Vary</v>
      </c>
      <c r="G88" s="63"/>
      <c r="H88" s="63"/>
      <c r="I88" s="161" t="s">
        <v>28</v>
      </c>
      <c r="J88" s="73" t="str">
        <f>IF(J12="","",J12)</f>
        <v>27. 7. 2016</v>
      </c>
      <c r="K88" s="63"/>
      <c r="L88" s="61"/>
    </row>
    <row r="89" spans="2:12" s="1" customFormat="1" ht="6.95" customHeight="1">
      <c r="B89" s="41"/>
      <c r="C89" s="63"/>
      <c r="D89" s="63"/>
      <c r="E89" s="63"/>
      <c r="F89" s="63"/>
      <c r="G89" s="63"/>
      <c r="H89" s="63"/>
      <c r="I89" s="159"/>
      <c r="J89" s="63"/>
      <c r="K89" s="63"/>
      <c r="L89" s="61"/>
    </row>
    <row r="90" spans="2:12" s="1" customFormat="1" ht="15">
      <c r="B90" s="41"/>
      <c r="C90" s="65" t="s">
        <v>30</v>
      </c>
      <c r="D90" s="63"/>
      <c r="E90" s="63"/>
      <c r="F90" s="160" t="str">
        <f>E15</f>
        <v>Statutární město Karlovy Vary</v>
      </c>
      <c r="G90" s="63"/>
      <c r="H90" s="63"/>
      <c r="I90" s="161" t="s">
        <v>37</v>
      </c>
      <c r="J90" s="160" t="str">
        <f>E21</f>
        <v>BPO spol. s r.o.,Lidická 1239,36317 OSTROV</v>
      </c>
      <c r="K90" s="63"/>
      <c r="L90" s="61"/>
    </row>
    <row r="91" spans="2:12" s="1" customFormat="1" ht="14.45" customHeight="1">
      <c r="B91" s="41"/>
      <c r="C91" s="65" t="s">
        <v>35</v>
      </c>
      <c r="D91" s="63"/>
      <c r="E91" s="63"/>
      <c r="F91" s="160" t="str">
        <f>IF(E18="","",E18)</f>
        <v/>
      </c>
      <c r="G91" s="63"/>
      <c r="H91" s="63"/>
      <c r="I91" s="159"/>
      <c r="J91" s="63"/>
      <c r="K91" s="63"/>
      <c r="L91" s="61"/>
    </row>
    <row r="92" spans="2:12" s="1" customFormat="1" ht="10.35" customHeight="1">
      <c r="B92" s="41"/>
      <c r="C92" s="63"/>
      <c r="D92" s="63"/>
      <c r="E92" s="63"/>
      <c r="F92" s="63"/>
      <c r="G92" s="63"/>
      <c r="H92" s="63"/>
      <c r="I92" s="159"/>
      <c r="J92" s="63"/>
      <c r="K92" s="63"/>
      <c r="L92" s="61"/>
    </row>
    <row r="93" spans="2:20" s="9" customFormat="1" ht="29.25" customHeight="1">
      <c r="B93" s="162"/>
      <c r="C93" s="163" t="s">
        <v>117</v>
      </c>
      <c r="D93" s="164" t="s">
        <v>60</v>
      </c>
      <c r="E93" s="164" t="s">
        <v>56</v>
      </c>
      <c r="F93" s="164" t="s">
        <v>118</v>
      </c>
      <c r="G93" s="164" t="s">
        <v>119</v>
      </c>
      <c r="H93" s="164" t="s">
        <v>120</v>
      </c>
      <c r="I93" s="165" t="s">
        <v>121</v>
      </c>
      <c r="J93" s="164" t="s">
        <v>95</v>
      </c>
      <c r="K93" s="166" t="s">
        <v>122</v>
      </c>
      <c r="L93" s="167"/>
      <c r="M93" s="81" t="s">
        <v>123</v>
      </c>
      <c r="N93" s="82" t="s">
        <v>45</v>
      </c>
      <c r="O93" s="82" t="s">
        <v>124</v>
      </c>
      <c r="P93" s="82" t="s">
        <v>125</v>
      </c>
      <c r="Q93" s="82" t="s">
        <v>126</v>
      </c>
      <c r="R93" s="82" t="s">
        <v>127</v>
      </c>
      <c r="S93" s="82" t="s">
        <v>128</v>
      </c>
      <c r="T93" s="83" t="s">
        <v>129</v>
      </c>
    </row>
    <row r="94" spans="2:63" s="1" customFormat="1" ht="29.25" customHeight="1">
      <c r="B94" s="41"/>
      <c r="C94" s="87" t="s">
        <v>96</v>
      </c>
      <c r="D94" s="63"/>
      <c r="E94" s="63"/>
      <c r="F94" s="63"/>
      <c r="G94" s="63"/>
      <c r="H94" s="63"/>
      <c r="I94" s="159"/>
      <c r="J94" s="168">
        <f>BK94</f>
        <v>0</v>
      </c>
      <c r="K94" s="63"/>
      <c r="L94" s="61"/>
      <c r="M94" s="84"/>
      <c r="N94" s="85"/>
      <c r="O94" s="85"/>
      <c r="P94" s="169">
        <f>P95+P572+P574+P576</f>
        <v>0</v>
      </c>
      <c r="Q94" s="85"/>
      <c r="R94" s="169">
        <f>R95+R572+R574+R576</f>
        <v>600.4936133599999</v>
      </c>
      <c r="S94" s="85"/>
      <c r="T94" s="170">
        <f>T95+T572+T574+T576</f>
        <v>1980.815</v>
      </c>
      <c r="AT94" s="24" t="s">
        <v>74</v>
      </c>
      <c r="AU94" s="24" t="s">
        <v>97</v>
      </c>
      <c r="BK94" s="171">
        <f>BK95+BK572+BK574+BK576</f>
        <v>0</v>
      </c>
    </row>
    <row r="95" spans="2:63" s="10" customFormat="1" ht="37.35" customHeight="1">
      <c r="B95" s="172"/>
      <c r="C95" s="173"/>
      <c r="D95" s="174" t="s">
        <v>74</v>
      </c>
      <c r="E95" s="175" t="s">
        <v>130</v>
      </c>
      <c r="F95" s="175" t="s">
        <v>131</v>
      </c>
      <c r="G95" s="173"/>
      <c r="H95" s="173"/>
      <c r="I95" s="176"/>
      <c r="J95" s="177">
        <f>BK95</f>
        <v>0</v>
      </c>
      <c r="K95" s="173"/>
      <c r="L95" s="178"/>
      <c r="M95" s="179"/>
      <c r="N95" s="180"/>
      <c r="O95" s="180"/>
      <c r="P95" s="181">
        <f>P96+P197+P208+P212+P269+P286+P305+P323+P348+P358+P398+P490+P523+P570</f>
        <v>0</v>
      </c>
      <c r="Q95" s="180"/>
      <c r="R95" s="181">
        <f>R96+R197+R208+R212+R269+R286+R305+R323+R348+R358+R398+R490+R523+R570</f>
        <v>600.4936133599999</v>
      </c>
      <c r="S95" s="180"/>
      <c r="T95" s="182">
        <f>T96+T197+T208+T212+T269+T286+T305+T323+T348+T358+T398+T490+T523+T570</f>
        <v>1980.815</v>
      </c>
      <c r="AR95" s="183" t="s">
        <v>25</v>
      </c>
      <c r="AT95" s="184" t="s">
        <v>74</v>
      </c>
      <c r="AU95" s="184" t="s">
        <v>75</v>
      </c>
      <c r="AY95" s="183" t="s">
        <v>132</v>
      </c>
      <c r="BK95" s="185">
        <f>BK96+BK197+BK208+BK212+BK269+BK286+BK305+BK323+BK348+BK358+BK398+BK490+BK523+BK570</f>
        <v>0</v>
      </c>
    </row>
    <row r="96" spans="2:63" s="10" customFormat="1" ht="19.9" customHeight="1">
      <c r="B96" s="172"/>
      <c r="C96" s="173"/>
      <c r="D96" s="186" t="s">
        <v>74</v>
      </c>
      <c r="E96" s="187" t="s">
        <v>25</v>
      </c>
      <c r="F96" s="187" t="s">
        <v>133</v>
      </c>
      <c r="G96" s="173"/>
      <c r="H96" s="173"/>
      <c r="I96" s="176"/>
      <c r="J96" s="188">
        <f>BK96</f>
        <v>0</v>
      </c>
      <c r="K96" s="173"/>
      <c r="L96" s="178"/>
      <c r="M96" s="179"/>
      <c r="N96" s="180"/>
      <c r="O96" s="180"/>
      <c r="P96" s="181">
        <f>SUM(P97:P196)</f>
        <v>0</v>
      </c>
      <c r="Q96" s="180"/>
      <c r="R96" s="181">
        <f>SUM(R97:R196)</f>
        <v>6.865271999999999</v>
      </c>
      <c r="S96" s="180"/>
      <c r="T96" s="182">
        <f>SUM(T97:T196)</f>
        <v>0</v>
      </c>
      <c r="AR96" s="183" t="s">
        <v>25</v>
      </c>
      <c r="AT96" s="184" t="s">
        <v>74</v>
      </c>
      <c r="AU96" s="184" t="s">
        <v>25</v>
      </c>
      <c r="AY96" s="183" t="s">
        <v>132</v>
      </c>
      <c r="BK96" s="185">
        <f>SUM(BK97:BK196)</f>
        <v>0</v>
      </c>
    </row>
    <row r="97" spans="2:65" s="1" customFormat="1" ht="22.5" customHeight="1">
      <c r="B97" s="41"/>
      <c r="C97" s="189" t="s">
        <v>25</v>
      </c>
      <c r="D97" s="189" t="s">
        <v>134</v>
      </c>
      <c r="E97" s="190" t="s">
        <v>135</v>
      </c>
      <c r="F97" s="191" t="s">
        <v>136</v>
      </c>
      <c r="G97" s="192" t="s">
        <v>137</v>
      </c>
      <c r="H97" s="193">
        <v>1310</v>
      </c>
      <c r="I97" s="194"/>
      <c r="J97" s="195">
        <f>ROUND(I97*H97,2)</f>
        <v>0</v>
      </c>
      <c r="K97" s="191" t="s">
        <v>138</v>
      </c>
      <c r="L97" s="61"/>
      <c r="M97" s="196" t="s">
        <v>32</v>
      </c>
      <c r="N97" s="197" t="s">
        <v>46</v>
      </c>
      <c r="O97" s="42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AR97" s="24" t="s">
        <v>139</v>
      </c>
      <c r="AT97" s="24" t="s">
        <v>134</v>
      </c>
      <c r="AU97" s="24" t="s">
        <v>84</v>
      </c>
      <c r="AY97" s="24" t="s">
        <v>132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24" t="s">
        <v>25</v>
      </c>
      <c r="BK97" s="200">
        <f>ROUND(I97*H97,2)</f>
        <v>0</v>
      </c>
      <c r="BL97" s="24" t="s">
        <v>139</v>
      </c>
      <c r="BM97" s="24" t="s">
        <v>140</v>
      </c>
    </row>
    <row r="98" spans="2:51" s="11" customFormat="1" ht="13.5">
      <c r="B98" s="201"/>
      <c r="C98" s="202"/>
      <c r="D98" s="203" t="s">
        <v>141</v>
      </c>
      <c r="E98" s="204" t="s">
        <v>32</v>
      </c>
      <c r="F98" s="205" t="s">
        <v>142</v>
      </c>
      <c r="G98" s="202"/>
      <c r="H98" s="206" t="s">
        <v>32</v>
      </c>
      <c r="I98" s="207"/>
      <c r="J98" s="202"/>
      <c r="K98" s="202"/>
      <c r="L98" s="208"/>
      <c r="M98" s="209"/>
      <c r="N98" s="210"/>
      <c r="O98" s="210"/>
      <c r="P98" s="210"/>
      <c r="Q98" s="210"/>
      <c r="R98" s="210"/>
      <c r="S98" s="210"/>
      <c r="T98" s="211"/>
      <c r="AT98" s="212" t="s">
        <v>141</v>
      </c>
      <c r="AU98" s="212" t="s">
        <v>84</v>
      </c>
      <c r="AV98" s="11" t="s">
        <v>25</v>
      </c>
      <c r="AW98" s="11" t="s">
        <v>39</v>
      </c>
      <c r="AX98" s="11" t="s">
        <v>75</v>
      </c>
      <c r="AY98" s="212" t="s">
        <v>132</v>
      </c>
    </row>
    <row r="99" spans="2:51" s="12" customFormat="1" ht="13.5">
      <c r="B99" s="213"/>
      <c r="C99" s="214"/>
      <c r="D99" s="215" t="s">
        <v>141</v>
      </c>
      <c r="E99" s="216" t="s">
        <v>32</v>
      </c>
      <c r="F99" s="217" t="s">
        <v>143</v>
      </c>
      <c r="G99" s="214"/>
      <c r="H99" s="218">
        <v>1310</v>
      </c>
      <c r="I99" s="219"/>
      <c r="J99" s="214"/>
      <c r="K99" s="214"/>
      <c r="L99" s="220"/>
      <c r="M99" s="221"/>
      <c r="N99" s="222"/>
      <c r="O99" s="222"/>
      <c r="P99" s="222"/>
      <c r="Q99" s="222"/>
      <c r="R99" s="222"/>
      <c r="S99" s="222"/>
      <c r="T99" s="223"/>
      <c r="AT99" s="224" t="s">
        <v>141</v>
      </c>
      <c r="AU99" s="224" t="s">
        <v>84</v>
      </c>
      <c r="AV99" s="12" t="s">
        <v>84</v>
      </c>
      <c r="AW99" s="12" t="s">
        <v>39</v>
      </c>
      <c r="AX99" s="12" t="s">
        <v>25</v>
      </c>
      <c r="AY99" s="224" t="s">
        <v>132</v>
      </c>
    </row>
    <row r="100" spans="2:65" s="1" customFormat="1" ht="22.5" customHeight="1">
      <c r="B100" s="41"/>
      <c r="C100" s="189" t="s">
        <v>84</v>
      </c>
      <c r="D100" s="189" t="s">
        <v>134</v>
      </c>
      <c r="E100" s="190" t="s">
        <v>144</v>
      </c>
      <c r="F100" s="191" t="s">
        <v>145</v>
      </c>
      <c r="G100" s="192" t="s">
        <v>137</v>
      </c>
      <c r="H100" s="193">
        <v>393</v>
      </c>
      <c r="I100" s="194"/>
      <c r="J100" s="195">
        <f>ROUND(I100*H100,2)</f>
        <v>0</v>
      </c>
      <c r="K100" s="191" t="s">
        <v>138</v>
      </c>
      <c r="L100" s="61"/>
      <c r="M100" s="196" t="s">
        <v>32</v>
      </c>
      <c r="N100" s="197" t="s">
        <v>46</v>
      </c>
      <c r="O100" s="42"/>
      <c r="P100" s="198">
        <f>O100*H100</f>
        <v>0</v>
      </c>
      <c r="Q100" s="198">
        <v>0</v>
      </c>
      <c r="R100" s="198">
        <f>Q100*H100</f>
        <v>0</v>
      </c>
      <c r="S100" s="198">
        <v>0</v>
      </c>
      <c r="T100" s="199">
        <f>S100*H100</f>
        <v>0</v>
      </c>
      <c r="AR100" s="24" t="s">
        <v>139</v>
      </c>
      <c r="AT100" s="24" t="s">
        <v>134</v>
      </c>
      <c r="AU100" s="24" t="s">
        <v>84</v>
      </c>
      <c r="AY100" s="24" t="s">
        <v>132</v>
      </c>
      <c r="BE100" s="200">
        <f>IF(N100="základní",J100,0)</f>
        <v>0</v>
      </c>
      <c r="BF100" s="200">
        <f>IF(N100="snížená",J100,0)</f>
        <v>0</v>
      </c>
      <c r="BG100" s="200">
        <f>IF(N100="zákl. přenesená",J100,0)</f>
        <v>0</v>
      </c>
      <c r="BH100" s="200">
        <f>IF(N100="sníž. přenesená",J100,0)</f>
        <v>0</v>
      </c>
      <c r="BI100" s="200">
        <f>IF(N100="nulová",J100,0)</f>
        <v>0</v>
      </c>
      <c r="BJ100" s="24" t="s">
        <v>25</v>
      </c>
      <c r="BK100" s="200">
        <f>ROUND(I100*H100,2)</f>
        <v>0</v>
      </c>
      <c r="BL100" s="24" t="s">
        <v>139</v>
      </c>
      <c r="BM100" s="24" t="s">
        <v>146</v>
      </c>
    </row>
    <row r="101" spans="2:51" s="11" customFormat="1" ht="13.5">
      <c r="B101" s="201"/>
      <c r="C101" s="202"/>
      <c r="D101" s="203" t="s">
        <v>141</v>
      </c>
      <c r="E101" s="204" t="s">
        <v>32</v>
      </c>
      <c r="F101" s="205" t="s">
        <v>147</v>
      </c>
      <c r="G101" s="202"/>
      <c r="H101" s="206" t="s">
        <v>32</v>
      </c>
      <c r="I101" s="207"/>
      <c r="J101" s="202"/>
      <c r="K101" s="202"/>
      <c r="L101" s="208"/>
      <c r="M101" s="209"/>
      <c r="N101" s="210"/>
      <c r="O101" s="210"/>
      <c r="P101" s="210"/>
      <c r="Q101" s="210"/>
      <c r="R101" s="210"/>
      <c r="S101" s="210"/>
      <c r="T101" s="211"/>
      <c r="AT101" s="212" t="s">
        <v>141</v>
      </c>
      <c r="AU101" s="212" t="s">
        <v>84</v>
      </c>
      <c r="AV101" s="11" t="s">
        <v>25</v>
      </c>
      <c r="AW101" s="11" t="s">
        <v>39</v>
      </c>
      <c r="AX101" s="11" t="s">
        <v>75</v>
      </c>
      <c r="AY101" s="212" t="s">
        <v>132</v>
      </c>
    </row>
    <row r="102" spans="2:51" s="12" customFormat="1" ht="13.5">
      <c r="B102" s="213"/>
      <c r="C102" s="214"/>
      <c r="D102" s="215" t="s">
        <v>141</v>
      </c>
      <c r="E102" s="216" t="s">
        <v>32</v>
      </c>
      <c r="F102" s="217" t="s">
        <v>148</v>
      </c>
      <c r="G102" s="214"/>
      <c r="H102" s="218">
        <v>393</v>
      </c>
      <c r="I102" s="219"/>
      <c r="J102" s="214"/>
      <c r="K102" s="214"/>
      <c r="L102" s="220"/>
      <c r="M102" s="221"/>
      <c r="N102" s="222"/>
      <c r="O102" s="222"/>
      <c r="P102" s="222"/>
      <c r="Q102" s="222"/>
      <c r="R102" s="222"/>
      <c r="S102" s="222"/>
      <c r="T102" s="223"/>
      <c r="AT102" s="224" t="s">
        <v>141</v>
      </c>
      <c r="AU102" s="224" t="s">
        <v>84</v>
      </c>
      <c r="AV102" s="12" t="s">
        <v>84</v>
      </c>
      <c r="AW102" s="12" t="s">
        <v>39</v>
      </c>
      <c r="AX102" s="12" t="s">
        <v>25</v>
      </c>
      <c r="AY102" s="224" t="s">
        <v>132</v>
      </c>
    </row>
    <row r="103" spans="2:65" s="1" customFormat="1" ht="22.5" customHeight="1">
      <c r="B103" s="41"/>
      <c r="C103" s="189" t="s">
        <v>149</v>
      </c>
      <c r="D103" s="189" t="s">
        <v>134</v>
      </c>
      <c r="E103" s="190" t="s">
        <v>150</v>
      </c>
      <c r="F103" s="191" t="s">
        <v>151</v>
      </c>
      <c r="G103" s="192" t="s">
        <v>137</v>
      </c>
      <c r="H103" s="193">
        <v>72</v>
      </c>
      <c r="I103" s="194"/>
      <c r="J103" s="195">
        <f>ROUND(I103*H103,2)</f>
        <v>0</v>
      </c>
      <c r="K103" s="191" t="s">
        <v>138</v>
      </c>
      <c r="L103" s="61"/>
      <c r="M103" s="196" t="s">
        <v>32</v>
      </c>
      <c r="N103" s="197" t="s">
        <v>46</v>
      </c>
      <c r="O103" s="42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AR103" s="24" t="s">
        <v>139</v>
      </c>
      <c r="AT103" s="24" t="s">
        <v>134</v>
      </c>
      <c r="AU103" s="24" t="s">
        <v>84</v>
      </c>
      <c r="AY103" s="24" t="s">
        <v>132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24" t="s">
        <v>25</v>
      </c>
      <c r="BK103" s="200">
        <f>ROUND(I103*H103,2)</f>
        <v>0</v>
      </c>
      <c r="BL103" s="24" t="s">
        <v>139</v>
      </c>
      <c r="BM103" s="24" t="s">
        <v>152</v>
      </c>
    </row>
    <row r="104" spans="2:51" s="11" customFormat="1" ht="13.5">
      <c r="B104" s="201"/>
      <c r="C104" s="202"/>
      <c r="D104" s="203" t="s">
        <v>141</v>
      </c>
      <c r="E104" s="204" t="s">
        <v>32</v>
      </c>
      <c r="F104" s="205" t="s">
        <v>153</v>
      </c>
      <c r="G104" s="202"/>
      <c r="H104" s="206" t="s">
        <v>32</v>
      </c>
      <c r="I104" s="207"/>
      <c r="J104" s="202"/>
      <c r="K104" s="202"/>
      <c r="L104" s="208"/>
      <c r="M104" s="209"/>
      <c r="N104" s="210"/>
      <c r="O104" s="210"/>
      <c r="P104" s="210"/>
      <c r="Q104" s="210"/>
      <c r="R104" s="210"/>
      <c r="S104" s="210"/>
      <c r="T104" s="211"/>
      <c r="AT104" s="212" t="s">
        <v>141</v>
      </c>
      <c r="AU104" s="212" t="s">
        <v>84</v>
      </c>
      <c r="AV104" s="11" t="s">
        <v>25</v>
      </c>
      <c r="AW104" s="11" t="s">
        <v>39</v>
      </c>
      <c r="AX104" s="11" t="s">
        <v>75</v>
      </c>
      <c r="AY104" s="212" t="s">
        <v>132</v>
      </c>
    </row>
    <row r="105" spans="2:51" s="12" customFormat="1" ht="13.5">
      <c r="B105" s="213"/>
      <c r="C105" s="214"/>
      <c r="D105" s="215" t="s">
        <v>141</v>
      </c>
      <c r="E105" s="216" t="s">
        <v>32</v>
      </c>
      <c r="F105" s="217" t="s">
        <v>154</v>
      </c>
      <c r="G105" s="214"/>
      <c r="H105" s="218">
        <v>72</v>
      </c>
      <c r="I105" s="219"/>
      <c r="J105" s="214"/>
      <c r="K105" s="214"/>
      <c r="L105" s="220"/>
      <c r="M105" s="221"/>
      <c r="N105" s="222"/>
      <c r="O105" s="222"/>
      <c r="P105" s="222"/>
      <c r="Q105" s="222"/>
      <c r="R105" s="222"/>
      <c r="S105" s="222"/>
      <c r="T105" s="223"/>
      <c r="AT105" s="224" t="s">
        <v>141</v>
      </c>
      <c r="AU105" s="224" t="s">
        <v>84</v>
      </c>
      <c r="AV105" s="12" t="s">
        <v>84</v>
      </c>
      <c r="AW105" s="12" t="s">
        <v>39</v>
      </c>
      <c r="AX105" s="12" t="s">
        <v>25</v>
      </c>
      <c r="AY105" s="224" t="s">
        <v>132</v>
      </c>
    </row>
    <row r="106" spans="2:65" s="1" customFormat="1" ht="22.5" customHeight="1">
      <c r="B106" s="41"/>
      <c r="C106" s="189" t="s">
        <v>139</v>
      </c>
      <c r="D106" s="189" t="s">
        <v>134</v>
      </c>
      <c r="E106" s="190" t="s">
        <v>155</v>
      </c>
      <c r="F106" s="191" t="s">
        <v>156</v>
      </c>
      <c r="G106" s="192" t="s">
        <v>137</v>
      </c>
      <c r="H106" s="193">
        <v>36</v>
      </c>
      <c r="I106" s="194"/>
      <c r="J106" s="195">
        <f>ROUND(I106*H106,2)</f>
        <v>0</v>
      </c>
      <c r="K106" s="191" t="s">
        <v>138</v>
      </c>
      <c r="L106" s="61"/>
      <c r="M106" s="196" t="s">
        <v>32</v>
      </c>
      <c r="N106" s="197" t="s">
        <v>46</v>
      </c>
      <c r="O106" s="42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AR106" s="24" t="s">
        <v>139</v>
      </c>
      <c r="AT106" s="24" t="s">
        <v>134</v>
      </c>
      <c r="AU106" s="24" t="s">
        <v>84</v>
      </c>
      <c r="AY106" s="24" t="s">
        <v>132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24" t="s">
        <v>25</v>
      </c>
      <c r="BK106" s="200">
        <f>ROUND(I106*H106,2)</f>
        <v>0</v>
      </c>
      <c r="BL106" s="24" t="s">
        <v>139</v>
      </c>
      <c r="BM106" s="24" t="s">
        <v>157</v>
      </c>
    </row>
    <row r="107" spans="2:51" s="11" customFormat="1" ht="13.5">
      <c r="B107" s="201"/>
      <c r="C107" s="202"/>
      <c r="D107" s="203" t="s">
        <v>141</v>
      </c>
      <c r="E107" s="204" t="s">
        <v>32</v>
      </c>
      <c r="F107" s="205" t="s">
        <v>158</v>
      </c>
      <c r="G107" s="202"/>
      <c r="H107" s="206" t="s">
        <v>32</v>
      </c>
      <c r="I107" s="207"/>
      <c r="J107" s="202"/>
      <c r="K107" s="202"/>
      <c r="L107" s="208"/>
      <c r="M107" s="209"/>
      <c r="N107" s="210"/>
      <c r="O107" s="210"/>
      <c r="P107" s="210"/>
      <c r="Q107" s="210"/>
      <c r="R107" s="210"/>
      <c r="S107" s="210"/>
      <c r="T107" s="211"/>
      <c r="AT107" s="212" t="s">
        <v>141</v>
      </c>
      <c r="AU107" s="212" t="s">
        <v>84</v>
      </c>
      <c r="AV107" s="11" t="s">
        <v>25</v>
      </c>
      <c r="AW107" s="11" t="s">
        <v>39</v>
      </c>
      <c r="AX107" s="11" t="s">
        <v>75</v>
      </c>
      <c r="AY107" s="212" t="s">
        <v>132</v>
      </c>
    </row>
    <row r="108" spans="2:51" s="12" customFormat="1" ht="13.5">
      <c r="B108" s="213"/>
      <c r="C108" s="214"/>
      <c r="D108" s="215" t="s">
        <v>141</v>
      </c>
      <c r="E108" s="216" t="s">
        <v>32</v>
      </c>
      <c r="F108" s="217" t="s">
        <v>159</v>
      </c>
      <c r="G108" s="214"/>
      <c r="H108" s="218">
        <v>36</v>
      </c>
      <c r="I108" s="219"/>
      <c r="J108" s="214"/>
      <c r="K108" s="214"/>
      <c r="L108" s="220"/>
      <c r="M108" s="221"/>
      <c r="N108" s="222"/>
      <c r="O108" s="222"/>
      <c r="P108" s="222"/>
      <c r="Q108" s="222"/>
      <c r="R108" s="222"/>
      <c r="S108" s="222"/>
      <c r="T108" s="223"/>
      <c r="AT108" s="224" t="s">
        <v>141</v>
      </c>
      <c r="AU108" s="224" t="s">
        <v>84</v>
      </c>
      <c r="AV108" s="12" t="s">
        <v>84</v>
      </c>
      <c r="AW108" s="12" t="s">
        <v>39</v>
      </c>
      <c r="AX108" s="12" t="s">
        <v>25</v>
      </c>
      <c r="AY108" s="224" t="s">
        <v>132</v>
      </c>
    </row>
    <row r="109" spans="2:65" s="1" customFormat="1" ht="22.5" customHeight="1">
      <c r="B109" s="41"/>
      <c r="C109" s="189" t="s">
        <v>160</v>
      </c>
      <c r="D109" s="189" t="s">
        <v>134</v>
      </c>
      <c r="E109" s="190" t="s">
        <v>161</v>
      </c>
      <c r="F109" s="191" t="s">
        <v>162</v>
      </c>
      <c r="G109" s="192" t="s">
        <v>163</v>
      </c>
      <c r="H109" s="193">
        <v>90</v>
      </c>
      <c r="I109" s="194"/>
      <c r="J109" s="195">
        <f>ROUND(I109*H109,2)</f>
        <v>0</v>
      </c>
      <c r="K109" s="191" t="s">
        <v>138</v>
      </c>
      <c r="L109" s="61"/>
      <c r="M109" s="196" t="s">
        <v>32</v>
      </c>
      <c r="N109" s="197" t="s">
        <v>46</v>
      </c>
      <c r="O109" s="42"/>
      <c r="P109" s="198">
        <f>O109*H109</f>
        <v>0</v>
      </c>
      <c r="Q109" s="198">
        <v>0.00084</v>
      </c>
      <c r="R109" s="198">
        <f>Q109*H109</f>
        <v>0.0756</v>
      </c>
      <c r="S109" s="198">
        <v>0</v>
      </c>
      <c r="T109" s="199">
        <f>S109*H109</f>
        <v>0</v>
      </c>
      <c r="AR109" s="24" t="s">
        <v>139</v>
      </c>
      <c r="AT109" s="24" t="s">
        <v>134</v>
      </c>
      <c r="AU109" s="24" t="s">
        <v>84</v>
      </c>
      <c r="AY109" s="24" t="s">
        <v>132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24" t="s">
        <v>25</v>
      </c>
      <c r="BK109" s="200">
        <f>ROUND(I109*H109,2)</f>
        <v>0</v>
      </c>
      <c r="BL109" s="24" t="s">
        <v>139</v>
      </c>
      <c r="BM109" s="24" t="s">
        <v>164</v>
      </c>
    </row>
    <row r="110" spans="2:51" s="11" customFormat="1" ht="13.5">
      <c r="B110" s="201"/>
      <c r="C110" s="202"/>
      <c r="D110" s="203" t="s">
        <v>141</v>
      </c>
      <c r="E110" s="204" t="s">
        <v>32</v>
      </c>
      <c r="F110" s="205" t="s">
        <v>153</v>
      </c>
      <c r="G110" s="202"/>
      <c r="H110" s="206" t="s">
        <v>32</v>
      </c>
      <c r="I110" s="207"/>
      <c r="J110" s="202"/>
      <c r="K110" s="202"/>
      <c r="L110" s="208"/>
      <c r="M110" s="209"/>
      <c r="N110" s="210"/>
      <c r="O110" s="210"/>
      <c r="P110" s="210"/>
      <c r="Q110" s="210"/>
      <c r="R110" s="210"/>
      <c r="S110" s="210"/>
      <c r="T110" s="211"/>
      <c r="AT110" s="212" t="s">
        <v>141</v>
      </c>
      <c r="AU110" s="212" t="s">
        <v>84</v>
      </c>
      <c r="AV110" s="11" t="s">
        <v>25</v>
      </c>
      <c r="AW110" s="11" t="s">
        <v>39</v>
      </c>
      <c r="AX110" s="11" t="s">
        <v>75</v>
      </c>
      <c r="AY110" s="212" t="s">
        <v>132</v>
      </c>
    </row>
    <row r="111" spans="2:51" s="11" customFormat="1" ht="13.5">
      <c r="B111" s="201"/>
      <c r="C111" s="202"/>
      <c r="D111" s="203" t="s">
        <v>141</v>
      </c>
      <c r="E111" s="204" t="s">
        <v>32</v>
      </c>
      <c r="F111" s="205" t="s">
        <v>165</v>
      </c>
      <c r="G111" s="202"/>
      <c r="H111" s="206" t="s">
        <v>32</v>
      </c>
      <c r="I111" s="207"/>
      <c r="J111" s="202"/>
      <c r="K111" s="202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141</v>
      </c>
      <c r="AU111" s="212" t="s">
        <v>84</v>
      </c>
      <c r="AV111" s="11" t="s">
        <v>25</v>
      </c>
      <c r="AW111" s="11" t="s">
        <v>39</v>
      </c>
      <c r="AX111" s="11" t="s">
        <v>75</v>
      </c>
      <c r="AY111" s="212" t="s">
        <v>132</v>
      </c>
    </row>
    <row r="112" spans="2:51" s="12" customFormat="1" ht="13.5">
      <c r="B112" s="213"/>
      <c r="C112" s="214"/>
      <c r="D112" s="215" t="s">
        <v>141</v>
      </c>
      <c r="E112" s="216" t="s">
        <v>32</v>
      </c>
      <c r="F112" s="217" t="s">
        <v>166</v>
      </c>
      <c r="G112" s="214"/>
      <c r="H112" s="218">
        <v>90</v>
      </c>
      <c r="I112" s="219"/>
      <c r="J112" s="214"/>
      <c r="K112" s="214"/>
      <c r="L112" s="220"/>
      <c r="M112" s="221"/>
      <c r="N112" s="222"/>
      <c r="O112" s="222"/>
      <c r="P112" s="222"/>
      <c r="Q112" s="222"/>
      <c r="R112" s="222"/>
      <c r="S112" s="222"/>
      <c r="T112" s="223"/>
      <c r="AT112" s="224" t="s">
        <v>141</v>
      </c>
      <c r="AU112" s="224" t="s">
        <v>84</v>
      </c>
      <c r="AV112" s="12" t="s">
        <v>84</v>
      </c>
      <c r="AW112" s="12" t="s">
        <v>39</v>
      </c>
      <c r="AX112" s="12" t="s">
        <v>25</v>
      </c>
      <c r="AY112" s="224" t="s">
        <v>132</v>
      </c>
    </row>
    <row r="113" spans="2:65" s="1" customFormat="1" ht="22.5" customHeight="1">
      <c r="B113" s="41"/>
      <c r="C113" s="189" t="s">
        <v>167</v>
      </c>
      <c r="D113" s="189" t="s">
        <v>134</v>
      </c>
      <c r="E113" s="190" t="s">
        <v>168</v>
      </c>
      <c r="F113" s="191" t="s">
        <v>169</v>
      </c>
      <c r="G113" s="192" t="s">
        <v>163</v>
      </c>
      <c r="H113" s="193">
        <v>90</v>
      </c>
      <c r="I113" s="194"/>
      <c r="J113" s="195">
        <f>ROUND(I113*H113,2)</f>
        <v>0</v>
      </c>
      <c r="K113" s="191" t="s">
        <v>138</v>
      </c>
      <c r="L113" s="61"/>
      <c r="M113" s="196" t="s">
        <v>32</v>
      </c>
      <c r="N113" s="197" t="s">
        <v>46</v>
      </c>
      <c r="O113" s="42"/>
      <c r="P113" s="198">
        <f>O113*H113</f>
        <v>0</v>
      </c>
      <c r="Q113" s="198">
        <v>0</v>
      </c>
      <c r="R113" s="198">
        <f>Q113*H113</f>
        <v>0</v>
      </c>
      <c r="S113" s="198">
        <v>0</v>
      </c>
      <c r="T113" s="199">
        <f>S113*H113</f>
        <v>0</v>
      </c>
      <c r="AR113" s="24" t="s">
        <v>139</v>
      </c>
      <c r="AT113" s="24" t="s">
        <v>134</v>
      </c>
      <c r="AU113" s="24" t="s">
        <v>84</v>
      </c>
      <c r="AY113" s="24" t="s">
        <v>132</v>
      </c>
      <c r="BE113" s="200">
        <f>IF(N113="základní",J113,0)</f>
        <v>0</v>
      </c>
      <c r="BF113" s="200">
        <f>IF(N113="snížená",J113,0)</f>
        <v>0</v>
      </c>
      <c r="BG113" s="200">
        <f>IF(N113="zákl. přenesená",J113,0)</f>
        <v>0</v>
      </c>
      <c r="BH113" s="200">
        <f>IF(N113="sníž. přenesená",J113,0)</f>
        <v>0</v>
      </c>
      <c r="BI113" s="200">
        <f>IF(N113="nulová",J113,0)</f>
        <v>0</v>
      </c>
      <c r="BJ113" s="24" t="s">
        <v>25</v>
      </c>
      <c r="BK113" s="200">
        <f>ROUND(I113*H113,2)</f>
        <v>0</v>
      </c>
      <c r="BL113" s="24" t="s">
        <v>139</v>
      </c>
      <c r="BM113" s="24" t="s">
        <v>170</v>
      </c>
    </row>
    <row r="114" spans="2:65" s="1" customFormat="1" ht="22.5" customHeight="1">
      <c r="B114" s="41"/>
      <c r="C114" s="189" t="s">
        <v>171</v>
      </c>
      <c r="D114" s="189" t="s">
        <v>134</v>
      </c>
      <c r="E114" s="190" t="s">
        <v>172</v>
      </c>
      <c r="F114" s="191" t="s">
        <v>173</v>
      </c>
      <c r="G114" s="192" t="s">
        <v>137</v>
      </c>
      <c r="H114" s="193">
        <v>72</v>
      </c>
      <c r="I114" s="194"/>
      <c r="J114" s="195">
        <f>ROUND(I114*H114,2)</f>
        <v>0</v>
      </c>
      <c r="K114" s="191" t="s">
        <v>138</v>
      </c>
      <c r="L114" s="61"/>
      <c r="M114" s="196" t="s">
        <v>32</v>
      </c>
      <c r="N114" s="197" t="s">
        <v>46</v>
      </c>
      <c r="O114" s="42"/>
      <c r="P114" s="198">
        <f>O114*H114</f>
        <v>0</v>
      </c>
      <c r="Q114" s="198">
        <v>0</v>
      </c>
      <c r="R114" s="198">
        <f>Q114*H114</f>
        <v>0</v>
      </c>
      <c r="S114" s="198">
        <v>0</v>
      </c>
      <c r="T114" s="199">
        <f>S114*H114</f>
        <v>0</v>
      </c>
      <c r="AR114" s="24" t="s">
        <v>139</v>
      </c>
      <c r="AT114" s="24" t="s">
        <v>134</v>
      </c>
      <c r="AU114" s="24" t="s">
        <v>84</v>
      </c>
      <c r="AY114" s="24" t="s">
        <v>132</v>
      </c>
      <c r="BE114" s="200">
        <f>IF(N114="základní",J114,0)</f>
        <v>0</v>
      </c>
      <c r="BF114" s="200">
        <f>IF(N114="snížená",J114,0)</f>
        <v>0</v>
      </c>
      <c r="BG114" s="200">
        <f>IF(N114="zákl. přenesená",J114,0)</f>
        <v>0</v>
      </c>
      <c r="BH114" s="200">
        <f>IF(N114="sníž. přenesená",J114,0)</f>
        <v>0</v>
      </c>
      <c r="BI114" s="200">
        <f>IF(N114="nulová",J114,0)</f>
        <v>0</v>
      </c>
      <c r="BJ114" s="24" t="s">
        <v>25</v>
      </c>
      <c r="BK114" s="200">
        <f>ROUND(I114*H114,2)</f>
        <v>0</v>
      </c>
      <c r="BL114" s="24" t="s">
        <v>139</v>
      </c>
      <c r="BM114" s="24" t="s">
        <v>174</v>
      </c>
    </row>
    <row r="115" spans="2:51" s="11" customFormat="1" ht="13.5">
      <c r="B115" s="201"/>
      <c r="C115" s="202"/>
      <c r="D115" s="203" t="s">
        <v>141</v>
      </c>
      <c r="E115" s="204" t="s">
        <v>32</v>
      </c>
      <c r="F115" s="205" t="s">
        <v>175</v>
      </c>
      <c r="G115" s="202"/>
      <c r="H115" s="206" t="s">
        <v>32</v>
      </c>
      <c r="I115" s="207"/>
      <c r="J115" s="202"/>
      <c r="K115" s="202"/>
      <c r="L115" s="208"/>
      <c r="M115" s="209"/>
      <c r="N115" s="210"/>
      <c r="O115" s="210"/>
      <c r="P115" s="210"/>
      <c r="Q115" s="210"/>
      <c r="R115" s="210"/>
      <c r="S115" s="210"/>
      <c r="T115" s="211"/>
      <c r="AT115" s="212" t="s">
        <v>141</v>
      </c>
      <c r="AU115" s="212" t="s">
        <v>84</v>
      </c>
      <c r="AV115" s="11" t="s">
        <v>25</v>
      </c>
      <c r="AW115" s="11" t="s">
        <v>39</v>
      </c>
      <c r="AX115" s="11" t="s">
        <v>75</v>
      </c>
      <c r="AY115" s="212" t="s">
        <v>132</v>
      </c>
    </row>
    <row r="116" spans="2:51" s="12" customFormat="1" ht="13.5">
      <c r="B116" s="213"/>
      <c r="C116" s="214"/>
      <c r="D116" s="215" t="s">
        <v>141</v>
      </c>
      <c r="E116" s="216" t="s">
        <v>32</v>
      </c>
      <c r="F116" s="217" t="s">
        <v>176</v>
      </c>
      <c r="G116" s="214"/>
      <c r="H116" s="218">
        <v>72</v>
      </c>
      <c r="I116" s="219"/>
      <c r="J116" s="214"/>
      <c r="K116" s="214"/>
      <c r="L116" s="220"/>
      <c r="M116" s="221"/>
      <c r="N116" s="222"/>
      <c r="O116" s="222"/>
      <c r="P116" s="222"/>
      <c r="Q116" s="222"/>
      <c r="R116" s="222"/>
      <c r="S116" s="222"/>
      <c r="T116" s="223"/>
      <c r="AT116" s="224" t="s">
        <v>141</v>
      </c>
      <c r="AU116" s="224" t="s">
        <v>84</v>
      </c>
      <c r="AV116" s="12" t="s">
        <v>84</v>
      </c>
      <c r="AW116" s="12" t="s">
        <v>39</v>
      </c>
      <c r="AX116" s="12" t="s">
        <v>25</v>
      </c>
      <c r="AY116" s="224" t="s">
        <v>132</v>
      </c>
    </row>
    <row r="117" spans="2:65" s="1" customFormat="1" ht="22.5" customHeight="1">
      <c r="B117" s="41"/>
      <c r="C117" s="189" t="s">
        <v>177</v>
      </c>
      <c r="D117" s="189" t="s">
        <v>134</v>
      </c>
      <c r="E117" s="190" t="s">
        <v>178</v>
      </c>
      <c r="F117" s="191" t="s">
        <v>179</v>
      </c>
      <c r="G117" s="192" t="s">
        <v>137</v>
      </c>
      <c r="H117" s="193">
        <v>23.5</v>
      </c>
      <c r="I117" s="194"/>
      <c r="J117" s="195">
        <f>ROUND(I117*H117,2)</f>
        <v>0</v>
      </c>
      <c r="K117" s="191" t="s">
        <v>138</v>
      </c>
      <c r="L117" s="61"/>
      <c r="M117" s="196" t="s">
        <v>32</v>
      </c>
      <c r="N117" s="197" t="s">
        <v>46</v>
      </c>
      <c r="O117" s="42"/>
      <c r="P117" s="198">
        <f>O117*H117</f>
        <v>0</v>
      </c>
      <c r="Q117" s="198">
        <v>0</v>
      </c>
      <c r="R117" s="198">
        <f>Q117*H117</f>
        <v>0</v>
      </c>
      <c r="S117" s="198">
        <v>0</v>
      </c>
      <c r="T117" s="199">
        <f>S117*H117</f>
        <v>0</v>
      </c>
      <c r="AR117" s="24" t="s">
        <v>139</v>
      </c>
      <c r="AT117" s="24" t="s">
        <v>134</v>
      </c>
      <c r="AU117" s="24" t="s">
        <v>84</v>
      </c>
      <c r="AY117" s="24" t="s">
        <v>132</v>
      </c>
      <c r="BE117" s="200">
        <f>IF(N117="základní",J117,0)</f>
        <v>0</v>
      </c>
      <c r="BF117" s="200">
        <f>IF(N117="snížená",J117,0)</f>
        <v>0</v>
      </c>
      <c r="BG117" s="200">
        <f>IF(N117="zákl. přenesená",J117,0)</f>
        <v>0</v>
      </c>
      <c r="BH117" s="200">
        <f>IF(N117="sníž. přenesená",J117,0)</f>
        <v>0</v>
      </c>
      <c r="BI117" s="200">
        <f>IF(N117="nulová",J117,0)</f>
        <v>0</v>
      </c>
      <c r="BJ117" s="24" t="s">
        <v>25</v>
      </c>
      <c r="BK117" s="200">
        <f>ROUND(I117*H117,2)</f>
        <v>0</v>
      </c>
      <c r="BL117" s="24" t="s">
        <v>139</v>
      </c>
      <c r="BM117" s="24" t="s">
        <v>180</v>
      </c>
    </row>
    <row r="118" spans="2:51" s="11" customFormat="1" ht="13.5">
      <c r="B118" s="201"/>
      <c r="C118" s="202"/>
      <c r="D118" s="203" t="s">
        <v>141</v>
      </c>
      <c r="E118" s="204" t="s">
        <v>32</v>
      </c>
      <c r="F118" s="205" t="s">
        <v>181</v>
      </c>
      <c r="G118" s="202"/>
      <c r="H118" s="206" t="s">
        <v>32</v>
      </c>
      <c r="I118" s="207"/>
      <c r="J118" s="202"/>
      <c r="K118" s="202"/>
      <c r="L118" s="208"/>
      <c r="M118" s="209"/>
      <c r="N118" s="210"/>
      <c r="O118" s="210"/>
      <c r="P118" s="210"/>
      <c r="Q118" s="210"/>
      <c r="R118" s="210"/>
      <c r="S118" s="210"/>
      <c r="T118" s="211"/>
      <c r="AT118" s="212" t="s">
        <v>141</v>
      </c>
      <c r="AU118" s="212" t="s">
        <v>84</v>
      </c>
      <c r="AV118" s="11" t="s">
        <v>25</v>
      </c>
      <c r="AW118" s="11" t="s">
        <v>39</v>
      </c>
      <c r="AX118" s="11" t="s">
        <v>75</v>
      </c>
      <c r="AY118" s="212" t="s">
        <v>132</v>
      </c>
    </row>
    <row r="119" spans="2:51" s="11" customFormat="1" ht="13.5">
      <c r="B119" s="201"/>
      <c r="C119" s="202"/>
      <c r="D119" s="203" t="s">
        <v>141</v>
      </c>
      <c r="E119" s="204" t="s">
        <v>32</v>
      </c>
      <c r="F119" s="205" t="s">
        <v>182</v>
      </c>
      <c r="G119" s="202"/>
      <c r="H119" s="206" t="s">
        <v>32</v>
      </c>
      <c r="I119" s="207"/>
      <c r="J119" s="202"/>
      <c r="K119" s="202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141</v>
      </c>
      <c r="AU119" s="212" t="s">
        <v>84</v>
      </c>
      <c r="AV119" s="11" t="s">
        <v>25</v>
      </c>
      <c r="AW119" s="11" t="s">
        <v>39</v>
      </c>
      <c r="AX119" s="11" t="s">
        <v>75</v>
      </c>
      <c r="AY119" s="212" t="s">
        <v>132</v>
      </c>
    </row>
    <row r="120" spans="2:51" s="12" customFormat="1" ht="13.5">
      <c r="B120" s="213"/>
      <c r="C120" s="214"/>
      <c r="D120" s="203" t="s">
        <v>141</v>
      </c>
      <c r="E120" s="225" t="s">
        <v>32</v>
      </c>
      <c r="F120" s="226" t="s">
        <v>183</v>
      </c>
      <c r="G120" s="214"/>
      <c r="H120" s="227">
        <v>24.3</v>
      </c>
      <c r="I120" s="219"/>
      <c r="J120" s="214"/>
      <c r="K120" s="214"/>
      <c r="L120" s="220"/>
      <c r="M120" s="221"/>
      <c r="N120" s="222"/>
      <c r="O120" s="222"/>
      <c r="P120" s="222"/>
      <c r="Q120" s="222"/>
      <c r="R120" s="222"/>
      <c r="S120" s="222"/>
      <c r="T120" s="223"/>
      <c r="AT120" s="224" t="s">
        <v>141</v>
      </c>
      <c r="AU120" s="224" t="s">
        <v>84</v>
      </c>
      <c r="AV120" s="12" t="s">
        <v>84</v>
      </c>
      <c r="AW120" s="12" t="s">
        <v>39</v>
      </c>
      <c r="AX120" s="12" t="s">
        <v>75</v>
      </c>
      <c r="AY120" s="224" t="s">
        <v>132</v>
      </c>
    </row>
    <row r="121" spans="2:51" s="13" customFormat="1" ht="13.5">
      <c r="B121" s="228"/>
      <c r="C121" s="229"/>
      <c r="D121" s="203" t="s">
        <v>141</v>
      </c>
      <c r="E121" s="230" t="s">
        <v>32</v>
      </c>
      <c r="F121" s="231" t="s">
        <v>184</v>
      </c>
      <c r="G121" s="229"/>
      <c r="H121" s="232">
        <v>24.3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141</v>
      </c>
      <c r="AU121" s="238" t="s">
        <v>84</v>
      </c>
      <c r="AV121" s="13" t="s">
        <v>149</v>
      </c>
      <c r="AW121" s="13" t="s">
        <v>39</v>
      </c>
      <c r="AX121" s="13" t="s">
        <v>75</v>
      </c>
      <c r="AY121" s="238" t="s">
        <v>132</v>
      </c>
    </row>
    <row r="122" spans="2:51" s="11" customFormat="1" ht="13.5">
      <c r="B122" s="201"/>
      <c r="C122" s="202"/>
      <c r="D122" s="203" t="s">
        <v>141</v>
      </c>
      <c r="E122" s="204" t="s">
        <v>32</v>
      </c>
      <c r="F122" s="205" t="s">
        <v>185</v>
      </c>
      <c r="G122" s="202"/>
      <c r="H122" s="206" t="s">
        <v>32</v>
      </c>
      <c r="I122" s="207"/>
      <c r="J122" s="202"/>
      <c r="K122" s="202"/>
      <c r="L122" s="208"/>
      <c r="M122" s="209"/>
      <c r="N122" s="210"/>
      <c r="O122" s="210"/>
      <c r="P122" s="210"/>
      <c r="Q122" s="210"/>
      <c r="R122" s="210"/>
      <c r="S122" s="210"/>
      <c r="T122" s="211"/>
      <c r="AT122" s="212" t="s">
        <v>141</v>
      </c>
      <c r="AU122" s="212" t="s">
        <v>84</v>
      </c>
      <c r="AV122" s="11" t="s">
        <v>25</v>
      </c>
      <c r="AW122" s="11" t="s">
        <v>39</v>
      </c>
      <c r="AX122" s="11" t="s">
        <v>75</v>
      </c>
      <c r="AY122" s="212" t="s">
        <v>132</v>
      </c>
    </row>
    <row r="123" spans="2:51" s="12" customFormat="1" ht="13.5">
      <c r="B123" s="213"/>
      <c r="C123" s="214"/>
      <c r="D123" s="203" t="s">
        <v>141</v>
      </c>
      <c r="E123" s="225" t="s">
        <v>32</v>
      </c>
      <c r="F123" s="226" t="s">
        <v>186</v>
      </c>
      <c r="G123" s="214"/>
      <c r="H123" s="227">
        <v>-1.06</v>
      </c>
      <c r="I123" s="219"/>
      <c r="J123" s="214"/>
      <c r="K123" s="214"/>
      <c r="L123" s="220"/>
      <c r="M123" s="221"/>
      <c r="N123" s="222"/>
      <c r="O123" s="222"/>
      <c r="P123" s="222"/>
      <c r="Q123" s="222"/>
      <c r="R123" s="222"/>
      <c r="S123" s="222"/>
      <c r="T123" s="223"/>
      <c r="AT123" s="224" t="s">
        <v>141</v>
      </c>
      <c r="AU123" s="224" t="s">
        <v>84</v>
      </c>
      <c r="AV123" s="12" t="s">
        <v>84</v>
      </c>
      <c r="AW123" s="12" t="s">
        <v>39</v>
      </c>
      <c r="AX123" s="12" t="s">
        <v>75</v>
      </c>
      <c r="AY123" s="224" t="s">
        <v>132</v>
      </c>
    </row>
    <row r="124" spans="2:51" s="12" customFormat="1" ht="13.5">
      <c r="B124" s="213"/>
      <c r="C124" s="214"/>
      <c r="D124" s="203" t="s">
        <v>141</v>
      </c>
      <c r="E124" s="225" t="s">
        <v>32</v>
      </c>
      <c r="F124" s="226" t="s">
        <v>187</v>
      </c>
      <c r="G124" s="214"/>
      <c r="H124" s="227">
        <v>0.26</v>
      </c>
      <c r="I124" s="219"/>
      <c r="J124" s="214"/>
      <c r="K124" s="214"/>
      <c r="L124" s="220"/>
      <c r="M124" s="221"/>
      <c r="N124" s="222"/>
      <c r="O124" s="222"/>
      <c r="P124" s="222"/>
      <c r="Q124" s="222"/>
      <c r="R124" s="222"/>
      <c r="S124" s="222"/>
      <c r="T124" s="223"/>
      <c r="AT124" s="224" t="s">
        <v>141</v>
      </c>
      <c r="AU124" s="224" t="s">
        <v>84</v>
      </c>
      <c r="AV124" s="12" t="s">
        <v>84</v>
      </c>
      <c r="AW124" s="12" t="s">
        <v>39</v>
      </c>
      <c r="AX124" s="12" t="s">
        <v>75</v>
      </c>
      <c r="AY124" s="224" t="s">
        <v>132</v>
      </c>
    </row>
    <row r="125" spans="2:51" s="14" customFormat="1" ht="13.5">
      <c r="B125" s="239"/>
      <c r="C125" s="240"/>
      <c r="D125" s="215" t="s">
        <v>141</v>
      </c>
      <c r="E125" s="241" t="s">
        <v>32</v>
      </c>
      <c r="F125" s="242" t="s">
        <v>188</v>
      </c>
      <c r="G125" s="240"/>
      <c r="H125" s="243">
        <v>23.5</v>
      </c>
      <c r="I125" s="244"/>
      <c r="J125" s="240"/>
      <c r="K125" s="240"/>
      <c r="L125" s="245"/>
      <c r="M125" s="246"/>
      <c r="N125" s="247"/>
      <c r="O125" s="247"/>
      <c r="P125" s="247"/>
      <c r="Q125" s="247"/>
      <c r="R125" s="247"/>
      <c r="S125" s="247"/>
      <c r="T125" s="248"/>
      <c r="AT125" s="249" t="s">
        <v>141</v>
      </c>
      <c r="AU125" s="249" t="s">
        <v>84</v>
      </c>
      <c r="AV125" s="14" t="s">
        <v>139</v>
      </c>
      <c r="AW125" s="14" t="s">
        <v>39</v>
      </c>
      <c r="AX125" s="14" t="s">
        <v>25</v>
      </c>
      <c r="AY125" s="249" t="s">
        <v>132</v>
      </c>
    </row>
    <row r="126" spans="2:65" s="1" customFormat="1" ht="22.5" customHeight="1">
      <c r="B126" s="41"/>
      <c r="C126" s="250" t="s">
        <v>189</v>
      </c>
      <c r="D126" s="250" t="s">
        <v>190</v>
      </c>
      <c r="E126" s="251" t="s">
        <v>191</v>
      </c>
      <c r="F126" s="252" t="s">
        <v>192</v>
      </c>
      <c r="G126" s="253" t="s">
        <v>193</v>
      </c>
      <c r="H126" s="254">
        <v>46.953</v>
      </c>
      <c r="I126" s="255"/>
      <c r="J126" s="256">
        <f>ROUND(I126*H126,2)</f>
        <v>0</v>
      </c>
      <c r="K126" s="252" t="s">
        <v>138</v>
      </c>
      <c r="L126" s="257"/>
      <c r="M126" s="258" t="s">
        <v>32</v>
      </c>
      <c r="N126" s="259" t="s">
        <v>46</v>
      </c>
      <c r="O126" s="42"/>
      <c r="P126" s="198">
        <f>O126*H126</f>
        <v>0</v>
      </c>
      <c r="Q126" s="198">
        <v>0</v>
      </c>
      <c r="R126" s="198">
        <f>Q126*H126</f>
        <v>0</v>
      </c>
      <c r="S126" s="198">
        <v>0</v>
      </c>
      <c r="T126" s="199">
        <f>S126*H126</f>
        <v>0</v>
      </c>
      <c r="AR126" s="24" t="s">
        <v>177</v>
      </c>
      <c r="AT126" s="24" t="s">
        <v>190</v>
      </c>
      <c r="AU126" s="24" t="s">
        <v>84</v>
      </c>
      <c r="AY126" s="24" t="s">
        <v>132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24" t="s">
        <v>25</v>
      </c>
      <c r="BK126" s="200">
        <f>ROUND(I126*H126,2)</f>
        <v>0</v>
      </c>
      <c r="BL126" s="24" t="s">
        <v>139</v>
      </c>
      <c r="BM126" s="24" t="s">
        <v>194</v>
      </c>
    </row>
    <row r="127" spans="2:51" s="11" customFormat="1" ht="13.5">
      <c r="B127" s="201"/>
      <c r="C127" s="202"/>
      <c r="D127" s="203" t="s">
        <v>141</v>
      </c>
      <c r="E127" s="204" t="s">
        <v>32</v>
      </c>
      <c r="F127" s="205" t="s">
        <v>195</v>
      </c>
      <c r="G127" s="202"/>
      <c r="H127" s="206" t="s">
        <v>32</v>
      </c>
      <c r="I127" s="207"/>
      <c r="J127" s="202"/>
      <c r="K127" s="202"/>
      <c r="L127" s="208"/>
      <c r="M127" s="209"/>
      <c r="N127" s="210"/>
      <c r="O127" s="210"/>
      <c r="P127" s="210"/>
      <c r="Q127" s="210"/>
      <c r="R127" s="210"/>
      <c r="S127" s="210"/>
      <c r="T127" s="211"/>
      <c r="AT127" s="212" t="s">
        <v>141</v>
      </c>
      <c r="AU127" s="212" t="s">
        <v>84</v>
      </c>
      <c r="AV127" s="11" t="s">
        <v>25</v>
      </c>
      <c r="AW127" s="11" t="s">
        <v>39</v>
      </c>
      <c r="AX127" s="11" t="s">
        <v>75</v>
      </c>
      <c r="AY127" s="212" t="s">
        <v>132</v>
      </c>
    </row>
    <row r="128" spans="2:51" s="11" customFormat="1" ht="13.5">
      <c r="B128" s="201"/>
      <c r="C128" s="202"/>
      <c r="D128" s="203" t="s">
        <v>141</v>
      </c>
      <c r="E128" s="204" t="s">
        <v>32</v>
      </c>
      <c r="F128" s="205" t="s">
        <v>196</v>
      </c>
      <c r="G128" s="202"/>
      <c r="H128" s="206" t="s">
        <v>32</v>
      </c>
      <c r="I128" s="207"/>
      <c r="J128" s="202"/>
      <c r="K128" s="202"/>
      <c r="L128" s="208"/>
      <c r="M128" s="209"/>
      <c r="N128" s="210"/>
      <c r="O128" s="210"/>
      <c r="P128" s="210"/>
      <c r="Q128" s="210"/>
      <c r="R128" s="210"/>
      <c r="S128" s="210"/>
      <c r="T128" s="211"/>
      <c r="AT128" s="212" t="s">
        <v>141</v>
      </c>
      <c r="AU128" s="212" t="s">
        <v>84</v>
      </c>
      <c r="AV128" s="11" t="s">
        <v>25</v>
      </c>
      <c r="AW128" s="11" t="s">
        <v>39</v>
      </c>
      <c r="AX128" s="11" t="s">
        <v>75</v>
      </c>
      <c r="AY128" s="212" t="s">
        <v>132</v>
      </c>
    </row>
    <row r="129" spans="2:51" s="12" customFormat="1" ht="13.5">
      <c r="B129" s="213"/>
      <c r="C129" s="214"/>
      <c r="D129" s="215" t="s">
        <v>141</v>
      </c>
      <c r="E129" s="216" t="s">
        <v>32</v>
      </c>
      <c r="F129" s="217" t="s">
        <v>197</v>
      </c>
      <c r="G129" s="214"/>
      <c r="H129" s="218">
        <v>46.953</v>
      </c>
      <c r="I129" s="219"/>
      <c r="J129" s="214"/>
      <c r="K129" s="214"/>
      <c r="L129" s="220"/>
      <c r="M129" s="221"/>
      <c r="N129" s="222"/>
      <c r="O129" s="222"/>
      <c r="P129" s="222"/>
      <c r="Q129" s="222"/>
      <c r="R129" s="222"/>
      <c r="S129" s="222"/>
      <c r="T129" s="223"/>
      <c r="AT129" s="224" t="s">
        <v>141</v>
      </c>
      <c r="AU129" s="224" t="s">
        <v>84</v>
      </c>
      <c r="AV129" s="12" t="s">
        <v>84</v>
      </c>
      <c r="AW129" s="12" t="s">
        <v>39</v>
      </c>
      <c r="AX129" s="12" t="s">
        <v>25</v>
      </c>
      <c r="AY129" s="224" t="s">
        <v>132</v>
      </c>
    </row>
    <row r="130" spans="2:65" s="1" customFormat="1" ht="22.5" customHeight="1">
      <c r="B130" s="41"/>
      <c r="C130" s="189" t="s">
        <v>198</v>
      </c>
      <c r="D130" s="189" t="s">
        <v>134</v>
      </c>
      <c r="E130" s="190" t="s">
        <v>199</v>
      </c>
      <c r="F130" s="191" t="s">
        <v>200</v>
      </c>
      <c r="G130" s="192" t="s">
        <v>137</v>
      </c>
      <c r="H130" s="193">
        <v>39.6</v>
      </c>
      <c r="I130" s="194"/>
      <c r="J130" s="195">
        <f>ROUND(I130*H130,2)</f>
        <v>0</v>
      </c>
      <c r="K130" s="191" t="s">
        <v>138</v>
      </c>
      <c r="L130" s="61"/>
      <c r="M130" s="196" t="s">
        <v>32</v>
      </c>
      <c r="N130" s="197" t="s">
        <v>46</v>
      </c>
      <c r="O130" s="42"/>
      <c r="P130" s="198">
        <f>O130*H130</f>
        <v>0</v>
      </c>
      <c r="Q130" s="198">
        <v>0</v>
      </c>
      <c r="R130" s="198">
        <f>Q130*H130</f>
        <v>0</v>
      </c>
      <c r="S130" s="198">
        <v>0</v>
      </c>
      <c r="T130" s="199">
        <f>S130*H130</f>
        <v>0</v>
      </c>
      <c r="AR130" s="24" t="s">
        <v>139</v>
      </c>
      <c r="AT130" s="24" t="s">
        <v>134</v>
      </c>
      <c r="AU130" s="24" t="s">
        <v>84</v>
      </c>
      <c r="AY130" s="24" t="s">
        <v>132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24" t="s">
        <v>25</v>
      </c>
      <c r="BK130" s="200">
        <f>ROUND(I130*H130,2)</f>
        <v>0</v>
      </c>
      <c r="BL130" s="24" t="s">
        <v>139</v>
      </c>
      <c r="BM130" s="24" t="s">
        <v>201</v>
      </c>
    </row>
    <row r="131" spans="2:51" s="11" customFormat="1" ht="13.5">
      <c r="B131" s="201"/>
      <c r="C131" s="202"/>
      <c r="D131" s="203" t="s">
        <v>141</v>
      </c>
      <c r="E131" s="204" t="s">
        <v>32</v>
      </c>
      <c r="F131" s="205" t="s">
        <v>202</v>
      </c>
      <c r="G131" s="202"/>
      <c r="H131" s="206" t="s">
        <v>32</v>
      </c>
      <c r="I131" s="207"/>
      <c r="J131" s="202"/>
      <c r="K131" s="202"/>
      <c r="L131" s="208"/>
      <c r="M131" s="209"/>
      <c r="N131" s="210"/>
      <c r="O131" s="210"/>
      <c r="P131" s="210"/>
      <c r="Q131" s="210"/>
      <c r="R131" s="210"/>
      <c r="S131" s="210"/>
      <c r="T131" s="211"/>
      <c r="AT131" s="212" t="s">
        <v>141</v>
      </c>
      <c r="AU131" s="212" t="s">
        <v>84</v>
      </c>
      <c r="AV131" s="11" t="s">
        <v>25</v>
      </c>
      <c r="AW131" s="11" t="s">
        <v>39</v>
      </c>
      <c r="AX131" s="11" t="s">
        <v>75</v>
      </c>
      <c r="AY131" s="212" t="s">
        <v>132</v>
      </c>
    </row>
    <row r="132" spans="2:51" s="11" customFormat="1" ht="13.5">
      <c r="B132" s="201"/>
      <c r="C132" s="202"/>
      <c r="D132" s="203" t="s">
        <v>141</v>
      </c>
      <c r="E132" s="204" t="s">
        <v>32</v>
      </c>
      <c r="F132" s="205" t="s">
        <v>203</v>
      </c>
      <c r="G132" s="202"/>
      <c r="H132" s="206" t="s">
        <v>32</v>
      </c>
      <c r="I132" s="207"/>
      <c r="J132" s="202"/>
      <c r="K132" s="202"/>
      <c r="L132" s="208"/>
      <c r="M132" s="209"/>
      <c r="N132" s="210"/>
      <c r="O132" s="210"/>
      <c r="P132" s="210"/>
      <c r="Q132" s="210"/>
      <c r="R132" s="210"/>
      <c r="S132" s="210"/>
      <c r="T132" s="211"/>
      <c r="AT132" s="212" t="s">
        <v>141</v>
      </c>
      <c r="AU132" s="212" t="s">
        <v>84</v>
      </c>
      <c r="AV132" s="11" t="s">
        <v>25</v>
      </c>
      <c r="AW132" s="11" t="s">
        <v>39</v>
      </c>
      <c r="AX132" s="11" t="s">
        <v>75</v>
      </c>
      <c r="AY132" s="212" t="s">
        <v>132</v>
      </c>
    </row>
    <row r="133" spans="2:51" s="12" customFormat="1" ht="13.5">
      <c r="B133" s="213"/>
      <c r="C133" s="214"/>
      <c r="D133" s="203" t="s">
        <v>141</v>
      </c>
      <c r="E133" s="225" t="s">
        <v>32</v>
      </c>
      <c r="F133" s="226" t="s">
        <v>176</v>
      </c>
      <c r="G133" s="214"/>
      <c r="H133" s="227">
        <v>72</v>
      </c>
      <c r="I133" s="219"/>
      <c r="J133" s="214"/>
      <c r="K133" s="214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141</v>
      </c>
      <c r="AU133" s="224" t="s">
        <v>84</v>
      </c>
      <c r="AV133" s="12" t="s">
        <v>84</v>
      </c>
      <c r="AW133" s="12" t="s">
        <v>39</v>
      </c>
      <c r="AX133" s="12" t="s">
        <v>75</v>
      </c>
      <c r="AY133" s="224" t="s">
        <v>132</v>
      </c>
    </row>
    <row r="134" spans="2:51" s="11" customFormat="1" ht="13.5">
      <c r="B134" s="201"/>
      <c r="C134" s="202"/>
      <c r="D134" s="203" t="s">
        <v>141</v>
      </c>
      <c r="E134" s="204" t="s">
        <v>32</v>
      </c>
      <c r="F134" s="205" t="s">
        <v>204</v>
      </c>
      <c r="G134" s="202"/>
      <c r="H134" s="206" t="s">
        <v>32</v>
      </c>
      <c r="I134" s="207"/>
      <c r="J134" s="202"/>
      <c r="K134" s="202"/>
      <c r="L134" s="208"/>
      <c r="M134" s="209"/>
      <c r="N134" s="210"/>
      <c r="O134" s="210"/>
      <c r="P134" s="210"/>
      <c r="Q134" s="210"/>
      <c r="R134" s="210"/>
      <c r="S134" s="210"/>
      <c r="T134" s="211"/>
      <c r="AT134" s="212" t="s">
        <v>141</v>
      </c>
      <c r="AU134" s="212" t="s">
        <v>84</v>
      </c>
      <c r="AV134" s="11" t="s">
        <v>25</v>
      </c>
      <c r="AW134" s="11" t="s">
        <v>39</v>
      </c>
      <c r="AX134" s="11" t="s">
        <v>75</v>
      </c>
      <c r="AY134" s="212" t="s">
        <v>132</v>
      </c>
    </row>
    <row r="135" spans="2:51" s="12" customFormat="1" ht="13.5">
      <c r="B135" s="213"/>
      <c r="C135" s="214"/>
      <c r="D135" s="203" t="s">
        <v>141</v>
      </c>
      <c r="E135" s="225" t="s">
        <v>32</v>
      </c>
      <c r="F135" s="226" t="s">
        <v>205</v>
      </c>
      <c r="G135" s="214"/>
      <c r="H135" s="227">
        <v>-8.1</v>
      </c>
      <c r="I135" s="219"/>
      <c r="J135" s="214"/>
      <c r="K135" s="214"/>
      <c r="L135" s="220"/>
      <c r="M135" s="221"/>
      <c r="N135" s="222"/>
      <c r="O135" s="222"/>
      <c r="P135" s="222"/>
      <c r="Q135" s="222"/>
      <c r="R135" s="222"/>
      <c r="S135" s="222"/>
      <c r="T135" s="223"/>
      <c r="AT135" s="224" t="s">
        <v>141</v>
      </c>
      <c r="AU135" s="224" t="s">
        <v>84</v>
      </c>
      <c r="AV135" s="12" t="s">
        <v>84</v>
      </c>
      <c r="AW135" s="12" t="s">
        <v>39</v>
      </c>
      <c r="AX135" s="12" t="s">
        <v>75</v>
      </c>
      <c r="AY135" s="224" t="s">
        <v>132</v>
      </c>
    </row>
    <row r="136" spans="2:51" s="11" customFormat="1" ht="13.5">
      <c r="B136" s="201"/>
      <c r="C136" s="202"/>
      <c r="D136" s="203" t="s">
        <v>141</v>
      </c>
      <c r="E136" s="204" t="s">
        <v>32</v>
      </c>
      <c r="F136" s="205" t="s">
        <v>206</v>
      </c>
      <c r="G136" s="202"/>
      <c r="H136" s="206" t="s">
        <v>32</v>
      </c>
      <c r="I136" s="207"/>
      <c r="J136" s="202"/>
      <c r="K136" s="202"/>
      <c r="L136" s="208"/>
      <c r="M136" s="209"/>
      <c r="N136" s="210"/>
      <c r="O136" s="210"/>
      <c r="P136" s="210"/>
      <c r="Q136" s="210"/>
      <c r="R136" s="210"/>
      <c r="S136" s="210"/>
      <c r="T136" s="211"/>
      <c r="AT136" s="212" t="s">
        <v>141</v>
      </c>
      <c r="AU136" s="212" t="s">
        <v>84</v>
      </c>
      <c r="AV136" s="11" t="s">
        <v>25</v>
      </c>
      <c r="AW136" s="11" t="s">
        <v>39</v>
      </c>
      <c r="AX136" s="11" t="s">
        <v>75</v>
      </c>
      <c r="AY136" s="212" t="s">
        <v>132</v>
      </c>
    </row>
    <row r="137" spans="2:51" s="11" customFormat="1" ht="13.5">
      <c r="B137" s="201"/>
      <c r="C137" s="202"/>
      <c r="D137" s="203" t="s">
        <v>141</v>
      </c>
      <c r="E137" s="204" t="s">
        <v>32</v>
      </c>
      <c r="F137" s="205" t="s">
        <v>207</v>
      </c>
      <c r="G137" s="202"/>
      <c r="H137" s="206" t="s">
        <v>32</v>
      </c>
      <c r="I137" s="207"/>
      <c r="J137" s="202"/>
      <c r="K137" s="202"/>
      <c r="L137" s="208"/>
      <c r="M137" s="209"/>
      <c r="N137" s="210"/>
      <c r="O137" s="210"/>
      <c r="P137" s="210"/>
      <c r="Q137" s="210"/>
      <c r="R137" s="210"/>
      <c r="S137" s="210"/>
      <c r="T137" s="211"/>
      <c r="AT137" s="212" t="s">
        <v>141</v>
      </c>
      <c r="AU137" s="212" t="s">
        <v>84</v>
      </c>
      <c r="AV137" s="11" t="s">
        <v>25</v>
      </c>
      <c r="AW137" s="11" t="s">
        <v>39</v>
      </c>
      <c r="AX137" s="11" t="s">
        <v>75</v>
      </c>
      <c r="AY137" s="212" t="s">
        <v>132</v>
      </c>
    </row>
    <row r="138" spans="2:51" s="12" customFormat="1" ht="13.5">
      <c r="B138" s="213"/>
      <c r="C138" s="214"/>
      <c r="D138" s="203" t="s">
        <v>141</v>
      </c>
      <c r="E138" s="225" t="s">
        <v>32</v>
      </c>
      <c r="F138" s="226" t="s">
        <v>208</v>
      </c>
      <c r="G138" s="214"/>
      <c r="H138" s="227">
        <v>-24.3</v>
      </c>
      <c r="I138" s="219"/>
      <c r="J138" s="214"/>
      <c r="K138" s="214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141</v>
      </c>
      <c r="AU138" s="224" t="s">
        <v>84</v>
      </c>
      <c r="AV138" s="12" t="s">
        <v>84</v>
      </c>
      <c r="AW138" s="12" t="s">
        <v>39</v>
      </c>
      <c r="AX138" s="12" t="s">
        <v>75</v>
      </c>
      <c r="AY138" s="224" t="s">
        <v>132</v>
      </c>
    </row>
    <row r="139" spans="2:51" s="14" customFormat="1" ht="13.5">
      <c r="B139" s="239"/>
      <c r="C139" s="240"/>
      <c r="D139" s="215" t="s">
        <v>141</v>
      </c>
      <c r="E139" s="241" t="s">
        <v>32</v>
      </c>
      <c r="F139" s="242" t="s">
        <v>188</v>
      </c>
      <c r="G139" s="240"/>
      <c r="H139" s="243">
        <v>39.6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AT139" s="249" t="s">
        <v>141</v>
      </c>
      <c r="AU139" s="249" t="s">
        <v>84</v>
      </c>
      <c r="AV139" s="14" t="s">
        <v>139</v>
      </c>
      <c r="AW139" s="14" t="s">
        <v>39</v>
      </c>
      <c r="AX139" s="14" t="s">
        <v>25</v>
      </c>
      <c r="AY139" s="249" t="s">
        <v>132</v>
      </c>
    </row>
    <row r="140" spans="2:65" s="1" customFormat="1" ht="22.5" customHeight="1">
      <c r="B140" s="41"/>
      <c r="C140" s="189" t="s">
        <v>209</v>
      </c>
      <c r="D140" s="189" t="s">
        <v>134</v>
      </c>
      <c r="E140" s="190" t="s">
        <v>210</v>
      </c>
      <c r="F140" s="191" t="s">
        <v>211</v>
      </c>
      <c r="G140" s="192" t="s">
        <v>137</v>
      </c>
      <c r="H140" s="193">
        <v>121.2</v>
      </c>
      <c r="I140" s="194"/>
      <c r="J140" s="195">
        <f>ROUND(I140*H140,2)</f>
        <v>0</v>
      </c>
      <c r="K140" s="191" t="s">
        <v>138</v>
      </c>
      <c r="L140" s="61"/>
      <c r="M140" s="196" t="s">
        <v>32</v>
      </c>
      <c r="N140" s="197" t="s">
        <v>46</v>
      </c>
      <c r="O140" s="42"/>
      <c r="P140" s="198">
        <f>O140*H140</f>
        <v>0</v>
      </c>
      <c r="Q140" s="198">
        <v>0</v>
      </c>
      <c r="R140" s="198">
        <f>Q140*H140</f>
        <v>0</v>
      </c>
      <c r="S140" s="198">
        <v>0</v>
      </c>
      <c r="T140" s="199">
        <f>S140*H140</f>
        <v>0</v>
      </c>
      <c r="AR140" s="24" t="s">
        <v>139</v>
      </c>
      <c r="AT140" s="24" t="s">
        <v>134</v>
      </c>
      <c r="AU140" s="24" t="s">
        <v>84</v>
      </c>
      <c r="AY140" s="24" t="s">
        <v>132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24" t="s">
        <v>25</v>
      </c>
      <c r="BK140" s="200">
        <f>ROUND(I140*H140,2)</f>
        <v>0</v>
      </c>
      <c r="BL140" s="24" t="s">
        <v>139</v>
      </c>
      <c r="BM140" s="24" t="s">
        <v>212</v>
      </c>
    </row>
    <row r="141" spans="2:51" s="11" customFormat="1" ht="13.5">
      <c r="B141" s="201"/>
      <c r="C141" s="202"/>
      <c r="D141" s="203" t="s">
        <v>141</v>
      </c>
      <c r="E141" s="204" t="s">
        <v>32</v>
      </c>
      <c r="F141" s="205" t="s">
        <v>213</v>
      </c>
      <c r="G141" s="202"/>
      <c r="H141" s="206" t="s">
        <v>32</v>
      </c>
      <c r="I141" s="207"/>
      <c r="J141" s="202"/>
      <c r="K141" s="202"/>
      <c r="L141" s="208"/>
      <c r="M141" s="209"/>
      <c r="N141" s="210"/>
      <c r="O141" s="210"/>
      <c r="P141" s="210"/>
      <c r="Q141" s="210"/>
      <c r="R141" s="210"/>
      <c r="S141" s="210"/>
      <c r="T141" s="211"/>
      <c r="AT141" s="212" t="s">
        <v>141</v>
      </c>
      <c r="AU141" s="212" t="s">
        <v>84</v>
      </c>
      <c r="AV141" s="11" t="s">
        <v>25</v>
      </c>
      <c r="AW141" s="11" t="s">
        <v>39</v>
      </c>
      <c r="AX141" s="11" t="s">
        <v>75</v>
      </c>
      <c r="AY141" s="212" t="s">
        <v>132</v>
      </c>
    </row>
    <row r="142" spans="2:51" s="11" customFormat="1" ht="13.5">
      <c r="B142" s="201"/>
      <c r="C142" s="202"/>
      <c r="D142" s="203" t="s">
        <v>141</v>
      </c>
      <c r="E142" s="204" t="s">
        <v>32</v>
      </c>
      <c r="F142" s="205" t="s">
        <v>214</v>
      </c>
      <c r="G142" s="202"/>
      <c r="H142" s="206" t="s">
        <v>32</v>
      </c>
      <c r="I142" s="207"/>
      <c r="J142" s="202"/>
      <c r="K142" s="202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141</v>
      </c>
      <c r="AU142" s="212" t="s">
        <v>84</v>
      </c>
      <c r="AV142" s="11" t="s">
        <v>25</v>
      </c>
      <c r="AW142" s="11" t="s">
        <v>39</v>
      </c>
      <c r="AX142" s="11" t="s">
        <v>75</v>
      </c>
      <c r="AY142" s="212" t="s">
        <v>132</v>
      </c>
    </row>
    <row r="143" spans="2:51" s="12" customFormat="1" ht="13.5">
      <c r="B143" s="213"/>
      <c r="C143" s="214"/>
      <c r="D143" s="203" t="s">
        <v>141</v>
      </c>
      <c r="E143" s="225" t="s">
        <v>32</v>
      </c>
      <c r="F143" s="226" t="s">
        <v>215</v>
      </c>
      <c r="G143" s="214"/>
      <c r="H143" s="227">
        <v>89.6</v>
      </c>
      <c r="I143" s="219"/>
      <c r="J143" s="214"/>
      <c r="K143" s="214"/>
      <c r="L143" s="220"/>
      <c r="M143" s="221"/>
      <c r="N143" s="222"/>
      <c r="O143" s="222"/>
      <c r="P143" s="222"/>
      <c r="Q143" s="222"/>
      <c r="R143" s="222"/>
      <c r="S143" s="222"/>
      <c r="T143" s="223"/>
      <c r="AT143" s="224" t="s">
        <v>141</v>
      </c>
      <c r="AU143" s="224" t="s">
        <v>84</v>
      </c>
      <c r="AV143" s="12" t="s">
        <v>84</v>
      </c>
      <c r="AW143" s="12" t="s">
        <v>39</v>
      </c>
      <c r="AX143" s="12" t="s">
        <v>75</v>
      </c>
      <c r="AY143" s="224" t="s">
        <v>132</v>
      </c>
    </row>
    <row r="144" spans="2:51" s="11" customFormat="1" ht="13.5">
      <c r="B144" s="201"/>
      <c r="C144" s="202"/>
      <c r="D144" s="203" t="s">
        <v>141</v>
      </c>
      <c r="E144" s="204" t="s">
        <v>32</v>
      </c>
      <c r="F144" s="205" t="s">
        <v>216</v>
      </c>
      <c r="G144" s="202"/>
      <c r="H144" s="206" t="s">
        <v>32</v>
      </c>
      <c r="I144" s="207"/>
      <c r="J144" s="202"/>
      <c r="K144" s="202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141</v>
      </c>
      <c r="AU144" s="212" t="s">
        <v>84</v>
      </c>
      <c r="AV144" s="11" t="s">
        <v>25</v>
      </c>
      <c r="AW144" s="11" t="s">
        <v>39</v>
      </c>
      <c r="AX144" s="11" t="s">
        <v>75</v>
      </c>
      <c r="AY144" s="212" t="s">
        <v>132</v>
      </c>
    </row>
    <row r="145" spans="2:51" s="11" customFormat="1" ht="13.5">
      <c r="B145" s="201"/>
      <c r="C145" s="202"/>
      <c r="D145" s="203" t="s">
        <v>141</v>
      </c>
      <c r="E145" s="204" t="s">
        <v>32</v>
      </c>
      <c r="F145" s="205" t="s">
        <v>217</v>
      </c>
      <c r="G145" s="202"/>
      <c r="H145" s="206" t="s">
        <v>32</v>
      </c>
      <c r="I145" s="207"/>
      <c r="J145" s="202"/>
      <c r="K145" s="202"/>
      <c r="L145" s="208"/>
      <c r="M145" s="209"/>
      <c r="N145" s="210"/>
      <c r="O145" s="210"/>
      <c r="P145" s="210"/>
      <c r="Q145" s="210"/>
      <c r="R145" s="210"/>
      <c r="S145" s="210"/>
      <c r="T145" s="211"/>
      <c r="AT145" s="212" t="s">
        <v>141</v>
      </c>
      <c r="AU145" s="212" t="s">
        <v>84</v>
      </c>
      <c r="AV145" s="11" t="s">
        <v>25</v>
      </c>
      <c r="AW145" s="11" t="s">
        <v>39</v>
      </c>
      <c r="AX145" s="11" t="s">
        <v>75</v>
      </c>
      <c r="AY145" s="212" t="s">
        <v>132</v>
      </c>
    </row>
    <row r="146" spans="2:51" s="12" customFormat="1" ht="13.5">
      <c r="B146" s="213"/>
      <c r="C146" s="214"/>
      <c r="D146" s="203" t="s">
        <v>141</v>
      </c>
      <c r="E146" s="225" t="s">
        <v>32</v>
      </c>
      <c r="F146" s="226" t="s">
        <v>218</v>
      </c>
      <c r="G146" s="214"/>
      <c r="H146" s="227">
        <v>23.5</v>
      </c>
      <c r="I146" s="219"/>
      <c r="J146" s="214"/>
      <c r="K146" s="214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141</v>
      </c>
      <c r="AU146" s="224" t="s">
        <v>84</v>
      </c>
      <c r="AV146" s="12" t="s">
        <v>84</v>
      </c>
      <c r="AW146" s="12" t="s">
        <v>39</v>
      </c>
      <c r="AX146" s="12" t="s">
        <v>75</v>
      </c>
      <c r="AY146" s="224" t="s">
        <v>132</v>
      </c>
    </row>
    <row r="147" spans="2:51" s="11" customFormat="1" ht="13.5">
      <c r="B147" s="201"/>
      <c r="C147" s="202"/>
      <c r="D147" s="203" t="s">
        <v>141</v>
      </c>
      <c r="E147" s="204" t="s">
        <v>32</v>
      </c>
      <c r="F147" s="205" t="s">
        <v>219</v>
      </c>
      <c r="G147" s="202"/>
      <c r="H147" s="206" t="s">
        <v>32</v>
      </c>
      <c r="I147" s="207"/>
      <c r="J147" s="202"/>
      <c r="K147" s="202"/>
      <c r="L147" s="208"/>
      <c r="M147" s="209"/>
      <c r="N147" s="210"/>
      <c r="O147" s="210"/>
      <c r="P147" s="210"/>
      <c r="Q147" s="210"/>
      <c r="R147" s="210"/>
      <c r="S147" s="210"/>
      <c r="T147" s="211"/>
      <c r="AT147" s="212" t="s">
        <v>141</v>
      </c>
      <c r="AU147" s="212" t="s">
        <v>84</v>
      </c>
      <c r="AV147" s="11" t="s">
        <v>25</v>
      </c>
      <c r="AW147" s="11" t="s">
        <v>39</v>
      </c>
      <c r="AX147" s="11" t="s">
        <v>75</v>
      </c>
      <c r="AY147" s="212" t="s">
        <v>132</v>
      </c>
    </row>
    <row r="148" spans="2:51" s="11" customFormat="1" ht="13.5">
      <c r="B148" s="201"/>
      <c r="C148" s="202"/>
      <c r="D148" s="203" t="s">
        <v>141</v>
      </c>
      <c r="E148" s="204" t="s">
        <v>32</v>
      </c>
      <c r="F148" s="205" t="s">
        <v>220</v>
      </c>
      <c r="G148" s="202"/>
      <c r="H148" s="206" t="s">
        <v>32</v>
      </c>
      <c r="I148" s="207"/>
      <c r="J148" s="202"/>
      <c r="K148" s="202"/>
      <c r="L148" s="208"/>
      <c r="M148" s="209"/>
      <c r="N148" s="210"/>
      <c r="O148" s="210"/>
      <c r="P148" s="210"/>
      <c r="Q148" s="210"/>
      <c r="R148" s="210"/>
      <c r="S148" s="210"/>
      <c r="T148" s="211"/>
      <c r="AT148" s="212" t="s">
        <v>141</v>
      </c>
      <c r="AU148" s="212" t="s">
        <v>84</v>
      </c>
      <c r="AV148" s="11" t="s">
        <v>25</v>
      </c>
      <c r="AW148" s="11" t="s">
        <v>39</v>
      </c>
      <c r="AX148" s="11" t="s">
        <v>75</v>
      </c>
      <c r="AY148" s="212" t="s">
        <v>132</v>
      </c>
    </row>
    <row r="149" spans="2:51" s="12" customFormat="1" ht="13.5">
      <c r="B149" s="213"/>
      <c r="C149" s="214"/>
      <c r="D149" s="203" t="s">
        <v>141</v>
      </c>
      <c r="E149" s="225" t="s">
        <v>32</v>
      </c>
      <c r="F149" s="226" t="s">
        <v>221</v>
      </c>
      <c r="G149" s="214"/>
      <c r="H149" s="227">
        <v>8.1</v>
      </c>
      <c r="I149" s="219"/>
      <c r="J149" s="214"/>
      <c r="K149" s="214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141</v>
      </c>
      <c r="AU149" s="224" t="s">
        <v>84</v>
      </c>
      <c r="AV149" s="12" t="s">
        <v>84</v>
      </c>
      <c r="AW149" s="12" t="s">
        <v>39</v>
      </c>
      <c r="AX149" s="12" t="s">
        <v>75</v>
      </c>
      <c r="AY149" s="224" t="s">
        <v>132</v>
      </c>
    </row>
    <row r="150" spans="2:51" s="14" customFormat="1" ht="13.5">
      <c r="B150" s="239"/>
      <c r="C150" s="240"/>
      <c r="D150" s="215" t="s">
        <v>141</v>
      </c>
      <c r="E150" s="241" t="s">
        <v>32</v>
      </c>
      <c r="F150" s="242" t="s">
        <v>188</v>
      </c>
      <c r="G150" s="240"/>
      <c r="H150" s="243">
        <v>121.2</v>
      </c>
      <c r="I150" s="244"/>
      <c r="J150" s="240"/>
      <c r="K150" s="240"/>
      <c r="L150" s="245"/>
      <c r="M150" s="246"/>
      <c r="N150" s="247"/>
      <c r="O150" s="247"/>
      <c r="P150" s="247"/>
      <c r="Q150" s="247"/>
      <c r="R150" s="247"/>
      <c r="S150" s="247"/>
      <c r="T150" s="248"/>
      <c r="AT150" s="249" t="s">
        <v>141</v>
      </c>
      <c r="AU150" s="249" t="s">
        <v>84</v>
      </c>
      <c r="AV150" s="14" t="s">
        <v>139</v>
      </c>
      <c r="AW150" s="14" t="s">
        <v>39</v>
      </c>
      <c r="AX150" s="14" t="s">
        <v>25</v>
      </c>
      <c r="AY150" s="249" t="s">
        <v>132</v>
      </c>
    </row>
    <row r="151" spans="2:65" s="1" customFormat="1" ht="22.5" customHeight="1">
      <c r="B151" s="41"/>
      <c r="C151" s="189" t="s">
        <v>222</v>
      </c>
      <c r="D151" s="189" t="s">
        <v>134</v>
      </c>
      <c r="E151" s="190" t="s">
        <v>223</v>
      </c>
      <c r="F151" s="191" t="s">
        <v>224</v>
      </c>
      <c r="G151" s="192" t="s">
        <v>137</v>
      </c>
      <c r="H151" s="193">
        <v>1292.4</v>
      </c>
      <c r="I151" s="194"/>
      <c r="J151" s="195">
        <f>ROUND(I151*H151,2)</f>
        <v>0</v>
      </c>
      <c r="K151" s="191" t="s">
        <v>138</v>
      </c>
      <c r="L151" s="61"/>
      <c r="M151" s="196" t="s">
        <v>32</v>
      </c>
      <c r="N151" s="197" t="s">
        <v>46</v>
      </c>
      <c r="O151" s="42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AR151" s="24" t="s">
        <v>139</v>
      </c>
      <c r="AT151" s="24" t="s">
        <v>134</v>
      </c>
      <c r="AU151" s="24" t="s">
        <v>84</v>
      </c>
      <c r="AY151" s="24" t="s">
        <v>132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24" t="s">
        <v>25</v>
      </c>
      <c r="BK151" s="200">
        <f>ROUND(I151*H151,2)</f>
        <v>0</v>
      </c>
      <c r="BL151" s="24" t="s">
        <v>139</v>
      </c>
      <c r="BM151" s="24" t="s">
        <v>225</v>
      </c>
    </row>
    <row r="152" spans="2:51" s="11" customFormat="1" ht="13.5">
      <c r="B152" s="201"/>
      <c r="C152" s="202"/>
      <c r="D152" s="203" t="s">
        <v>141</v>
      </c>
      <c r="E152" s="204" t="s">
        <v>32</v>
      </c>
      <c r="F152" s="205" t="s">
        <v>226</v>
      </c>
      <c r="G152" s="202"/>
      <c r="H152" s="206" t="s">
        <v>32</v>
      </c>
      <c r="I152" s="207"/>
      <c r="J152" s="202"/>
      <c r="K152" s="202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141</v>
      </c>
      <c r="AU152" s="212" t="s">
        <v>84</v>
      </c>
      <c r="AV152" s="11" t="s">
        <v>25</v>
      </c>
      <c r="AW152" s="11" t="s">
        <v>39</v>
      </c>
      <c r="AX152" s="11" t="s">
        <v>75</v>
      </c>
      <c r="AY152" s="212" t="s">
        <v>132</v>
      </c>
    </row>
    <row r="153" spans="2:51" s="11" customFormat="1" ht="13.5">
      <c r="B153" s="201"/>
      <c r="C153" s="202"/>
      <c r="D153" s="203" t="s">
        <v>141</v>
      </c>
      <c r="E153" s="204" t="s">
        <v>32</v>
      </c>
      <c r="F153" s="205" t="s">
        <v>227</v>
      </c>
      <c r="G153" s="202"/>
      <c r="H153" s="206" t="s">
        <v>32</v>
      </c>
      <c r="I153" s="207"/>
      <c r="J153" s="202"/>
      <c r="K153" s="202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141</v>
      </c>
      <c r="AU153" s="212" t="s">
        <v>84</v>
      </c>
      <c r="AV153" s="11" t="s">
        <v>25</v>
      </c>
      <c r="AW153" s="11" t="s">
        <v>39</v>
      </c>
      <c r="AX153" s="11" t="s">
        <v>75</v>
      </c>
      <c r="AY153" s="212" t="s">
        <v>132</v>
      </c>
    </row>
    <row r="154" spans="2:51" s="12" customFormat="1" ht="13.5">
      <c r="B154" s="213"/>
      <c r="C154" s="214"/>
      <c r="D154" s="203" t="s">
        <v>141</v>
      </c>
      <c r="E154" s="225" t="s">
        <v>32</v>
      </c>
      <c r="F154" s="226" t="s">
        <v>228</v>
      </c>
      <c r="G154" s="214"/>
      <c r="H154" s="227">
        <v>1382</v>
      </c>
      <c r="I154" s="219"/>
      <c r="J154" s="214"/>
      <c r="K154" s="214"/>
      <c r="L154" s="220"/>
      <c r="M154" s="221"/>
      <c r="N154" s="222"/>
      <c r="O154" s="222"/>
      <c r="P154" s="222"/>
      <c r="Q154" s="222"/>
      <c r="R154" s="222"/>
      <c r="S154" s="222"/>
      <c r="T154" s="223"/>
      <c r="AT154" s="224" t="s">
        <v>141</v>
      </c>
      <c r="AU154" s="224" t="s">
        <v>84</v>
      </c>
      <c r="AV154" s="12" t="s">
        <v>84</v>
      </c>
      <c r="AW154" s="12" t="s">
        <v>39</v>
      </c>
      <c r="AX154" s="12" t="s">
        <v>75</v>
      </c>
      <c r="AY154" s="224" t="s">
        <v>132</v>
      </c>
    </row>
    <row r="155" spans="2:51" s="11" customFormat="1" ht="13.5">
      <c r="B155" s="201"/>
      <c r="C155" s="202"/>
      <c r="D155" s="203" t="s">
        <v>141</v>
      </c>
      <c r="E155" s="204" t="s">
        <v>32</v>
      </c>
      <c r="F155" s="205" t="s">
        <v>229</v>
      </c>
      <c r="G155" s="202"/>
      <c r="H155" s="206" t="s">
        <v>32</v>
      </c>
      <c r="I155" s="207"/>
      <c r="J155" s="202"/>
      <c r="K155" s="202"/>
      <c r="L155" s="208"/>
      <c r="M155" s="209"/>
      <c r="N155" s="210"/>
      <c r="O155" s="210"/>
      <c r="P155" s="210"/>
      <c r="Q155" s="210"/>
      <c r="R155" s="210"/>
      <c r="S155" s="210"/>
      <c r="T155" s="211"/>
      <c r="AT155" s="212" t="s">
        <v>141</v>
      </c>
      <c r="AU155" s="212" t="s">
        <v>84</v>
      </c>
      <c r="AV155" s="11" t="s">
        <v>25</v>
      </c>
      <c r="AW155" s="11" t="s">
        <v>39</v>
      </c>
      <c r="AX155" s="11" t="s">
        <v>75</v>
      </c>
      <c r="AY155" s="212" t="s">
        <v>132</v>
      </c>
    </row>
    <row r="156" spans="2:51" s="11" customFormat="1" ht="13.5">
      <c r="B156" s="201"/>
      <c r="C156" s="202"/>
      <c r="D156" s="203" t="s">
        <v>141</v>
      </c>
      <c r="E156" s="204" t="s">
        <v>32</v>
      </c>
      <c r="F156" s="205" t="s">
        <v>214</v>
      </c>
      <c r="G156" s="202"/>
      <c r="H156" s="206" t="s">
        <v>32</v>
      </c>
      <c r="I156" s="207"/>
      <c r="J156" s="202"/>
      <c r="K156" s="202"/>
      <c r="L156" s="208"/>
      <c r="M156" s="209"/>
      <c r="N156" s="210"/>
      <c r="O156" s="210"/>
      <c r="P156" s="210"/>
      <c r="Q156" s="210"/>
      <c r="R156" s="210"/>
      <c r="S156" s="210"/>
      <c r="T156" s="211"/>
      <c r="AT156" s="212" t="s">
        <v>141</v>
      </c>
      <c r="AU156" s="212" t="s">
        <v>84</v>
      </c>
      <c r="AV156" s="11" t="s">
        <v>25</v>
      </c>
      <c r="AW156" s="11" t="s">
        <v>39</v>
      </c>
      <c r="AX156" s="11" t="s">
        <v>75</v>
      </c>
      <c r="AY156" s="212" t="s">
        <v>132</v>
      </c>
    </row>
    <row r="157" spans="2:51" s="12" customFormat="1" ht="13.5">
      <c r="B157" s="213"/>
      <c r="C157" s="214"/>
      <c r="D157" s="203" t="s">
        <v>141</v>
      </c>
      <c r="E157" s="225" t="s">
        <v>32</v>
      </c>
      <c r="F157" s="226" t="s">
        <v>230</v>
      </c>
      <c r="G157" s="214"/>
      <c r="H157" s="227">
        <v>-89.6</v>
      </c>
      <c r="I157" s="219"/>
      <c r="J157" s="214"/>
      <c r="K157" s="214"/>
      <c r="L157" s="220"/>
      <c r="M157" s="221"/>
      <c r="N157" s="222"/>
      <c r="O157" s="222"/>
      <c r="P157" s="222"/>
      <c r="Q157" s="222"/>
      <c r="R157" s="222"/>
      <c r="S157" s="222"/>
      <c r="T157" s="223"/>
      <c r="AT157" s="224" t="s">
        <v>141</v>
      </c>
      <c r="AU157" s="224" t="s">
        <v>84</v>
      </c>
      <c r="AV157" s="12" t="s">
        <v>84</v>
      </c>
      <c r="AW157" s="12" t="s">
        <v>39</v>
      </c>
      <c r="AX157" s="12" t="s">
        <v>75</v>
      </c>
      <c r="AY157" s="224" t="s">
        <v>132</v>
      </c>
    </row>
    <row r="158" spans="2:51" s="14" customFormat="1" ht="13.5">
      <c r="B158" s="239"/>
      <c r="C158" s="240"/>
      <c r="D158" s="215" t="s">
        <v>141</v>
      </c>
      <c r="E158" s="241" t="s">
        <v>32</v>
      </c>
      <c r="F158" s="242" t="s">
        <v>188</v>
      </c>
      <c r="G158" s="240"/>
      <c r="H158" s="243">
        <v>1292.4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AT158" s="249" t="s">
        <v>141</v>
      </c>
      <c r="AU158" s="249" t="s">
        <v>84</v>
      </c>
      <c r="AV158" s="14" t="s">
        <v>139</v>
      </c>
      <c r="AW158" s="14" t="s">
        <v>39</v>
      </c>
      <c r="AX158" s="14" t="s">
        <v>25</v>
      </c>
      <c r="AY158" s="249" t="s">
        <v>132</v>
      </c>
    </row>
    <row r="159" spans="2:65" s="1" customFormat="1" ht="22.5" customHeight="1">
      <c r="B159" s="41"/>
      <c r="C159" s="189" t="s">
        <v>231</v>
      </c>
      <c r="D159" s="189" t="s">
        <v>134</v>
      </c>
      <c r="E159" s="190" t="s">
        <v>232</v>
      </c>
      <c r="F159" s="191" t="s">
        <v>233</v>
      </c>
      <c r="G159" s="192" t="s">
        <v>137</v>
      </c>
      <c r="H159" s="193">
        <v>1292.4</v>
      </c>
      <c r="I159" s="194"/>
      <c r="J159" s="195">
        <f>ROUND(I159*H159,2)</f>
        <v>0</v>
      </c>
      <c r="K159" s="191" t="s">
        <v>138</v>
      </c>
      <c r="L159" s="61"/>
      <c r="M159" s="196" t="s">
        <v>32</v>
      </c>
      <c r="N159" s="197" t="s">
        <v>46</v>
      </c>
      <c r="O159" s="42"/>
      <c r="P159" s="198">
        <f>O159*H159</f>
        <v>0</v>
      </c>
      <c r="Q159" s="198">
        <v>0</v>
      </c>
      <c r="R159" s="198">
        <f>Q159*H159</f>
        <v>0</v>
      </c>
      <c r="S159" s="198">
        <v>0</v>
      </c>
      <c r="T159" s="199">
        <f>S159*H159</f>
        <v>0</v>
      </c>
      <c r="AR159" s="24" t="s">
        <v>139</v>
      </c>
      <c r="AT159" s="24" t="s">
        <v>134</v>
      </c>
      <c r="AU159" s="24" t="s">
        <v>84</v>
      </c>
      <c r="AY159" s="24" t="s">
        <v>132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24" t="s">
        <v>25</v>
      </c>
      <c r="BK159" s="200">
        <f>ROUND(I159*H159,2)</f>
        <v>0</v>
      </c>
      <c r="BL159" s="24" t="s">
        <v>139</v>
      </c>
      <c r="BM159" s="24" t="s">
        <v>234</v>
      </c>
    </row>
    <row r="160" spans="2:65" s="1" customFormat="1" ht="22.5" customHeight="1">
      <c r="B160" s="41"/>
      <c r="C160" s="189" t="s">
        <v>235</v>
      </c>
      <c r="D160" s="189" t="s">
        <v>134</v>
      </c>
      <c r="E160" s="190" t="s">
        <v>236</v>
      </c>
      <c r="F160" s="191" t="s">
        <v>237</v>
      </c>
      <c r="G160" s="192" t="s">
        <v>193</v>
      </c>
      <c r="H160" s="193">
        <v>2196.4</v>
      </c>
      <c r="I160" s="194"/>
      <c r="J160" s="195">
        <f>ROUND(I160*H160,2)</f>
        <v>0</v>
      </c>
      <c r="K160" s="191" t="s">
        <v>32</v>
      </c>
      <c r="L160" s="61"/>
      <c r="M160" s="196" t="s">
        <v>32</v>
      </c>
      <c r="N160" s="197" t="s">
        <v>46</v>
      </c>
      <c r="O160" s="42"/>
      <c r="P160" s="198">
        <f>O160*H160</f>
        <v>0</v>
      </c>
      <c r="Q160" s="198">
        <v>0</v>
      </c>
      <c r="R160" s="198">
        <f>Q160*H160</f>
        <v>0</v>
      </c>
      <c r="S160" s="198">
        <v>0</v>
      </c>
      <c r="T160" s="199">
        <f>S160*H160</f>
        <v>0</v>
      </c>
      <c r="AR160" s="24" t="s">
        <v>139</v>
      </c>
      <c r="AT160" s="24" t="s">
        <v>134</v>
      </c>
      <c r="AU160" s="24" t="s">
        <v>84</v>
      </c>
      <c r="AY160" s="24" t="s">
        <v>132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24" t="s">
        <v>25</v>
      </c>
      <c r="BK160" s="200">
        <f>ROUND(I160*H160,2)</f>
        <v>0</v>
      </c>
      <c r="BL160" s="24" t="s">
        <v>139</v>
      </c>
      <c r="BM160" s="24" t="s">
        <v>238</v>
      </c>
    </row>
    <row r="161" spans="2:51" s="12" customFormat="1" ht="13.5">
      <c r="B161" s="213"/>
      <c r="C161" s="214"/>
      <c r="D161" s="215" t="s">
        <v>141</v>
      </c>
      <c r="E161" s="216" t="s">
        <v>32</v>
      </c>
      <c r="F161" s="217" t="s">
        <v>239</v>
      </c>
      <c r="G161" s="214"/>
      <c r="H161" s="218">
        <v>2196.4</v>
      </c>
      <c r="I161" s="219"/>
      <c r="J161" s="214"/>
      <c r="K161" s="214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141</v>
      </c>
      <c r="AU161" s="224" t="s">
        <v>84</v>
      </c>
      <c r="AV161" s="12" t="s">
        <v>84</v>
      </c>
      <c r="AW161" s="12" t="s">
        <v>39</v>
      </c>
      <c r="AX161" s="12" t="s">
        <v>25</v>
      </c>
      <c r="AY161" s="224" t="s">
        <v>132</v>
      </c>
    </row>
    <row r="162" spans="2:65" s="1" customFormat="1" ht="22.5" customHeight="1">
      <c r="B162" s="41"/>
      <c r="C162" s="189" t="s">
        <v>10</v>
      </c>
      <c r="D162" s="189" t="s">
        <v>134</v>
      </c>
      <c r="E162" s="190" t="s">
        <v>240</v>
      </c>
      <c r="F162" s="191" t="s">
        <v>241</v>
      </c>
      <c r="G162" s="192" t="s">
        <v>137</v>
      </c>
      <c r="H162" s="193">
        <v>50</v>
      </c>
      <c r="I162" s="194"/>
      <c r="J162" s="195">
        <f>ROUND(I162*H162,2)</f>
        <v>0</v>
      </c>
      <c r="K162" s="191" t="s">
        <v>138</v>
      </c>
      <c r="L162" s="61"/>
      <c r="M162" s="196" t="s">
        <v>32</v>
      </c>
      <c r="N162" s="197" t="s">
        <v>46</v>
      </c>
      <c r="O162" s="42"/>
      <c r="P162" s="198">
        <f>O162*H162</f>
        <v>0</v>
      </c>
      <c r="Q162" s="198">
        <v>0</v>
      </c>
      <c r="R162" s="198">
        <f>Q162*H162</f>
        <v>0</v>
      </c>
      <c r="S162" s="198">
        <v>0</v>
      </c>
      <c r="T162" s="199">
        <f>S162*H162</f>
        <v>0</v>
      </c>
      <c r="AR162" s="24" t="s">
        <v>139</v>
      </c>
      <c r="AT162" s="24" t="s">
        <v>134</v>
      </c>
      <c r="AU162" s="24" t="s">
        <v>84</v>
      </c>
      <c r="AY162" s="24" t="s">
        <v>132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24" t="s">
        <v>25</v>
      </c>
      <c r="BK162" s="200">
        <f>ROUND(I162*H162,2)</f>
        <v>0</v>
      </c>
      <c r="BL162" s="24" t="s">
        <v>139</v>
      </c>
      <c r="BM162" s="24" t="s">
        <v>242</v>
      </c>
    </row>
    <row r="163" spans="2:51" s="11" customFormat="1" ht="13.5">
      <c r="B163" s="201"/>
      <c r="C163" s="202"/>
      <c r="D163" s="203" t="s">
        <v>141</v>
      </c>
      <c r="E163" s="204" t="s">
        <v>32</v>
      </c>
      <c r="F163" s="205" t="s">
        <v>142</v>
      </c>
      <c r="G163" s="202"/>
      <c r="H163" s="206" t="s">
        <v>32</v>
      </c>
      <c r="I163" s="207"/>
      <c r="J163" s="202"/>
      <c r="K163" s="202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141</v>
      </c>
      <c r="AU163" s="212" t="s">
        <v>84</v>
      </c>
      <c r="AV163" s="11" t="s">
        <v>25</v>
      </c>
      <c r="AW163" s="11" t="s">
        <v>39</v>
      </c>
      <c r="AX163" s="11" t="s">
        <v>75</v>
      </c>
      <c r="AY163" s="212" t="s">
        <v>132</v>
      </c>
    </row>
    <row r="164" spans="2:51" s="12" customFormat="1" ht="13.5">
      <c r="B164" s="213"/>
      <c r="C164" s="214"/>
      <c r="D164" s="215" t="s">
        <v>141</v>
      </c>
      <c r="E164" s="216" t="s">
        <v>32</v>
      </c>
      <c r="F164" s="217" t="s">
        <v>243</v>
      </c>
      <c r="G164" s="214"/>
      <c r="H164" s="218">
        <v>50</v>
      </c>
      <c r="I164" s="219"/>
      <c r="J164" s="214"/>
      <c r="K164" s="214"/>
      <c r="L164" s="220"/>
      <c r="M164" s="221"/>
      <c r="N164" s="222"/>
      <c r="O164" s="222"/>
      <c r="P164" s="222"/>
      <c r="Q164" s="222"/>
      <c r="R164" s="222"/>
      <c r="S164" s="222"/>
      <c r="T164" s="223"/>
      <c r="AT164" s="224" t="s">
        <v>141</v>
      </c>
      <c r="AU164" s="224" t="s">
        <v>84</v>
      </c>
      <c r="AV164" s="12" t="s">
        <v>84</v>
      </c>
      <c r="AW164" s="12" t="s">
        <v>39</v>
      </c>
      <c r="AX164" s="12" t="s">
        <v>25</v>
      </c>
      <c r="AY164" s="224" t="s">
        <v>132</v>
      </c>
    </row>
    <row r="165" spans="2:65" s="1" customFormat="1" ht="22.5" customHeight="1">
      <c r="B165" s="41"/>
      <c r="C165" s="189" t="s">
        <v>244</v>
      </c>
      <c r="D165" s="189" t="s">
        <v>134</v>
      </c>
      <c r="E165" s="190" t="s">
        <v>245</v>
      </c>
      <c r="F165" s="191" t="s">
        <v>246</v>
      </c>
      <c r="G165" s="192" t="s">
        <v>163</v>
      </c>
      <c r="H165" s="193">
        <v>3233</v>
      </c>
      <c r="I165" s="194"/>
      <c r="J165" s="195">
        <f>ROUND(I165*H165,2)</f>
        <v>0</v>
      </c>
      <c r="K165" s="191" t="s">
        <v>138</v>
      </c>
      <c r="L165" s="61"/>
      <c r="M165" s="196" t="s">
        <v>32</v>
      </c>
      <c r="N165" s="197" t="s">
        <v>46</v>
      </c>
      <c r="O165" s="42"/>
      <c r="P165" s="198">
        <f>O165*H165</f>
        <v>0</v>
      </c>
      <c r="Q165" s="198">
        <v>0</v>
      </c>
      <c r="R165" s="198">
        <f>Q165*H165</f>
        <v>0</v>
      </c>
      <c r="S165" s="198">
        <v>0</v>
      </c>
      <c r="T165" s="199">
        <f>S165*H165</f>
        <v>0</v>
      </c>
      <c r="AR165" s="24" t="s">
        <v>139</v>
      </c>
      <c r="AT165" s="24" t="s">
        <v>134</v>
      </c>
      <c r="AU165" s="24" t="s">
        <v>84</v>
      </c>
      <c r="AY165" s="24" t="s">
        <v>132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24" t="s">
        <v>25</v>
      </c>
      <c r="BK165" s="200">
        <f>ROUND(I165*H165,2)</f>
        <v>0</v>
      </c>
      <c r="BL165" s="24" t="s">
        <v>139</v>
      </c>
      <c r="BM165" s="24" t="s">
        <v>247</v>
      </c>
    </row>
    <row r="166" spans="2:51" s="11" customFormat="1" ht="13.5">
      <c r="B166" s="201"/>
      <c r="C166" s="202"/>
      <c r="D166" s="203" t="s">
        <v>141</v>
      </c>
      <c r="E166" s="204" t="s">
        <v>32</v>
      </c>
      <c r="F166" s="205" t="s">
        <v>248</v>
      </c>
      <c r="G166" s="202"/>
      <c r="H166" s="206" t="s">
        <v>32</v>
      </c>
      <c r="I166" s="207"/>
      <c r="J166" s="202"/>
      <c r="K166" s="202"/>
      <c r="L166" s="208"/>
      <c r="M166" s="209"/>
      <c r="N166" s="210"/>
      <c r="O166" s="210"/>
      <c r="P166" s="210"/>
      <c r="Q166" s="210"/>
      <c r="R166" s="210"/>
      <c r="S166" s="210"/>
      <c r="T166" s="211"/>
      <c r="AT166" s="212" t="s">
        <v>141</v>
      </c>
      <c r="AU166" s="212" t="s">
        <v>84</v>
      </c>
      <c r="AV166" s="11" t="s">
        <v>25</v>
      </c>
      <c r="AW166" s="11" t="s">
        <v>39</v>
      </c>
      <c r="AX166" s="11" t="s">
        <v>75</v>
      </c>
      <c r="AY166" s="212" t="s">
        <v>132</v>
      </c>
    </row>
    <row r="167" spans="2:51" s="12" customFormat="1" ht="13.5">
      <c r="B167" s="213"/>
      <c r="C167" s="214"/>
      <c r="D167" s="203" t="s">
        <v>141</v>
      </c>
      <c r="E167" s="225" t="s">
        <v>32</v>
      </c>
      <c r="F167" s="226" t="s">
        <v>249</v>
      </c>
      <c r="G167" s="214"/>
      <c r="H167" s="227">
        <v>2750</v>
      </c>
      <c r="I167" s="219"/>
      <c r="J167" s="214"/>
      <c r="K167" s="214"/>
      <c r="L167" s="220"/>
      <c r="M167" s="221"/>
      <c r="N167" s="222"/>
      <c r="O167" s="222"/>
      <c r="P167" s="222"/>
      <c r="Q167" s="222"/>
      <c r="R167" s="222"/>
      <c r="S167" s="222"/>
      <c r="T167" s="223"/>
      <c r="AT167" s="224" t="s">
        <v>141</v>
      </c>
      <c r="AU167" s="224" t="s">
        <v>84</v>
      </c>
      <c r="AV167" s="12" t="s">
        <v>84</v>
      </c>
      <c r="AW167" s="12" t="s">
        <v>39</v>
      </c>
      <c r="AX167" s="12" t="s">
        <v>75</v>
      </c>
      <c r="AY167" s="224" t="s">
        <v>132</v>
      </c>
    </row>
    <row r="168" spans="2:51" s="11" customFormat="1" ht="13.5">
      <c r="B168" s="201"/>
      <c r="C168" s="202"/>
      <c r="D168" s="203" t="s">
        <v>141</v>
      </c>
      <c r="E168" s="204" t="s">
        <v>32</v>
      </c>
      <c r="F168" s="205" t="s">
        <v>250</v>
      </c>
      <c r="G168" s="202"/>
      <c r="H168" s="206" t="s">
        <v>32</v>
      </c>
      <c r="I168" s="207"/>
      <c r="J168" s="202"/>
      <c r="K168" s="202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141</v>
      </c>
      <c r="AU168" s="212" t="s">
        <v>84</v>
      </c>
      <c r="AV168" s="11" t="s">
        <v>25</v>
      </c>
      <c r="AW168" s="11" t="s">
        <v>39</v>
      </c>
      <c r="AX168" s="11" t="s">
        <v>75</v>
      </c>
      <c r="AY168" s="212" t="s">
        <v>132</v>
      </c>
    </row>
    <row r="169" spans="2:51" s="12" customFormat="1" ht="13.5">
      <c r="B169" s="213"/>
      <c r="C169" s="214"/>
      <c r="D169" s="203" t="s">
        <v>141</v>
      </c>
      <c r="E169" s="225" t="s">
        <v>32</v>
      </c>
      <c r="F169" s="226" t="s">
        <v>251</v>
      </c>
      <c r="G169" s="214"/>
      <c r="H169" s="227">
        <v>115</v>
      </c>
      <c r="I169" s="219"/>
      <c r="J169" s="214"/>
      <c r="K169" s="214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141</v>
      </c>
      <c r="AU169" s="224" t="s">
        <v>84</v>
      </c>
      <c r="AV169" s="12" t="s">
        <v>84</v>
      </c>
      <c r="AW169" s="12" t="s">
        <v>39</v>
      </c>
      <c r="AX169" s="12" t="s">
        <v>75</v>
      </c>
      <c r="AY169" s="224" t="s">
        <v>132</v>
      </c>
    </row>
    <row r="170" spans="2:51" s="11" customFormat="1" ht="13.5">
      <c r="B170" s="201"/>
      <c r="C170" s="202"/>
      <c r="D170" s="203" t="s">
        <v>141</v>
      </c>
      <c r="E170" s="204" t="s">
        <v>32</v>
      </c>
      <c r="F170" s="205" t="s">
        <v>252</v>
      </c>
      <c r="G170" s="202"/>
      <c r="H170" s="206" t="s">
        <v>32</v>
      </c>
      <c r="I170" s="207"/>
      <c r="J170" s="202"/>
      <c r="K170" s="202"/>
      <c r="L170" s="208"/>
      <c r="M170" s="209"/>
      <c r="N170" s="210"/>
      <c r="O170" s="210"/>
      <c r="P170" s="210"/>
      <c r="Q170" s="210"/>
      <c r="R170" s="210"/>
      <c r="S170" s="210"/>
      <c r="T170" s="211"/>
      <c r="AT170" s="212" t="s">
        <v>141</v>
      </c>
      <c r="AU170" s="212" t="s">
        <v>84</v>
      </c>
      <c r="AV170" s="11" t="s">
        <v>25</v>
      </c>
      <c r="AW170" s="11" t="s">
        <v>39</v>
      </c>
      <c r="AX170" s="11" t="s">
        <v>75</v>
      </c>
      <c r="AY170" s="212" t="s">
        <v>132</v>
      </c>
    </row>
    <row r="171" spans="2:51" s="12" customFormat="1" ht="13.5">
      <c r="B171" s="213"/>
      <c r="C171" s="214"/>
      <c r="D171" s="203" t="s">
        <v>141</v>
      </c>
      <c r="E171" s="225" t="s">
        <v>32</v>
      </c>
      <c r="F171" s="226" t="s">
        <v>253</v>
      </c>
      <c r="G171" s="214"/>
      <c r="H171" s="227">
        <v>228</v>
      </c>
      <c r="I171" s="219"/>
      <c r="J171" s="214"/>
      <c r="K171" s="214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141</v>
      </c>
      <c r="AU171" s="224" t="s">
        <v>84</v>
      </c>
      <c r="AV171" s="12" t="s">
        <v>84</v>
      </c>
      <c r="AW171" s="12" t="s">
        <v>39</v>
      </c>
      <c r="AX171" s="12" t="s">
        <v>75</v>
      </c>
      <c r="AY171" s="224" t="s">
        <v>132</v>
      </c>
    </row>
    <row r="172" spans="2:51" s="11" customFormat="1" ht="13.5">
      <c r="B172" s="201"/>
      <c r="C172" s="202"/>
      <c r="D172" s="203" t="s">
        <v>141</v>
      </c>
      <c r="E172" s="204" t="s">
        <v>32</v>
      </c>
      <c r="F172" s="205" t="s">
        <v>254</v>
      </c>
      <c r="G172" s="202"/>
      <c r="H172" s="206" t="s">
        <v>32</v>
      </c>
      <c r="I172" s="207"/>
      <c r="J172" s="202"/>
      <c r="K172" s="202"/>
      <c r="L172" s="208"/>
      <c r="M172" s="209"/>
      <c r="N172" s="210"/>
      <c r="O172" s="210"/>
      <c r="P172" s="210"/>
      <c r="Q172" s="210"/>
      <c r="R172" s="210"/>
      <c r="S172" s="210"/>
      <c r="T172" s="211"/>
      <c r="AT172" s="212" t="s">
        <v>141</v>
      </c>
      <c r="AU172" s="212" t="s">
        <v>84</v>
      </c>
      <c r="AV172" s="11" t="s">
        <v>25</v>
      </c>
      <c r="AW172" s="11" t="s">
        <v>39</v>
      </c>
      <c r="AX172" s="11" t="s">
        <v>75</v>
      </c>
      <c r="AY172" s="212" t="s">
        <v>132</v>
      </c>
    </row>
    <row r="173" spans="2:51" s="12" customFormat="1" ht="13.5">
      <c r="B173" s="213"/>
      <c r="C173" s="214"/>
      <c r="D173" s="203" t="s">
        <v>141</v>
      </c>
      <c r="E173" s="225" t="s">
        <v>32</v>
      </c>
      <c r="F173" s="226" t="s">
        <v>255</v>
      </c>
      <c r="G173" s="214"/>
      <c r="H173" s="227">
        <v>140</v>
      </c>
      <c r="I173" s="219"/>
      <c r="J173" s="214"/>
      <c r="K173" s="214"/>
      <c r="L173" s="220"/>
      <c r="M173" s="221"/>
      <c r="N173" s="222"/>
      <c r="O173" s="222"/>
      <c r="P173" s="222"/>
      <c r="Q173" s="222"/>
      <c r="R173" s="222"/>
      <c r="S173" s="222"/>
      <c r="T173" s="223"/>
      <c r="AT173" s="224" t="s">
        <v>141</v>
      </c>
      <c r="AU173" s="224" t="s">
        <v>84</v>
      </c>
      <c r="AV173" s="12" t="s">
        <v>84</v>
      </c>
      <c r="AW173" s="12" t="s">
        <v>39</v>
      </c>
      <c r="AX173" s="12" t="s">
        <v>75</v>
      </c>
      <c r="AY173" s="224" t="s">
        <v>132</v>
      </c>
    </row>
    <row r="174" spans="2:51" s="14" customFormat="1" ht="13.5">
      <c r="B174" s="239"/>
      <c r="C174" s="240"/>
      <c r="D174" s="215" t="s">
        <v>141</v>
      </c>
      <c r="E174" s="241" t="s">
        <v>32</v>
      </c>
      <c r="F174" s="242" t="s">
        <v>188</v>
      </c>
      <c r="G174" s="240"/>
      <c r="H174" s="243">
        <v>3233</v>
      </c>
      <c r="I174" s="244"/>
      <c r="J174" s="240"/>
      <c r="K174" s="240"/>
      <c r="L174" s="245"/>
      <c r="M174" s="246"/>
      <c r="N174" s="247"/>
      <c r="O174" s="247"/>
      <c r="P174" s="247"/>
      <c r="Q174" s="247"/>
      <c r="R174" s="247"/>
      <c r="S174" s="247"/>
      <c r="T174" s="248"/>
      <c r="AT174" s="249" t="s">
        <v>141</v>
      </c>
      <c r="AU174" s="249" t="s">
        <v>84</v>
      </c>
      <c r="AV174" s="14" t="s">
        <v>139</v>
      </c>
      <c r="AW174" s="14" t="s">
        <v>39</v>
      </c>
      <c r="AX174" s="14" t="s">
        <v>25</v>
      </c>
      <c r="AY174" s="249" t="s">
        <v>132</v>
      </c>
    </row>
    <row r="175" spans="2:65" s="1" customFormat="1" ht="22.5" customHeight="1">
      <c r="B175" s="41"/>
      <c r="C175" s="189" t="s">
        <v>256</v>
      </c>
      <c r="D175" s="189" t="s">
        <v>134</v>
      </c>
      <c r="E175" s="190" t="s">
        <v>257</v>
      </c>
      <c r="F175" s="191" t="s">
        <v>258</v>
      </c>
      <c r="G175" s="192" t="s">
        <v>163</v>
      </c>
      <c r="H175" s="193">
        <v>160</v>
      </c>
      <c r="I175" s="194"/>
      <c r="J175" s="195">
        <f>ROUND(I175*H175,2)</f>
        <v>0</v>
      </c>
      <c r="K175" s="191" t="s">
        <v>138</v>
      </c>
      <c r="L175" s="61"/>
      <c r="M175" s="196" t="s">
        <v>32</v>
      </c>
      <c r="N175" s="197" t="s">
        <v>46</v>
      </c>
      <c r="O175" s="42"/>
      <c r="P175" s="198">
        <f>O175*H175</f>
        <v>0</v>
      </c>
      <c r="Q175" s="198">
        <v>0</v>
      </c>
      <c r="R175" s="198">
        <f>Q175*H175</f>
        <v>0</v>
      </c>
      <c r="S175" s="198">
        <v>0</v>
      </c>
      <c r="T175" s="199">
        <f>S175*H175</f>
        <v>0</v>
      </c>
      <c r="AR175" s="24" t="s">
        <v>139</v>
      </c>
      <c r="AT175" s="24" t="s">
        <v>134</v>
      </c>
      <c r="AU175" s="24" t="s">
        <v>84</v>
      </c>
      <c r="AY175" s="24" t="s">
        <v>132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24" t="s">
        <v>25</v>
      </c>
      <c r="BK175" s="200">
        <f>ROUND(I175*H175,2)</f>
        <v>0</v>
      </c>
      <c r="BL175" s="24" t="s">
        <v>139</v>
      </c>
      <c r="BM175" s="24" t="s">
        <v>259</v>
      </c>
    </row>
    <row r="176" spans="2:51" s="11" customFormat="1" ht="13.5">
      <c r="B176" s="201"/>
      <c r="C176" s="202"/>
      <c r="D176" s="203" t="s">
        <v>141</v>
      </c>
      <c r="E176" s="204" t="s">
        <v>32</v>
      </c>
      <c r="F176" s="205" t="s">
        <v>260</v>
      </c>
      <c r="G176" s="202"/>
      <c r="H176" s="206" t="s">
        <v>32</v>
      </c>
      <c r="I176" s="207"/>
      <c r="J176" s="202"/>
      <c r="K176" s="202"/>
      <c r="L176" s="208"/>
      <c r="M176" s="209"/>
      <c r="N176" s="210"/>
      <c r="O176" s="210"/>
      <c r="P176" s="210"/>
      <c r="Q176" s="210"/>
      <c r="R176" s="210"/>
      <c r="S176" s="210"/>
      <c r="T176" s="211"/>
      <c r="AT176" s="212" t="s">
        <v>141</v>
      </c>
      <c r="AU176" s="212" t="s">
        <v>84</v>
      </c>
      <c r="AV176" s="11" t="s">
        <v>25</v>
      </c>
      <c r="AW176" s="11" t="s">
        <v>39</v>
      </c>
      <c r="AX176" s="11" t="s">
        <v>75</v>
      </c>
      <c r="AY176" s="212" t="s">
        <v>132</v>
      </c>
    </row>
    <row r="177" spans="2:51" s="12" customFormat="1" ht="13.5">
      <c r="B177" s="213"/>
      <c r="C177" s="214"/>
      <c r="D177" s="215" t="s">
        <v>141</v>
      </c>
      <c r="E177" s="216" t="s">
        <v>32</v>
      </c>
      <c r="F177" s="217" t="s">
        <v>261</v>
      </c>
      <c r="G177" s="214"/>
      <c r="H177" s="218">
        <v>160</v>
      </c>
      <c r="I177" s="219"/>
      <c r="J177" s="214"/>
      <c r="K177" s="214"/>
      <c r="L177" s="220"/>
      <c r="M177" s="221"/>
      <c r="N177" s="222"/>
      <c r="O177" s="222"/>
      <c r="P177" s="222"/>
      <c r="Q177" s="222"/>
      <c r="R177" s="222"/>
      <c r="S177" s="222"/>
      <c r="T177" s="223"/>
      <c r="AT177" s="224" t="s">
        <v>141</v>
      </c>
      <c r="AU177" s="224" t="s">
        <v>84</v>
      </c>
      <c r="AV177" s="12" t="s">
        <v>84</v>
      </c>
      <c r="AW177" s="12" t="s">
        <v>39</v>
      </c>
      <c r="AX177" s="12" t="s">
        <v>25</v>
      </c>
      <c r="AY177" s="224" t="s">
        <v>132</v>
      </c>
    </row>
    <row r="178" spans="2:65" s="1" customFormat="1" ht="22.5" customHeight="1">
      <c r="B178" s="41"/>
      <c r="C178" s="189" t="s">
        <v>262</v>
      </c>
      <c r="D178" s="189" t="s">
        <v>134</v>
      </c>
      <c r="E178" s="190" t="s">
        <v>263</v>
      </c>
      <c r="F178" s="191" t="s">
        <v>264</v>
      </c>
      <c r="G178" s="192" t="s">
        <v>163</v>
      </c>
      <c r="H178" s="193">
        <v>160</v>
      </c>
      <c r="I178" s="194"/>
      <c r="J178" s="195">
        <f>ROUND(I178*H178,2)</f>
        <v>0</v>
      </c>
      <c r="K178" s="191" t="s">
        <v>138</v>
      </c>
      <c r="L178" s="61"/>
      <c r="M178" s="196" t="s">
        <v>32</v>
      </c>
      <c r="N178" s="197" t="s">
        <v>46</v>
      </c>
      <c r="O178" s="42"/>
      <c r="P178" s="198">
        <f>O178*H178</f>
        <v>0</v>
      </c>
      <c r="Q178" s="198">
        <v>0</v>
      </c>
      <c r="R178" s="198">
        <f>Q178*H178</f>
        <v>0</v>
      </c>
      <c r="S178" s="198">
        <v>0</v>
      </c>
      <c r="T178" s="199">
        <f>S178*H178</f>
        <v>0</v>
      </c>
      <c r="AR178" s="24" t="s">
        <v>139</v>
      </c>
      <c r="AT178" s="24" t="s">
        <v>134</v>
      </c>
      <c r="AU178" s="24" t="s">
        <v>84</v>
      </c>
      <c r="AY178" s="24" t="s">
        <v>132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24" t="s">
        <v>25</v>
      </c>
      <c r="BK178" s="200">
        <f>ROUND(I178*H178,2)</f>
        <v>0</v>
      </c>
      <c r="BL178" s="24" t="s">
        <v>139</v>
      </c>
      <c r="BM178" s="24" t="s">
        <v>265</v>
      </c>
    </row>
    <row r="179" spans="2:51" s="11" customFormat="1" ht="13.5">
      <c r="B179" s="201"/>
      <c r="C179" s="202"/>
      <c r="D179" s="203" t="s">
        <v>141</v>
      </c>
      <c r="E179" s="204" t="s">
        <v>32</v>
      </c>
      <c r="F179" s="205" t="s">
        <v>266</v>
      </c>
      <c r="G179" s="202"/>
      <c r="H179" s="206" t="s">
        <v>32</v>
      </c>
      <c r="I179" s="207"/>
      <c r="J179" s="202"/>
      <c r="K179" s="202"/>
      <c r="L179" s="208"/>
      <c r="M179" s="209"/>
      <c r="N179" s="210"/>
      <c r="O179" s="210"/>
      <c r="P179" s="210"/>
      <c r="Q179" s="210"/>
      <c r="R179" s="210"/>
      <c r="S179" s="210"/>
      <c r="T179" s="211"/>
      <c r="AT179" s="212" t="s">
        <v>141</v>
      </c>
      <c r="AU179" s="212" t="s">
        <v>84</v>
      </c>
      <c r="AV179" s="11" t="s">
        <v>25</v>
      </c>
      <c r="AW179" s="11" t="s">
        <v>39</v>
      </c>
      <c r="AX179" s="11" t="s">
        <v>75</v>
      </c>
      <c r="AY179" s="212" t="s">
        <v>132</v>
      </c>
    </row>
    <row r="180" spans="2:51" s="12" customFormat="1" ht="13.5">
      <c r="B180" s="213"/>
      <c r="C180" s="214"/>
      <c r="D180" s="215" t="s">
        <v>141</v>
      </c>
      <c r="E180" s="216" t="s">
        <v>32</v>
      </c>
      <c r="F180" s="217" t="s">
        <v>261</v>
      </c>
      <c r="G180" s="214"/>
      <c r="H180" s="218">
        <v>160</v>
      </c>
      <c r="I180" s="219"/>
      <c r="J180" s="214"/>
      <c r="K180" s="214"/>
      <c r="L180" s="220"/>
      <c r="M180" s="221"/>
      <c r="N180" s="222"/>
      <c r="O180" s="222"/>
      <c r="P180" s="222"/>
      <c r="Q180" s="222"/>
      <c r="R180" s="222"/>
      <c r="S180" s="222"/>
      <c r="T180" s="223"/>
      <c r="AT180" s="224" t="s">
        <v>141</v>
      </c>
      <c r="AU180" s="224" t="s">
        <v>84</v>
      </c>
      <c r="AV180" s="12" t="s">
        <v>84</v>
      </c>
      <c r="AW180" s="12" t="s">
        <v>39</v>
      </c>
      <c r="AX180" s="12" t="s">
        <v>25</v>
      </c>
      <c r="AY180" s="224" t="s">
        <v>132</v>
      </c>
    </row>
    <row r="181" spans="2:65" s="1" customFormat="1" ht="22.5" customHeight="1">
      <c r="B181" s="41"/>
      <c r="C181" s="250" t="s">
        <v>267</v>
      </c>
      <c r="D181" s="250" t="s">
        <v>190</v>
      </c>
      <c r="E181" s="251" t="s">
        <v>268</v>
      </c>
      <c r="F181" s="252" t="s">
        <v>269</v>
      </c>
      <c r="G181" s="253" t="s">
        <v>137</v>
      </c>
      <c r="H181" s="254">
        <v>32.32</v>
      </c>
      <c r="I181" s="255"/>
      <c r="J181" s="256">
        <f>ROUND(I181*H181,2)</f>
        <v>0</v>
      </c>
      <c r="K181" s="252" t="s">
        <v>138</v>
      </c>
      <c r="L181" s="257"/>
      <c r="M181" s="258" t="s">
        <v>32</v>
      </c>
      <c r="N181" s="259" t="s">
        <v>46</v>
      </c>
      <c r="O181" s="42"/>
      <c r="P181" s="198">
        <f>O181*H181</f>
        <v>0</v>
      </c>
      <c r="Q181" s="198">
        <v>0.21</v>
      </c>
      <c r="R181" s="198">
        <f>Q181*H181</f>
        <v>6.7871999999999995</v>
      </c>
      <c r="S181" s="198">
        <v>0</v>
      </c>
      <c r="T181" s="199">
        <f>S181*H181</f>
        <v>0</v>
      </c>
      <c r="AR181" s="24" t="s">
        <v>177</v>
      </c>
      <c r="AT181" s="24" t="s">
        <v>190</v>
      </c>
      <c r="AU181" s="24" t="s">
        <v>84</v>
      </c>
      <c r="AY181" s="24" t="s">
        <v>132</v>
      </c>
      <c r="BE181" s="200">
        <f>IF(N181="základní",J181,0)</f>
        <v>0</v>
      </c>
      <c r="BF181" s="200">
        <f>IF(N181="snížená",J181,0)</f>
        <v>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24" t="s">
        <v>25</v>
      </c>
      <c r="BK181" s="200">
        <f>ROUND(I181*H181,2)</f>
        <v>0</v>
      </c>
      <c r="BL181" s="24" t="s">
        <v>139</v>
      </c>
      <c r="BM181" s="24" t="s">
        <v>270</v>
      </c>
    </row>
    <row r="182" spans="2:51" s="11" customFormat="1" ht="13.5">
      <c r="B182" s="201"/>
      <c r="C182" s="202"/>
      <c r="D182" s="203" t="s">
        <v>141</v>
      </c>
      <c r="E182" s="204" t="s">
        <v>32</v>
      </c>
      <c r="F182" s="205" t="s">
        <v>271</v>
      </c>
      <c r="G182" s="202"/>
      <c r="H182" s="206" t="s">
        <v>32</v>
      </c>
      <c r="I182" s="207"/>
      <c r="J182" s="202"/>
      <c r="K182" s="202"/>
      <c r="L182" s="208"/>
      <c r="M182" s="209"/>
      <c r="N182" s="210"/>
      <c r="O182" s="210"/>
      <c r="P182" s="210"/>
      <c r="Q182" s="210"/>
      <c r="R182" s="210"/>
      <c r="S182" s="210"/>
      <c r="T182" s="211"/>
      <c r="AT182" s="212" t="s">
        <v>141</v>
      </c>
      <c r="AU182" s="212" t="s">
        <v>84</v>
      </c>
      <c r="AV182" s="11" t="s">
        <v>25</v>
      </c>
      <c r="AW182" s="11" t="s">
        <v>39</v>
      </c>
      <c r="AX182" s="11" t="s">
        <v>75</v>
      </c>
      <c r="AY182" s="212" t="s">
        <v>132</v>
      </c>
    </row>
    <row r="183" spans="2:51" s="11" customFormat="1" ht="13.5">
      <c r="B183" s="201"/>
      <c r="C183" s="202"/>
      <c r="D183" s="203" t="s">
        <v>141</v>
      </c>
      <c r="E183" s="204" t="s">
        <v>32</v>
      </c>
      <c r="F183" s="205" t="s">
        <v>272</v>
      </c>
      <c r="G183" s="202"/>
      <c r="H183" s="206" t="s">
        <v>32</v>
      </c>
      <c r="I183" s="207"/>
      <c r="J183" s="202"/>
      <c r="K183" s="202"/>
      <c r="L183" s="208"/>
      <c r="M183" s="209"/>
      <c r="N183" s="210"/>
      <c r="O183" s="210"/>
      <c r="P183" s="210"/>
      <c r="Q183" s="210"/>
      <c r="R183" s="210"/>
      <c r="S183" s="210"/>
      <c r="T183" s="211"/>
      <c r="AT183" s="212" t="s">
        <v>141</v>
      </c>
      <c r="AU183" s="212" t="s">
        <v>84</v>
      </c>
      <c r="AV183" s="11" t="s">
        <v>25</v>
      </c>
      <c r="AW183" s="11" t="s">
        <v>39</v>
      </c>
      <c r="AX183" s="11" t="s">
        <v>75</v>
      </c>
      <c r="AY183" s="212" t="s">
        <v>132</v>
      </c>
    </row>
    <row r="184" spans="2:51" s="12" customFormat="1" ht="13.5">
      <c r="B184" s="213"/>
      <c r="C184" s="214"/>
      <c r="D184" s="215" t="s">
        <v>141</v>
      </c>
      <c r="E184" s="216" t="s">
        <v>32</v>
      </c>
      <c r="F184" s="217" t="s">
        <v>273</v>
      </c>
      <c r="G184" s="214"/>
      <c r="H184" s="218">
        <v>32.32</v>
      </c>
      <c r="I184" s="219"/>
      <c r="J184" s="214"/>
      <c r="K184" s="214"/>
      <c r="L184" s="220"/>
      <c r="M184" s="221"/>
      <c r="N184" s="222"/>
      <c r="O184" s="222"/>
      <c r="P184" s="222"/>
      <c r="Q184" s="222"/>
      <c r="R184" s="222"/>
      <c r="S184" s="222"/>
      <c r="T184" s="223"/>
      <c r="AT184" s="224" t="s">
        <v>141</v>
      </c>
      <c r="AU184" s="224" t="s">
        <v>84</v>
      </c>
      <c r="AV184" s="12" t="s">
        <v>84</v>
      </c>
      <c r="AW184" s="12" t="s">
        <v>39</v>
      </c>
      <c r="AX184" s="12" t="s">
        <v>25</v>
      </c>
      <c r="AY184" s="224" t="s">
        <v>132</v>
      </c>
    </row>
    <row r="185" spans="2:65" s="1" customFormat="1" ht="22.5" customHeight="1">
      <c r="B185" s="41"/>
      <c r="C185" s="189" t="s">
        <v>274</v>
      </c>
      <c r="D185" s="189" t="s">
        <v>134</v>
      </c>
      <c r="E185" s="190" t="s">
        <v>275</v>
      </c>
      <c r="F185" s="191" t="s">
        <v>276</v>
      </c>
      <c r="G185" s="192" t="s">
        <v>163</v>
      </c>
      <c r="H185" s="193">
        <v>160</v>
      </c>
      <c r="I185" s="194"/>
      <c r="J185" s="195">
        <f>ROUND(I185*H185,2)</f>
        <v>0</v>
      </c>
      <c r="K185" s="191" t="s">
        <v>138</v>
      </c>
      <c r="L185" s="61"/>
      <c r="M185" s="196" t="s">
        <v>32</v>
      </c>
      <c r="N185" s="197" t="s">
        <v>46</v>
      </c>
      <c r="O185" s="42"/>
      <c r="P185" s="198">
        <f>O185*H185</f>
        <v>0</v>
      </c>
      <c r="Q185" s="198">
        <v>0</v>
      </c>
      <c r="R185" s="198">
        <f>Q185*H185</f>
        <v>0</v>
      </c>
      <c r="S185" s="198">
        <v>0</v>
      </c>
      <c r="T185" s="199">
        <f>S185*H185</f>
        <v>0</v>
      </c>
      <c r="AR185" s="24" t="s">
        <v>139</v>
      </c>
      <c r="AT185" s="24" t="s">
        <v>134</v>
      </c>
      <c r="AU185" s="24" t="s">
        <v>84</v>
      </c>
      <c r="AY185" s="24" t="s">
        <v>132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24" t="s">
        <v>25</v>
      </c>
      <c r="BK185" s="200">
        <f>ROUND(I185*H185,2)</f>
        <v>0</v>
      </c>
      <c r="BL185" s="24" t="s">
        <v>139</v>
      </c>
      <c r="BM185" s="24" t="s">
        <v>277</v>
      </c>
    </row>
    <row r="186" spans="2:51" s="11" customFormat="1" ht="13.5">
      <c r="B186" s="201"/>
      <c r="C186" s="202"/>
      <c r="D186" s="203" t="s">
        <v>141</v>
      </c>
      <c r="E186" s="204" t="s">
        <v>32</v>
      </c>
      <c r="F186" s="205" t="s">
        <v>266</v>
      </c>
      <c r="G186" s="202"/>
      <c r="H186" s="206" t="s">
        <v>32</v>
      </c>
      <c r="I186" s="207"/>
      <c r="J186" s="202"/>
      <c r="K186" s="202"/>
      <c r="L186" s="208"/>
      <c r="M186" s="209"/>
      <c r="N186" s="210"/>
      <c r="O186" s="210"/>
      <c r="P186" s="210"/>
      <c r="Q186" s="210"/>
      <c r="R186" s="210"/>
      <c r="S186" s="210"/>
      <c r="T186" s="211"/>
      <c r="AT186" s="212" t="s">
        <v>141</v>
      </c>
      <c r="AU186" s="212" t="s">
        <v>84</v>
      </c>
      <c r="AV186" s="11" t="s">
        <v>25</v>
      </c>
      <c r="AW186" s="11" t="s">
        <v>39</v>
      </c>
      <c r="AX186" s="11" t="s">
        <v>75</v>
      </c>
      <c r="AY186" s="212" t="s">
        <v>132</v>
      </c>
    </row>
    <row r="187" spans="2:51" s="12" customFormat="1" ht="13.5">
      <c r="B187" s="213"/>
      <c r="C187" s="214"/>
      <c r="D187" s="215" t="s">
        <v>141</v>
      </c>
      <c r="E187" s="216" t="s">
        <v>32</v>
      </c>
      <c r="F187" s="217" t="s">
        <v>261</v>
      </c>
      <c r="G187" s="214"/>
      <c r="H187" s="218">
        <v>160</v>
      </c>
      <c r="I187" s="219"/>
      <c r="J187" s="214"/>
      <c r="K187" s="214"/>
      <c r="L187" s="220"/>
      <c r="M187" s="221"/>
      <c r="N187" s="222"/>
      <c r="O187" s="222"/>
      <c r="P187" s="222"/>
      <c r="Q187" s="222"/>
      <c r="R187" s="222"/>
      <c r="S187" s="222"/>
      <c r="T187" s="223"/>
      <c r="AT187" s="224" t="s">
        <v>141</v>
      </c>
      <c r="AU187" s="224" t="s">
        <v>84</v>
      </c>
      <c r="AV187" s="12" t="s">
        <v>84</v>
      </c>
      <c r="AW187" s="12" t="s">
        <v>39</v>
      </c>
      <c r="AX187" s="12" t="s">
        <v>25</v>
      </c>
      <c r="AY187" s="224" t="s">
        <v>132</v>
      </c>
    </row>
    <row r="188" spans="2:65" s="1" customFormat="1" ht="22.5" customHeight="1">
      <c r="B188" s="41"/>
      <c r="C188" s="250" t="s">
        <v>9</v>
      </c>
      <c r="D188" s="250" t="s">
        <v>190</v>
      </c>
      <c r="E188" s="251" t="s">
        <v>278</v>
      </c>
      <c r="F188" s="252" t="s">
        <v>279</v>
      </c>
      <c r="G188" s="253" t="s">
        <v>280</v>
      </c>
      <c r="H188" s="254">
        <v>2.472</v>
      </c>
      <c r="I188" s="255"/>
      <c r="J188" s="256">
        <f>ROUND(I188*H188,2)</f>
        <v>0</v>
      </c>
      <c r="K188" s="252" t="s">
        <v>138</v>
      </c>
      <c r="L188" s="257"/>
      <c r="M188" s="258" t="s">
        <v>32</v>
      </c>
      <c r="N188" s="259" t="s">
        <v>46</v>
      </c>
      <c r="O188" s="42"/>
      <c r="P188" s="198">
        <f>O188*H188</f>
        <v>0</v>
      </c>
      <c r="Q188" s="198">
        <v>0.001</v>
      </c>
      <c r="R188" s="198">
        <f>Q188*H188</f>
        <v>0.0024720000000000002</v>
      </c>
      <c r="S188" s="198">
        <v>0</v>
      </c>
      <c r="T188" s="199">
        <f>S188*H188</f>
        <v>0</v>
      </c>
      <c r="AR188" s="24" t="s">
        <v>177</v>
      </c>
      <c r="AT188" s="24" t="s">
        <v>190</v>
      </c>
      <c r="AU188" s="24" t="s">
        <v>84</v>
      </c>
      <c r="AY188" s="24" t="s">
        <v>132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24" t="s">
        <v>25</v>
      </c>
      <c r="BK188" s="200">
        <f>ROUND(I188*H188,2)</f>
        <v>0</v>
      </c>
      <c r="BL188" s="24" t="s">
        <v>139</v>
      </c>
      <c r="BM188" s="24" t="s">
        <v>281</v>
      </c>
    </row>
    <row r="189" spans="2:51" s="11" customFormat="1" ht="13.5">
      <c r="B189" s="201"/>
      <c r="C189" s="202"/>
      <c r="D189" s="203" t="s">
        <v>141</v>
      </c>
      <c r="E189" s="204" t="s">
        <v>32</v>
      </c>
      <c r="F189" s="205" t="s">
        <v>282</v>
      </c>
      <c r="G189" s="202"/>
      <c r="H189" s="206" t="s">
        <v>32</v>
      </c>
      <c r="I189" s="207"/>
      <c r="J189" s="202"/>
      <c r="K189" s="202"/>
      <c r="L189" s="208"/>
      <c r="M189" s="209"/>
      <c r="N189" s="210"/>
      <c r="O189" s="210"/>
      <c r="P189" s="210"/>
      <c r="Q189" s="210"/>
      <c r="R189" s="210"/>
      <c r="S189" s="210"/>
      <c r="T189" s="211"/>
      <c r="AT189" s="212" t="s">
        <v>141</v>
      </c>
      <c r="AU189" s="212" t="s">
        <v>84</v>
      </c>
      <c r="AV189" s="11" t="s">
        <v>25</v>
      </c>
      <c r="AW189" s="11" t="s">
        <v>39</v>
      </c>
      <c r="AX189" s="11" t="s">
        <v>75</v>
      </c>
      <c r="AY189" s="212" t="s">
        <v>132</v>
      </c>
    </row>
    <row r="190" spans="2:51" s="11" customFormat="1" ht="13.5">
      <c r="B190" s="201"/>
      <c r="C190" s="202"/>
      <c r="D190" s="203" t="s">
        <v>141</v>
      </c>
      <c r="E190" s="204" t="s">
        <v>32</v>
      </c>
      <c r="F190" s="205" t="s">
        <v>283</v>
      </c>
      <c r="G190" s="202"/>
      <c r="H190" s="206" t="s">
        <v>32</v>
      </c>
      <c r="I190" s="207"/>
      <c r="J190" s="202"/>
      <c r="K190" s="202"/>
      <c r="L190" s="208"/>
      <c r="M190" s="209"/>
      <c r="N190" s="210"/>
      <c r="O190" s="210"/>
      <c r="P190" s="210"/>
      <c r="Q190" s="210"/>
      <c r="R190" s="210"/>
      <c r="S190" s="210"/>
      <c r="T190" s="211"/>
      <c r="AT190" s="212" t="s">
        <v>141</v>
      </c>
      <c r="AU190" s="212" t="s">
        <v>84</v>
      </c>
      <c r="AV190" s="11" t="s">
        <v>25</v>
      </c>
      <c r="AW190" s="11" t="s">
        <v>39</v>
      </c>
      <c r="AX190" s="11" t="s">
        <v>75</v>
      </c>
      <c r="AY190" s="212" t="s">
        <v>132</v>
      </c>
    </row>
    <row r="191" spans="2:51" s="12" customFormat="1" ht="13.5">
      <c r="B191" s="213"/>
      <c r="C191" s="214"/>
      <c r="D191" s="215" t="s">
        <v>141</v>
      </c>
      <c r="E191" s="216" t="s">
        <v>32</v>
      </c>
      <c r="F191" s="217" t="s">
        <v>284</v>
      </c>
      <c r="G191" s="214"/>
      <c r="H191" s="218">
        <v>2.472</v>
      </c>
      <c r="I191" s="219"/>
      <c r="J191" s="214"/>
      <c r="K191" s="214"/>
      <c r="L191" s="220"/>
      <c r="M191" s="221"/>
      <c r="N191" s="222"/>
      <c r="O191" s="222"/>
      <c r="P191" s="222"/>
      <c r="Q191" s="222"/>
      <c r="R191" s="222"/>
      <c r="S191" s="222"/>
      <c r="T191" s="223"/>
      <c r="AT191" s="224" t="s">
        <v>141</v>
      </c>
      <c r="AU191" s="224" t="s">
        <v>84</v>
      </c>
      <c r="AV191" s="12" t="s">
        <v>84</v>
      </c>
      <c r="AW191" s="12" t="s">
        <v>39</v>
      </c>
      <c r="AX191" s="12" t="s">
        <v>25</v>
      </c>
      <c r="AY191" s="224" t="s">
        <v>132</v>
      </c>
    </row>
    <row r="192" spans="2:65" s="1" customFormat="1" ht="22.5" customHeight="1">
      <c r="B192" s="41"/>
      <c r="C192" s="189" t="s">
        <v>285</v>
      </c>
      <c r="D192" s="189" t="s">
        <v>134</v>
      </c>
      <c r="E192" s="190" t="s">
        <v>286</v>
      </c>
      <c r="F192" s="191" t="s">
        <v>287</v>
      </c>
      <c r="G192" s="192" t="s">
        <v>137</v>
      </c>
      <c r="H192" s="193">
        <v>1.6</v>
      </c>
      <c r="I192" s="194"/>
      <c r="J192" s="195">
        <f>ROUND(I192*H192,2)</f>
        <v>0</v>
      </c>
      <c r="K192" s="191" t="s">
        <v>138</v>
      </c>
      <c r="L192" s="61"/>
      <c r="M192" s="196" t="s">
        <v>32</v>
      </c>
      <c r="N192" s="197" t="s">
        <v>46</v>
      </c>
      <c r="O192" s="42"/>
      <c r="P192" s="198">
        <f>O192*H192</f>
        <v>0</v>
      </c>
      <c r="Q192" s="198">
        <v>0</v>
      </c>
      <c r="R192" s="198">
        <f>Q192*H192</f>
        <v>0</v>
      </c>
      <c r="S192" s="198">
        <v>0</v>
      </c>
      <c r="T192" s="199">
        <f>S192*H192</f>
        <v>0</v>
      </c>
      <c r="AR192" s="24" t="s">
        <v>139</v>
      </c>
      <c r="AT192" s="24" t="s">
        <v>134</v>
      </c>
      <c r="AU192" s="24" t="s">
        <v>84</v>
      </c>
      <c r="AY192" s="24" t="s">
        <v>132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24" t="s">
        <v>25</v>
      </c>
      <c r="BK192" s="200">
        <f>ROUND(I192*H192,2)</f>
        <v>0</v>
      </c>
      <c r="BL192" s="24" t="s">
        <v>139</v>
      </c>
      <c r="BM192" s="24" t="s">
        <v>288</v>
      </c>
    </row>
    <row r="193" spans="2:51" s="11" customFormat="1" ht="13.5">
      <c r="B193" s="201"/>
      <c r="C193" s="202"/>
      <c r="D193" s="203" t="s">
        <v>141</v>
      </c>
      <c r="E193" s="204" t="s">
        <v>32</v>
      </c>
      <c r="F193" s="205" t="s">
        <v>289</v>
      </c>
      <c r="G193" s="202"/>
      <c r="H193" s="206" t="s">
        <v>32</v>
      </c>
      <c r="I193" s="207"/>
      <c r="J193" s="202"/>
      <c r="K193" s="202"/>
      <c r="L193" s="208"/>
      <c r="M193" s="209"/>
      <c r="N193" s="210"/>
      <c r="O193" s="210"/>
      <c r="P193" s="210"/>
      <c r="Q193" s="210"/>
      <c r="R193" s="210"/>
      <c r="S193" s="210"/>
      <c r="T193" s="211"/>
      <c r="AT193" s="212" t="s">
        <v>141</v>
      </c>
      <c r="AU193" s="212" t="s">
        <v>84</v>
      </c>
      <c r="AV193" s="11" t="s">
        <v>25</v>
      </c>
      <c r="AW193" s="11" t="s">
        <v>39</v>
      </c>
      <c r="AX193" s="11" t="s">
        <v>75</v>
      </c>
      <c r="AY193" s="212" t="s">
        <v>132</v>
      </c>
    </row>
    <row r="194" spans="2:51" s="12" customFormat="1" ht="13.5">
      <c r="B194" s="213"/>
      <c r="C194" s="214"/>
      <c r="D194" s="215" t="s">
        <v>141</v>
      </c>
      <c r="E194" s="216" t="s">
        <v>32</v>
      </c>
      <c r="F194" s="217" t="s">
        <v>290</v>
      </c>
      <c r="G194" s="214"/>
      <c r="H194" s="218">
        <v>1.6</v>
      </c>
      <c r="I194" s="219"/>
      <c r="J194" s="214"/>
      <c r="K194" s="214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141</v>
      </c>
      <c r="AU194" s="224" t="s">
        <v>84</v>
      </c>
      <c r="AV194" s="12" t="s">
        <v>84</v>
      </c>
      <c r="AW194" s="12" t="s">
        <v>39</v>
      </c>
      <c r="AX194" s="12" t="s">
        <v>25</v>
      </c>
      <c r="AY194" s="224" t="s">
        <v>132</v>
      </c>
    </row>
    <row r="195" spans="2:65" s="1" customFormat="1" ht="22.5" customHeight="1">
      <c r="B195" s="41"/>
      <c r="C195" s="189" t="s">
        <v>291</v>
      </c>
      <c r="D195" s="189" t="s">
        <v>134</v>
      </c>
      <c r="E195" s="190" t="s">
        <v>292</v>
      </c>
      <c r="F195" s="191" t="s">
        <v>293</v>
      </c>
      <c r="G195" s="192" t="s">
        <v>137</v>
      </c>
      <c r="H195" s="193">
        <v>1.6</v>
      </c>
      <c r="I195" s="194"/>
      <c r="J195" s="195">
        <f>ROUND(I195*H195,2)</f>
        <v>0</v>
      </c>
      <c r="K195" s="191" t="s">
        <v>138</v>
      </c>
      <c r="L195" s="61"/>
      <c r="M195" s="196" t="s">
        <v>32</v>
      </c>
      <c r="N195" s="197" t="s">
        <v>46</v>
      </c>
      <c r="O195" s="42"/>
      <c r="P195" s="198">
        <f>O195*H195</f>
        <v>0</v>
      </c>
      <c r="Q195" s="198">
        <v>0</v>
      </c>
      <c r="R195" s="198">
        <f>Q195*H195</f>
        <v>0</v>
      </c>
      <c r="S195" s="198">
        <v>0</v>
      </c>
      <c r="T195" s="199">
        <f>S195*H195</f>
        <v>0</v>
      </c>
      <c r="AR195" s="24" t="s">
        <v>139</v>
      </c>
      <c r="AT195" s="24" t="s">
        <v>134</v>
      </c>
      <c r="AU195" s="24" t="s">
        <v>84</v>
      </c>
      <c r="AY195" s="24" t="s">
        <v>132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24" t="s">
        <v>25</v>
      </c>
      <c r="BK195" s="200">
        <f>ROUND(I195*H195,2)</f>
        <v>0</v>
      </c>
      <c r="BL195" s="24" t="s">
        <v>139</v>
      </c>
      <c r="BM195" s="24" t="s">
        <v>294</v>
      </c>
    </row>
    <row r="196" spans="2:65" s="1" customFormat="1" ht="22.5" customHeight="1">
      <c r="B196" s="41"/>
      <c r="C196" s="189" t="s">
        <v>295</v>
      </c>
      <c r="D196" s="189" t="s">
        <v>134</v>
      </c>
      <c r="E196" s="190" t="s">
        <v>296</v>
      </c>
      <c r="F196" s="191" t="s">
        <v>297</v>
      </c>
      <c r="G196" s="192" t="s">
        <v>137</v>
      </c>
      <c r="H196" s="193">
        <v>1.6</v>
      </c>
      <c r="I196" s="194"/>
      <c r="J196" s="195">
        <f>ROUND(I196*H196,2)</f>
        <v>0</v>
      </c>
      <c r="K196" s="191" t="s">
        <v>138</v>
      </c>
      <c r="L196" s="61"/>
      <c r="M196" s="196" t="s">
        <v>32</v>
      </c>
      <c r="N196" s="197" t="s">
        <v>46</v>
      </c>
      <c r="O196" s="42"/>
      <c r="P196" s="198">
        <f>O196*H196</f>
        <v>0</v>
      </c>
      <c r="Q196" s="198">
        <v>0</v>
      </c>
      <c r="R196" s="198">
        <f>Q196*H196</f>
        <v>0</v>
      </c>
      <c r="S196" s="198">
        <v>0</v>
      </c>
      <c r="T196" s="199">
        <f>S196*H196</f>
        <v>0</v>
      </c>
      <c r="AR196" s="24" t="s">
        <v>139</v>
      </c>
      <c r="AT196" s="24" t="s">
        <v>134</v>
      </c>
      <c r="AU196" s="24" t="s">
        <v>84</v>
      </c>
      <c r="AY196" s="24" t="s">
        <v>132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24" t="s">
        <v>25</v>
      </c>
      <c r="BK196" s="200">
        <f>ROUND(I196*H196,2)</f>
        <v>0</v>
      </c>
      <c r="BL196" s="24" t="s">
        <v>139</v>
      </c>
      <c r="BM196" s="24" t="s">
        <v>298</v>
      </c>
    </row>
    <row r="197" spans="2:63" s="10" customFormat="1" ht="29.85" customHeight="1">
      <c r="B197" s="172"/>
      <c r="C197" s="173"/>
      <c r="D197" s="186" t="s">
        <v>74</v>
      </c>
      <c r="E197" s="187" t="s">
        <v>9</v>
      </c>
      <c r="F197" s="187" t="s">
        <v>299</v>
      </c>
      <c r="G197" s="173"/>
      <c r="H197" s="173"/>
      <c r="I197" s="176"/>
      <c r="J197" s="188">
        <f>BK197</f>
        <v>0</v>
      </c>
      <c r="K197" s="173"/>
      <c r="L197" s="178"/>
      <c r="M197" s="179"/>
      <c r="N197" s="180"/>
      <c r="O197" s="180"/>
      <c r="P197" s="181">
        <f>SUM(P198:P207)</f>
        <v>0</v>
      </c>
      <c r="Q197" s="180"/>
      <c r="R197" s="181">
        <f>SUM(R198:R207)</f>
        <v>75.447</v>
      </c>
      <c r="S197" s="180"/>
      <c r="T197" s="182">
        <f>SUM(T198:T207)</f>
        <v>0</v>
      </c>
      <c r="AR197" s="183" t="s">
        <v>25</v>
      </c>
      <c r="AT197" s="184" t="s">
        <v>74</v>
      </c>
      <c r="AU197" s="184" t="s">
        <v>25</v>
      </c>
      <c r="AY197" s="183" t="s">
        <v>132</v>
      </c>
      <c r="BK197" s="185">
        <f>SUM(BK198:BK207)</f>
        <v>0</v>
      </c>
    </row>
    <row r="198" spans="2:65" s="1" customFormat="1" ht="22.5" customHeight="1">
      <c r="B198" s="41"/>
      <c r="C198" s="189" t="s">
        <v>300</v>
      </c>
      <c r="D198" s="189" t="s">
        <v>134</v>
      </c>
      <c r="E198" s="190" t="s">
        <v>301</v>
      </c>
      <c r="F198" s="191" t="s">
        <v>302</v>
      </c>
      <c r="G198" s="192" t="s">
        <v>137</v>
      </c>
      <c r="H198" s="193">
        <v>6.75</v>
      </c>
      <c r="I198" s="194"/>
      <c r="J198" s="195">
        <f>ROUND(I198*H198,2)</f>
        <v>0</v>
      </c>
      <c r="K198" s="191" t="s">
        <v>138</v>
      </c>
      <c r="L198" s="61"/>
      <c r="M198" s="196" t="s">
        <v>32</v>
      </c>
      <c r="N198" s="197" t="s">
        <v>46</v>
      </c>
      <c r="O198" s="42"/>
      <c r="P198" s="198">
        <f>O198*H198</f>
        <v>0</v>
      </c>
      <c r="Q198" s="198">
        <v>0</v>
      </c>
      <c r="R198" s="198">
        <f>Q198*H198</f>
        <v>0</v>
      </c>
      <c r="S198" s="198">
        <v>0</v>
      </c>
      <c r="T198" s="199">
        <f>S198*H198</f>
        <v>0</v>
      </c>
      <c r="AR198" s="24" t="s">
        <v>139</v>
      </c>
      <c r="AT198" s="24" t="s">
        <v>134</v>
      </c>
      <c r="AU198" s="24" t="s">
        <v>84</v>
      </c>
      <c r="AY198" s="24" t="s">
        <v>132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24" t="s">
        <v>25</v>
      </c>
      <c r="BK198" s="200">
        <f>ROUND(I198*H198,2)</f>
        <v>0</v>
      </c>
      <c r="BL198" s="24" t="s">
        <v>139</v>
      </c>
      <c r="BM198" s="24" t="s">
        <v>303</v>
      </c>
    </row>
    <row r="199" spans="2:51" s="11" customFormat="1" ht="13.5">
      <c r="B199" s="201"/>
      <c r="C199" s="202"/>
      <c r="D199" s="203" t="s">
        <v>141</v>
      </c>
      <c r="E199" s="204" t="s">
        <v>32</v>
      </c>
      <c r="F199" s="205" t="s">
        <v>304</v>
      </c>
      <c r="G199" s="202"/>
      <c r="H199" s="206" t="s">
        <v>32</v>
      </c>
      <c r="I199" s="207"/>
      <c r="J199" s="202"/>
      <c r="K199" s="202"/>
      <c r="L199" s="208"/>
      <c r="M199" s="209"/>
      <c r="N199" s="210"/>
      <c r="O199" s="210"/>
      <c r="P199" s="210"/>
      <c r="Q199" s="210"/>
      <c r="R199" s="210"/>
      <c r="S199" s="210"/>
      <c r="T199" s="211"/>
      <c r="AT199" s="212" t="s">
        <v>141</v>
      </c>
      <c r="AU199" s="212" t="s">
        <v>84</v>
      </c>
      <c r="AV199" s="11" t="s">
        <v>25</v>
      </c>
      <c r="AW199" s="11" t="s">
        <v>39</v>
      </c>
      <c r="AX199" s="11" t="s">
        <v>75</v>
      </c>
      <c r="AY199" s="212" t="s">
        <v>132</v>
      </c>
    </row>
    <row r="200" spans="2:51" s="12" customFormat="1" ht="13.5">
      <c r="B200" s="213"/>
      <c r="C200" s="214"/>
      <c r="D200" s="215" t="s">
        <v>141</v>
      </c>
      <c r="E200" s="216" t="s">
        <v>32</v>
      </c>
      <c r="F200" s="217" t="s">
        <v>305</v>
      </c>
      <c r="G200" s="214"/>
      <c r="H200" s="218">
        <v>6.75</v>
      </c>
      <c r="I200" s="219"/>
      <c r="J200" s="214"/>
      <c r="K200" s="214"/>
      <c r="L200" s="220"/>
      <c r="M200" s="221"/>
      <c r="N200" s="222"/>
      <c r="O200" s="222"/>
      <c r="P200" s="222"/>
      <c r="Q200" s="222"/>
      <c r="R200" s="222"/>
      <c r="S200" s="222"/>
      <c r="T200" s="223"/>
      <c r="AT200" s="224" t="s">
        <v>141</v>
      </c>
      <c r="AU200" s="224" t="s">
        <v>84</v>
      </c>
      <c r="AV200" s="12" t="s">
        <v>84</v>
      </c>
      <c r="AW200" s="12" t="s">
        <v>39</v>
      </c>
      <c r="AX200" s="12" t="s">
        <v>25</v>
      </c>
      <c r="AY200" s="224" t="s">
        <v>132</v>
      </c>
    </row>
    <row r="201" spans="2:65" s="1" customFormat="1" ht="31.5" customHeight="1">
      <c r="B201" s="41"/>
      <c r="C201" s="189" t="s">
        <v>306</v>
      </c>
      <c r="D201" s="189" t="s">
        <v>134</v>
      </c>
      <c r="E201" s="190" t="s">
        <v>307</v>
      </c>
      <c r="F201" s="191" t="s">
        <v>308</v>
      </c>
      <c r="G201" s="192" t="s">
        <v>137</v>
      </c>
      <c r="H201" s="193">
        <v>45</v>
      </c>
      <c r="I201" s="194"/>
      <c r="J201" s="195">
        <f>ROUND(I201*H201,2)</f>
        <v>0</v>
      </c>
      <c r="K201" s="191" t="s">
        <v>138</v>
      </c>
      <c r="L201" s="61"/>
      <c r="M201" s="196" t="s">
        <v>32</v>
      </c>
      <c r="N201" s="197" t="s">
        <v>46</v>
      </c>
      <c r="O201" s="42"/>
      <c r="P201" s="198">
        <f>O201*H201</f>
        <v>0</v>
      </c>
      <c r="Q201" s="198">
        <v>1.665</v>
      </c>
      <c r="R201" s="198">
        <f>Q201*H201</f>
        <v>74.925</v>
      </c>
      <c r="S201" s="198">
        <v>0</v>
      </c>
      <c r="T201" s="199">
        <f>S201*H201</f>
        <v>0</v>
      </c>
      <c r="AR201" s="24" t="s">
        <v>139</v>
      </c>
      <c r="AT201" s="24" t="s">
        <v>134</v>
      </c>
      <c r="AU201" s="24" t="s">
        <v>84</v>
      </c>
      <c r="AY201" s="24" t="s">
        <v>132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24" t="s">
        <v>25</v>
      </c>
      <c r="BK201" s="200">
        <f>ROUND(I201*H201,2)</f>
        <v>0</v>
      </c>
      <c r="BL201" s="24" t="s">
        <v>139</v>
      </c>
      <c r="BM201" s="24" t="s">
        <v>309</v>
      </c>
    </row>
    <row r="202" spans="2:51" s="12" customFormat="1" ht="13.5">
      <c r="B202" s="213"/>
      <c r="C202" s="214"/>
      <c r="D202" s="203" t="s">
        <v>141</v>
      </c>
      <c r="E202" s="225" t="s">
        <v>32</v>
      </c>
      <c r="F202" s="226" t="s">
        <v>310</v>
      </c>
      <c r="G202" s="214"/>
      <c r="H202" s="227">
        <v>54</v>
      </c>
      <c r="I202" s="219"/>
      <c r="J202" s="214"/>
      <c r="K202" s="214"/>
      <c r="L202" s="220"/>
      <c r="M202" s="221"/>
      <c r="N202" s="222"/>
      <c r="O202" s="222"/>
      <c r="P202" s="222"/>
      <c r="Q202" s="222"/>
      <c r="R202" s="222"/>
      <c r="S202" s="222"/>
      <c r="T202" s="223"/>
      <c r="AT202" s="224" t="s">
        <v>141</v>
      </c>
      <c r="AU202" s="224" t="s">
        <v>84</v>
      </c>
      <c r="AV202" s="12" t="s">
        <v>84</v>
      </c>
      <c r="AW202" s="12" t="s">
        <v>39</v>
      </c>
      <c r="AX202" s="12" t="s">
        <v>75</v>
      </c>
      <c r="AY202" s="224" t="s">
        <v>132</v>
      </c>
    </row>
    <row r="203" spans="2:51" s="11" customFormat="1" ht="13.5">
      <c r="B203" s="201"/>
      <c r="C203" s="202"/>
      <c r="D203" s="203" t="s">
        <v>141</v>
      </c>
      <c r="E203" s="204" t="s">
        <v>32</v>
      </c>
      <c r="F203" s="205" t="s">
        <v>311</v>
      </c>
      <c r="G203" s="202"/>
      <c r="H203" s="206" t="s">
        <v>32</v>
      </c>
      <c r="I203" s="207"/>
      <c r="J203" s="202"/>
      <c r="K203" s="202"/>
      <c r="L203" s="208"/>
      <c r="M203" s="209"/>
      <c r="N203" s="210"/>
      <c r="O203" s="210"/>
      <c r="P203" s="210"/>
      <c r="Q203" s="210"/>
      <c r="R203" s="210"/>
      <c r="S203" s="210"/>
      <c r="T203" s="211"/>
      <c r="AT203" s="212" t="s">
        <v>141</v>
      </c>
      <c r="AU203" s="212" t="s">
        <v>84</v>
      </c>
      <c r="AV203" s="11" t="s">
        <v>25</v>
      </c>
      <c r="AW203" s="11" t="s">
        <v>39</v>
      </c>
      <c r="AX203" s="11" t="s">
        <v>75</v>
      </c>
      <c r="AY203" s="212" t="s">
        <v>132</v>
      </c>
    </row>
    <row r="204" spans="2:51" s="12" customFormat="1" ht="13.5">
      <c r="B204" s="213"/>
      <c r="C204" s="214"/>
      <c r="D204" s="203" t="s">
        <v>141</v>
      </c>
      <c r="E204" s="225" t="s">
        <v>32</v>
      </c>
      <c r="F204" s="226" t="s">
        <v>312</v>
      </c>
      <c r="G204" s="214"/>
      <c r="H204" s="227">
        <v>-9.043</v>
      </c>
      <c r="I204" s="219"/>
      <c r="J204" s="214"/>
      <c r="K204" s="214"/>
      <c r="L204" s="220"/>
      <c r="M204" s="221"/>
      <c r="N204" s="222"/>
      <c r="O204" s="222"/>
      <c r="P204" s="222"/>
      <c r="Q204" s="222"/>
      <c r="R204" s="222"/>
      <c r="S204" s="222"/>
      <c r="T204" s="223"/>
      <c r="AT204" s="224" t="s">
        <v>141</v>
      </c>
      <c r="AU204" s="224" t="s">
        <v>84</v>
      </c>
      <c r="AV204" s="12" t="s">
        <v>84</v>
      </c>
      <c r="AW204" s="12" t="s">
        <v>39</v>
      </c>
      <c r="AX204" s="12" t="s">
        <v>75</v>
      </c>
      <c r="AY204" s="224" t="s">
        <v>132</v>
      </c>
    </row>
    <row r="205" spans="2:51" s="12" customFormat="1" ht="13.5">
      <c r="B205" s="213"/>
      <c r="C205" s="214"/>
      <c r="D205" s="203" t="s">
        <v>141</v>
      </c>
      <c r="E205" s="225" t="s">
        <v>32</v>
      </c>
      <c r="F205" s="226" t="s">
        <v>313</v>
      </c>
      <c r="G205" s="214"/>
      <c r="H205" s="227">
        <v>0.043</v>
      </c>
      <c r="I205" s="219"/>
      <c r="J205" s="214"/>
      <c r="K205" s="214"/>
      <c r="L205" s="220"/>
      <c r="M205" s="221"/>
      <c r="N205" s="222"/>
      <c r="O205" s="222"/>
      <c r="P205" s="222"/>
      <c r="Q205" s="222"/>
      <c r="R205" s="222"/>
      <c r="S205" s="222"/>
      <c r="T205" s="223"/>
      <c r="AT205" s="224" t="s">
        <v>141</v>
      </c>
      <c r="AU205" s="224" t="s">
        <v>84</v>
      </c>
      <c r="AV205" s="12" t="s">
        <v>84</v>
      </c>
      <c r="AW205" s="12" t="s">
        <v>39</v>
      </c>
      <c r="AX205" s="12" t="s">
        <v>75</v>
      </c>
      <c r="AY205" s="224" t="s">
        <v>132</v>
      </c>
    </row>
    <row r="206" spans="2:51" s="14" customFormat="1" ht="13.5">
      <c r="B206" s="239"/>
      <c r="C206" s="240"/>
      <c r="D206" s="215" t="s">
        <v>141</v>
      </c>
      <c r="E206" s="241" t="s">
        <v>32</v>
      </c>
      <c r="F206" s="242" t="s">
        <v>188</v>
      </c>
      <c r="G206" s="240"/>
      <c r="H206" s="243">
        <v>45</v>
      </c>
      <c r="I206" s="244"/>
      <c r="J206" s="240"/>
      <c r="K206" s="240"/>
      <c r="L206" s="245"/>
      <c r="M206" s="246"/>
      <c r="N206" s="247"/>
      <c r="O206" s="247"/>
      <c r="P206" s="247"/>
      <c r="Q206" s="247"/>
      <c r="R206" s="247"/>
      <c r="S206" s="247"/>
      <c r="T206" s="248"/>
      <c r="AT206" s="249" t="s">
        <v>141</v>
      </c>
      <c r="AU206" s="249" t="s">
        <v>84</v>
      </c>
      <c r="AV206" s="14" t="s">
        <v>139</v>
      </c>
      <c r="AW206" s="14" t="s">
        <v>39</v>
      </c>
      <c r="AX206" s="14" t="s">
        <v>25</v>
      </c>
      <c r="AY206" s="249" t="s">
        <v>132</v>
      </c>
    </row>
    <row r="207" spans="2:65" s="1" customFormat="1" ht="22.5" customHeight="1">
      <c r="B207" s="41"/>
      <c r="C207" s="189" t="s">
        <v>314</v>
      </c>
      <c r="D207" s="189" t="s">
        <v>134</v>
      </c>
      <c r="E207" s="190" t="s">
        <v>315</v>
      </c>
      <c r="F207" s="191" t="s">
        <v>316</v>
      </c>
      <c r="G207" s="192" t="s">
        <v>317</v>
      </c>
      <c r="H207" s="193">
        <v>450</v>
      </c>
      <c r="I207" s="194"/>
      <c r="J207" s="195">
        <f>ROUND(I207*H207,2)</f>
        <v>0</v>
      </c>
      <c r="K207" s="191" t="s">
        <v>138</v>
      </c>
      <c r="L207" s="61"/>
      <c r="M207" s="196" t="s">
        <v>32</v>
      </c>
      <c r="N207" s="197" t="s">
        <v>46</v>
      </c>
      <c r="O207" s="42"/>
      <c r="P207" s="198">
        <f>O207*H207</f>
        <v>0</v>
      </c>
      <c r="Q207" s="198">
        <v>0.00116</v>
      </c>
      <c r="R207" s="198">
        <f>Q207*H207</f>
        <v>0.522</v>
      </c>
      <c r="S207" s="198">
        <v>0</v>
      </c>
      <c r="T207" s="199">
        <f>S207*H207</f>
        <v>0</v>
      </c>
      <c r="AR207" s="24" t="s">
        <v>139</v>
      </c>
      <c r="AT207" s="24" t="s">
        <v>134</v>
      </c>
      <c r="AU207" s="24" t="s">
        <v>84</v>
      </c>
      <c r="AY207" s="24" t="s">
        <v>132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24" t="s">
        <v>25</v>
      </c>
      <c r="BK207" s="200">
        <f>ROUND(I207*H207,2)</f>
        <v>0</v>
      </c>
      <c r="BL207" s="24" t="s">
        <v>139</v>
      </c>
      <c r="BM207" s="24" t="s">
        <v>318</v>
      </c>
    </row>
    <row r="208" spans="2:63" s="10" customFormat="1" ht="29.85" customHeight="1">
      <c r="B208" s="172"/>
      <c r="C208" s="173"/>
      <c r="D208" s="186" t="s">
        <v>74</v>
      </c>
      <c r="E208" s="187" t="s">
        <v>319</v>
      </c>
      <c r="F208" s="187" t="s">
        <v>320</v>
      </c>
      <c r="G208" s="173"/>
      <c r="H208" s="173"/>
      <c r="I208" s="176"/>
      <c r="J208" s="188">
        <f>BK208</f>
        <v>0</v>
      </c>
      <c r="K208" s="173"/>
      <c r="L208" s="178"/>
      <c r="M208" s="179"/>
      <c r="N208" s="180"/>
      <c r="O208" s="180"/>
      <c r="P208" s="181">
        <f>SUM(P209:P211)</f>
        <v>0</v>
      </c>
      <c r="Q208" s="180"/>
      <c r="R208" s="181">
        <f>SUM(R209:R211)</f>
        <v>0</v>
      </c>
      <c r="S208" s="180"/>
      <c r="T208" s="182">
        <f>SUM(T209:T211)</f>
        <v>0</v>
      </c>
      <c r="AR208" s="183" t="s">
        <v>25</v>
      </c>
      <c r="AT208" s="184" t="s">
        <v>74</v>
      </c>
      <c r="AU208" s="184" t="s">
        <v>25</v>
      </c>
      <c r="AY208" s="183" t="s">
        <v>132</v>
      </c>
      <c r="BK208" s="185">
        <f>SUM(BK209:BK211)</f>
        <v>0</v>
      </c>
    </row>
    <row r="209" spans="2:65" s="1" customFormat="1" ht="22.5" customHeight="1">
      <c r="B209" s="41"/>
      <c r="C209" s="189" t="s">
        <v>321</v>
      </c>
      <c r="D209" s="189" t="s">
        <v>134</v>
      </c>
      <c r="E209" s="190" t="s">
        <v>322</v>
      </c>
      <c r="F209" s="191" t="s">
        <v>323</v>
      </c>
      <c r="G209" s="192" t="s">
        <v>137</v>
      </c>
      <c r="H209" s="193">
        <v>8.1</v>
      </c>
      <c r="I209" s="194"/>
      <c r="J209" s="195">
        <f>ROUND(I209*H209,2)</f>
        <v>0</v>
      </c>
      <c r="K209" s="191" t="s">
        <v>138</v>
      </c>
      <c r="L209" s="61"/>
      <c r="M209" s="196" t="s">
        <v>32</v>
      </c>
      <c r="N209" s="197" t="s">
        <v>46</v>
      </c>
      <c r="O209" s="42"/>
      <c r="P209" s="198">
        <f>O209*H209</f>
        <v>0</v>
      </c>
      <c r="Q209" s="198">
        <v>0</v>
      </c>
      <c r="R209" s="198">
        <f>Q209*H209</f>
        <v>0</v>
      </c>
      <c r="S209" s="198">
        <v>0</v>
      </c>
      <c r="T209" s="199">
        <f>S209*H209</f>
        <v>0</v>
      </c>
      <c r="AR209" s="24" t="s">
        <v>139</v>
      </c>
      <c r="AT209" s="24" t="s">
        <v>134</v>
      </c>
      <c r="AU209" s="24" t="s">
        <v>84</v>
      </c>
      <c r="AY209" s="24" t="s">
        <v>132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24" t="s">
        <v>25</v>
      </c>
      <c r="BK209" s="200">
        <f>ROUND(I209*H209,2)</f>
        <v>0</v>
      </c>
      <c r="BL209" s="24" t="s">
        <v>139</v>
      </c>
      <c r="BM209" s="24" t="s">
        <v>324</v>
      </c>
    </row>
    <row r="210" spans="2:51" s="11" customFormat="1" ht="13.5">
      <c r="B210" s="201"/>
      <c r="C210" s="202"/>
      <c r="D210" s="203" t="s">
        <v>141</v>
      </c>
      <c r="E210" s="204" t="s">
        <v>32</v>
      </c>
      <c r="F210" s="205" t="s">
        <v>325</v>
      </c>
      <c r="G210" s="202"/>
      <c r="H210" s="206" t="s">
        <v>32</v>
      </c>
      <c r="I210" s="207"/>
      <c r="J210" s="202"/>
      <c r="K210" s="202"/>
      <c r="L210" s="208"/>
      <c r="M210" s="209"/>
      <c r="N210" s="210"/>
      <c r="O210" s="210"/>
      <c r="P210" s="210"/>
      <c r="Q210" s="210"/>
      <c r="R210" s="210"/>
      <c r="S210" s="210"/>
      <c r="T210" s="211"/>
      <c r="AT210" s="212" t="s">
        <v>141</v>
      </c>
      <c r="AU210" s="212" t="s">
        <v>84</v>
      </c>
      <c r="AV210" s="11" t="s">
        <v>25</v>
      </c>
      <c r="AW210" s="11" t="s">
        <v>39</v>
      </c>
      <c r="AX210" s="11" t="s">
        <v>75</v>
      </c>
      <c r="AY210" s="212" t="s">
        <v>132</v>
      </c>
    </row>
    <row r="211" spans="2:51" s="12" customFormat="1" ht="13.5">
      <c r="B211" s="213"/>
      <c r="C211" s="214"/>
      <c r="D211" s="203" t="s">
        <v>141</v>
      </c>
      <c r="E211" s="225" t="s">
        <v>32</v>
      </c>
      <c r="F211" s="226" t="s">
        <v>326</v>
      </c>
      <c r="G211" s="214"/>
      <c r="H211" s="227">
        <v>8.1</v>
      </c>
      <c r="I211" s="219"/>
      <c r="J211" s="214"/>
      <c r="K211" s="214"/>
      <c r="L211" s="220"/>
      <c r="M211" s="221"/>
      <c r="N211" s="222"/>
      <c r="O211" s="222"/>
      <c r="P211" s="222"/>
      <c r="Q211" s="222"/>
      <c r="R211" s="222"/>
      <c r="S211" s="222"/>
      <c r="T211" s="223"/>
      <c r="AT211" s="224" t="s">
        <v>141</v>
      </c>
      <c r="AU211" s="224" t="s">
        <v>84</v>
      </c>
      <c r="AV211" s="12" t="s">
        <v>84</v>
      </c>
      <c r="AW211" s="12" t="s">
        <v>39</v>
      </c>
      <c r="AX211" s="12" t="s">
        <v>25</v>
      </c>
      <c r="AY211" s="224" t="s">
        <v>132</v>
      </c>
    </row>
    <row r="212" spans="2:63" s="10" customFormat="1" ht="29.85" customHeight="1">
      <c r="B212" s="172"/>
      <c r="C212" s="173"/>
      <c r="D212" s="186" t="s">
        <v>74</v>
      </c>
      <c r="E212" s="187" t="s">
        <v>327</v>
      </c>
      <c r="F212" s="187" t="s">
        <v>328</v>
      </c>
      <c r="G212" s="173"/>
      <c r="H212" s="173"/>
      <c r="I212" s="176"/>
      <c r="J212" s="188">
        <f>BK212</f>
        <v>0</v>
      </c>
      <c r="K212" s="173"/>
      <c r="L212" s="178"/>
      <c r="M212" s="179"/>
      <c r="N212" s="180"/>
      <c r="O212" s="180"/>
      <c r="P212" s="181">
        <f>SUM(P213:P268)</f>
        <v>0</v>
      </c>
      <c r="Q212" s="180"/>
      <c r="R212" s="181">
        <f>SUM(R213:R268)</f>
        <v>20.8725</v>
      </c>
      <c r="S212" s="180"/>
      <c r="T212" s="182">
        <f>SUM(T213:T268)</f>
        <v>0</v>
      </c>
      <c r="AR212" s="183" t="s">
        <v>25</v>
      </c>
      <c r="AT212" s="184" t="s">
        <v>74</v>
      </c>
      <c r="AU212" s="184" t="s">
        <v>25</v>
      </c>
      <c r="AY212" s="183" t="s">
        <v>132</v>
      </c>
      <c r="BK212" s="185">
        <f>SUM(BK213:BK268)</f>
        <v>0</v>
      </c>
    </row>
    <row r="213" spans="2:65" s="1" customFormat="1" ht="31.5" customHeight="1">
      <c r="B213" s="41"/>
      <c r="C213" s="189" t="s">
        <v>329</v>
      </c>
      <c r="D213" s="189" t="s">
        <v>134</v>
      </c>
      <c r="E213" s="190" t="s">
        <v>330</v>
      </c>
      <c r="F213" s="191" t="s">
        <v>331</v>
      </c>
      <c r="G213" s="192" t="s">
        <v>163</v>
      </c>
      <c r="H213" s="193">
        <v>630</v>
      </c>
      <c r="I213" s="194"/>
      <c r="J213" s="195">
        <f>ROUND(I213*H213,2)</f>
        <v>0</v>
      </c>
      <c r="K213" s="191" t="s">
        <v>32</v>
      </c>
      <c r="L213" s="61"/>
      <c r="M213" s="196" t="s">
        <v>32</v>
      </c>
      <c r="N213" s="197" t="s">
        <v>46</v>
      </c>
      <c r="O213" s="42"/>
      <c r="P213" s="198">
        <f>O213*H213</f>
        <v>0</v>
      </c>
      <c r="Q213" s="198">
        <v>0</v>
      </c>
      <c r="R213" s="198">
        <f>Q213*H213</f>
        <v>0</v>
      </c>
      <c r="S213" s="198">
        <v>0</v>
      </c>
      <c r="T213" s="199">
        <f>S213*H213</f>
        <v>0</v>
      </c>
      <c r="AR213" s="24" t="s">
        <v>139</v>
      </c>
      <c r="AT213" s="24" t="s">
        <v>134</v>
      </c>
      <c r="AU213" s="24" t="s">
        <v>84</v>
      </c>
      <c r="AY213" s="24" t="s">
        <v>132</v>
      </c>
      <c r="BE213" s="200">
        <f>IF(N213="základní",J213,0)</f>
        <v>0</v>
      </c>
      <c r="BF213" s="200">
        <f>IF(N213="snížená",J213,0)</f>
        <v>0</v>
      </c>
      <c r="BG213" s="200">
        <f>IF(N213="zákl. přenesená",J213,0)</f>
        <v>0</v>
      </c>
      <c r="BH213" s="200">
        <f>IF(N213="sníž. přenesená",J213,0)</f>
        <v>0</v>
      </c>
      <c r="BI213" s="200">
        <f>IF(N213="nulová",J213,0)</f>
        <v>0</v>
      </c>
      <c r="BJ213" s="24" t="s">
        <v>25</v>
      </c>
      <c r="BK213" s="200">
        <f>ROUND(I213*H213,2)</f>
        <v>0</v>
      </c>
      <c r="BL213" s="24" t="s">
        <v>139</v>
      </c>
      <c r="BM213" s="24" t="s">
        <v>332</v>
      </c>
    </row>
    <row r="214" spans="2:51" s="11" customFormat="1" ht="13.5">
      <c r="B214" s="201"/>
      <c r="C214" s="202"/>
      <c r="D214" s="203" t="s">
        <v>141</v>
      </c>
      <c r="E214" s="204" t="s">
        <v>32</v>
      </c>
      <c r="F214" s="205" t="s">
        <v>333</v>
      </c>
      <c r="G214" s="202"/>
      <c r="H214" s="206" t="s">
        <v>32</v>
      </c>
      <c r="I214" s="207"/>
      <c r="J214" s="202"/>
      <c r="K214" s="202"/>
      <c r="L214" s="208"/>
      <c r="M214" s="209"/>
      <c r="N214" s="210"/>
      <c r="O214" s="210"/>
      <c r="P214" s="210"/>
      <c r="Q214" s="210"/>
      <c r="R214" s="210"/>
      <c r="S214" s="210"/>
      <c r="T214" s="211"/>
      <c r="AT214" s="212" t="s">
        <v>141</v>
      </c>
      <c r="AU214" s="212" t="s">
        <v>84</v>
      </c>
      <c r="AV214" s="11" t="s">
        <v>25</v>
      </c>
      <c r="AW214" s="11" t="s">
        <v>39</v>
      </c>
      <c r="AX214" s="11" t="s">
        <v>75</v>
      </c>
      <c r="AY214" s="212" t="s">
        <v>132</v>
      </c>
    </row>
    <row r="215" spans="2:51" s="11" customFormat="1" ht="13.5">
      <c r="B215" s="201"/>
      <c r="C215" s="202"/>
      <c r="D215" s="203" t="s">
        <v>141</v>
      </c>
      <c r="E215" s="204" t="s">
        <v>32</v>
      </c>
      <c r="F215" s="205" t="s">
        <v>334</v>
      </c>
      <c r="G215" s="202"/>
      <c r="H215" s="206" t="s">
        <v>32</v>
      </c>
      <c r="I215" s="207"/>
      <c r="J215" s="202"/>
      <c r="K215" s="202"/>
      <c r="L215" s="208"/>
      <c r="M215" s="209"/>
      <c r="N215" s="210"/>
      <c r="O215" s="210"/>
      <c r="P215" s="210"/>
      <c r="Q215" s="210"/>
      <c r="R215" s="210"/>
      <c r="S215" s="210"/>
      <c r="T215" s="211"/>
      <c r="AT215" s="212" t="s">
        <v>141</v>
      </c>
      <c r="AU215" s="212" t="s">
        <v>84</v>
      </c>
      <c r="AV215" s="11" t="s">
        <v>25</v>
      </c>
      <c r="AW215" s="11" t="s">
        <v>39</v>
      </c>
      <c r="AX215" s="11" t="s">
        <v>75</v>
      </c>
      <c r="AY215" s="212" t="s">
        <v>132</v>
      </c>
    </row>
    <row r="216" spans="2:51" s="12" customFormat="1" ht="13.5">
      <c r="B216" s="213"/>
      <c r="C216" s="214"/>
      <c r="D216" s="215" t="s">
        <v>141</v>
      </c>
      <c r="E216" s="216" t="s">
        <v>32</v>
      </c>
      <c r="F216" s="217" t="s">
        <v>335</v>
      </c>
      <c r="G216" s="214"/>
      <c r="H216" s="218">
        <v>630</v>
      </c>
      <c r="I216" s="219"/>
      <c r="J216" s="214"/>
      <c r="K216" s="214"/>
      <c r="L216" s="220"/>
      <c r="M216" s="221"/>
      <c r="N216" s="222"/>
      <c r="O216" s="222"/>
      <c r="P216" s="222"/>
      <c r="Q216" s="222"/>
      <c r="R216" s="222"/>
      <c r="S216" s="222"/>
      <c r="T216" s="223"/>
      <c r="AT216" s="224" t="s">
        <v>141</v>
      </c>
      <c r="AU216" s="224" t="s">
        <v>84</v>
      </c>
      <c r="AV216" s="12" t="s">
        <v>84</v>
      </c>
      <c r="AW216" s="12" t="s">
        <v>39</v>
      </c>
      <c r="AX216" s="12" t="s">
        <v>25</v>
      </c>
      <c r="AY216" s="224" t="s">
        <v>132</v>
      </c>
    </row>
    <row r="217" spans="2:65" s="1" customFormat="1" ht="31.5" customHeight="1">
      <c r="B217" s="41"/>
      <c r="C217" s="189" t="s">
        <v>336</v>
      </c>
      <c r="D217" s="189" t="s">
        <v>134</v>
      </c>
      <c r="E217" s="190" t="s">
        <v>337</v>
      </c>
      <c r="F217" s="191" t="s">
        <v>338</v>
      </c>
      <c r="G217" s="192" t="s">
        <v>163</v>
      </c>
      <c r="H217" s="193">
        <v>2120</v>
      </c>
      <c r="I217" s="194"/>
      <c r="J217" s="195">
        <f>ROUND(I217*H217,2)</f>
        <v>0</v>
      </c>
      <c r="K217" s="191" t="s">
        <v>138</v>
      </c>
      <c r="L217" s="61"/>
      <c r="M217" s="196" t="s">
        <v>32</v>
      </c>
      <c r="N217" s="197" t="s">
        <v>46</v>
      </c>
      <c r="O217" s="42"/>
      <c r="P217" s="198">
        <f>O217*H217</f>
        <v>0</v>
      </c>
      <c r="Q217" s="198">
        <v>0</v>
      </c>
      <c r="R217" s="198">
        <f>Q217*H217</f>
        <v>0</v>
      </c>
      <c r="S217" s="198">
        <v>0</v>
      </c>
      <c r="T217" s="199">
        <f>S217*H217</f>
        <v>0</v>
      </c>
      <c r="AR217" s="24" t="s">
        <v>139</v>
      </c>
      <c r="AT217" s="24" t="s">
        <v>134</v>
      </c>
      <c r="AU217" s="24" t="s">
        <v>84</v>
      </c>
      <c r="AY217" s="24" t="s">
        <v>132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24" t="s">
        <v>25</v>
      </c>
      <c r="BK217" s="200">
        <f>ROUND(I217*H217,2)</f>
        <v>0</v>
      </c>
      <c r="BL217" s="24" t="s">
        <v>139</v>
      </c>
      <c r="BM217" s="24" t="s">
        <v>339</v>
      </c>
    </row>
    <row r="218" spans="2:51" s="11" customFormat="1" ht="13.5">
      <c r="B218" s="201"/>
      <c r="C218" s="202"/>
      <c r="D218" s="203" t="s">
        <v>141</v>
      </c>
      <c r="E218" s="204" t="s">
        <v>32</v>
      </c>
      <c r="F218" s="205" t="s">
        <v>333</v>
      </c>
      <c r="G218" s="202"/>
      <c r="H218" s="206" t="s">
        <v>32</v>
      </c>
      <c r="I218" s="207"/>
      <c r="J218" s="202"/>
      <c r="K218" s="202"/>
      <c r="L218" s="208"/>
      <c r="M218" s="209"/>
      <c r="N218" s="210"/>
      <c r="O218" s="210"/>
      <c r="P218" s="210"/>
      <c r="Q218" s="210"/>
      <c r="R218" s="210"/>
      <c r="S218" s="210"/>
      <c r="T218" s="211"/>
      <c r="AT218" s="212" t="s">
        <v>141</v>
      </c>
      <c r="AU218" s="212" t="s">
        <v>84</v>
      </c>
      <c r="AV218" s="11" t="s">
        <v>25</v>
      </c>
      <c r="AW218" s="11" t="s">
        <v>39</v>
      </c>
      <c r="AX218" s="11" t="s">
        <v>75</v>
      </c>
      <c r="AY218" s="212" t="s">
        <v>132</v>
      </c>
    </row>
    <row r="219" spans="2:51" s="11" customFormat="1" ht="13.5">
      <c r="B219" s="201"/>
      <c r="C219" s="202"/>
      <c r="D219" s="203" t="s">
        <v>141</v>
      </c>
      <c r="E219" s="204" t="s">
        <v>32</v>
      </c>
      <c r="F219" s="205" t="s">
        <v>340</v>
      </c>
      <c r="G219" s="202"/>
      <c r="H219" s="206" t="s">
        <v>32</v>
      </c>
      <c r="I219" s="207"/>
      <c r="J219" s="202"/>
      <c r="K219" s="202"/>
      <c r="L219" s="208"/>
      <c r="M219" s="209"/>
      <c r="N219" s="210"/>
      <c r="O219" s="210"/>
      <c r="P219" s="210"/>
      <c r="Q219" s="210"/>
      <c r="R219" s="210"/>
      <c r="S219" s="210"/>
      <c r="T219" s="211"/>
      <c r="AT219" s="212" t="s">
        <v>141</v>
      </c>
      <c r="AU219" s="212" t="s">
        <v>84</v>
      </c>
      <c r="AV219" s="11" t="s">
        <v>25</v>
      </c>
      <c r="AW219" s="11" t="s">
        <v>39</v>
      </c>
      <c r="AX219" s="11" t="s">
        <v>75</v>
      </c>
      <c r="AY219" s="212" t="s">
        <v>132</v>
      </c>
    </row>
    <row r="220" spans="2:51" s="12" customFormat="1" ht="13.5">
      <c r="B220" s="213"/>
      <c r="C220" s="214"/>
      <c r="D220" s="215" t="s">
        <v>141</v>
      </c>
      <c r="E220" s="216" t="s">
        <v>32</v>
      </c>
      <c r="F220" s="217" t="s">
        <v>341</v>
      </c>
      <c r="G220" s="214"/>
      <c r="H220" s="218">
        <v>2120</v>
      </c>
      <c r="I220" s="219"/>
      <c r="J220" s="214"/>
      <c r="K220" s="214"/>
      <c r="L220" s="220"/>
      <c r="M220" s="221"/>
      <c r="N220" s="222"/>
      <c r="O220" s="222"/>
      <c r="P220" s="222"/>
      <c r="Q220" s="222"/>
      <c r="R220" s="222"/>
      <c r="S220" s="222"/>
      <c r="T220" s="223"/>
      <c r="AT220" s="224" t="s">
        <v>141</v>
      </c>
      <c r="AU220" s="224" t="s">
        <v>84</v>
      </c>
      <c r="AV220" s="12" t="s">
        <v>84</v>
      </c>
      <c r="AW220" s="12" t="s">
        <v>39</v>
      </c>
      <c r="AX220" s="12" t="s">
        <v>25</v>
      </c>
      <c r="AY220" s="224" t="s">
        <v>132</v>
      </c>
    </row>
    <row r="221" spans="2:65" s="1" customFormat="1" ht="22.5" customHeight="1">
      <c r="B221" s="41"/>
      <c r="C221" s="189" t="s">
        <v>342</v>
      </c>
      <c r="D221" s="189" t="s">
        <v>134</v>
      </c>
      <c r="E221" s="190" t="s">
        <v>343</v>
      </c>
      <c r="F221" s="191" t="s">
        <v>344</v>
      </c>
      <c r="G221" s="192" t="s">
        <v>163</v>
      </c>
      <c r="H221" s="193">
        <v>2750</v>
      </c>
      <c r="I221" s="194"/>
      <c r="J221" s="195">
        <f>ROUND(I221*H221,2)</f>
        <v>0</v>
      </c>
      <c r="K221" s="191" t="s">
        <v>138</v>
      </c>
      <c r="L221" s="61"/>
      <c r="M221" s="196" t="s">
        <v>32</v>
      </c>
      <c r="N221" s="197" t="s">
        <v>46</v>
      </c>
      <c r="O221" s="42"/>
      <c r="P221" s="198">
        <f>O221*H221</f>
        <v>0</v>
      </c>
      <c r="Q221" s="198">
        <v>0.00071</v>
      </c>
      <c r="R221" s="198">
        <f>Q221*H221</f>
        <v>1.9525000000000001</v>
      </c>
      <c r="S221" s="198">
        <v>0</v>
      </c>
      <c r="T221" s="199">
        <f>S221*H221</f>
        <v>0</v>
      </c>
      <c r="AR221" s="24" t="s">
        <v>139</v>
      </c>
      <c r="AT221" s="24" t="s">
        <v>134</v>
      </c>
      <c r="AU221" s="24" t="s">
        <v>84</v>
      </c>
      <c r="AY221" s="24" t="s">
        <v>132</v>
      </c>
      <c r="BE221" s="200">
        <f>IF(N221="základní",J221,0)</f>
        <v>0</v>
      </c>
      <c r="BF221" s="200">
        <f>IF(N221="snížená",J221,0)</f>
        <v>0</v>
      </c>
      <c r="BG221" s="200">
        <f>IF(N221="zákl. přenesená",J221,0)</f>
        <v>0</v>
      </c>
      <c r="BH221" s="200">
        <f>IF(N221="sníž. přenesená",J221,0)</f>
        <v>0</v>
      </c>
      <c r="BI221" s="200">
        <f>IF(N221="nulová",J221,0)</f>
        <v>0</v>
      </c>
      <c r="BJ221" s="24" t="s">
        <v>25</v>
      </c>
      <c r="BK221" s="200">
        <f>ROUND(I221*H221,2)</f>
        <v>0</v>
      </c>
      <c r="BL221" s="24" t="s">
        <v>139</v>
      </c>
      <c r="BM221" s="24" t="s">
        <v>345</v>
      </c>
    </row>
    <row r="222" spans="2:51" s="11" customFormat="1" ht="13.5">
      <c r="B222" s="201"/>
      <c r="C222" s="202"/>
      <c r="D222" s="203" t="s">
        <v>141</v>
      </c>
      <c r="E222" s="204" t="s">
        <v>32</v>
      </c>
      <c r="F222" s="205" t="s">
        <v>333</v>
      </c>
      <c r="G222" s="202"/>
      <c r="H222" s="206" t="s">
        <v>32</v>
      </c>
      <c r="I222" s="207"/>
      <c r="J222" s="202"/>
      <c r="K222" s="202"/>
      <c r="L222" s="208"/>
      <c r="M222" s="209"/>
      <c r="N222" s="210"/>
      <c r="O222" s="210"/>
      <c r="P222" s="210"/>
      <c r="Q222" s="210"/>
      <c r="R222" s="210"/>
      <c r="S222" s="210"/>
      <c r="T222" s="211"/>
      <c r="AT222" s="212" t="s">
        <v>141</v>
      </c>
      <c r="AU222" s="212" t="s">
        <v>84</v>
      </c>
      <c r="AV222" s="11" t="s">
        <v>25</v>
      </c>
      <c r="AW222" s="11" t="s">
        <v>39</v>
      </c>
      <c r="AX222" s="11" t="s">
        <v>75</v>
      </c>
      <c r="AY222" s="212" t="s">
        <v>132</v>
      </c>
    </row>
    <row r="223" spans="2:51" s="11" customFormat="1" ht="13.5">
      <c r="B223" s="201"/>
      <c r="C223" s="202"/>
      <c r="D223" s="203" t="s">
        <v>141</v>
      </c>
      <c r="E223" s="204" t="s">
        <v>32</v>
      </c>
      <c r="F223" s="205" t="s">
        <v>340</v>
      </c>
      <c r="G223" s="202"/>
      <c r="H223" s="206" t="s">
        <v>32</v>
      </c>
      <c r="I223" s="207"/>
      <c r="J223" s="202"/>
      <c r="K223" s="202"/>
      <c r="L223" s="208"/>
      <c r="M223" s="209"/>
      <c r="N223" s="210"/>
      <c r="O223" s="210"/>
      <c r="P223" s="210"/>
      <c r="Q223" s="210"/>
      <c r="R223" s="210"/>
      <c r="S223" s="210"/>
      <c r="T223" s="211"/>
      <c r="AT223" s="212" t="s">
        <v>141</v>
      </c>
      <c r="AU223" s="212" t="s">
        <v>84</v>
      </c>
      <c r="AV223" s="11" t="s">
        <v>25</v>
      </c>
      <c r="AW223" s="11" t="s">
        <v>39</v>
      </c>
      <c r="AX223" s="11" t="s">
        <v>75</v>
      </c>
      <c r="AY223" s="212" t="s">
        <v>132</v>
      </c>
    </row>
    <row r="224" spans="2:51" s="12" customFormat="1" ht="13.5">
      <c r="B224" s="213"/>
      <c r="C224" s="214"/>
      <c r="D224" s="203" t="s">
        <v>141</v>
      </c>
      <c r="E224" s="225" t="s">
        <v>32</v>
      </c>
      <c r="F224" s="226" t="s">
        <v>341</v>
      </c>
      <c r="G224" s="214"/>
      <c r="H224" s="227">
        <v>2120</v>
      </c>
      <c r="I224" s="219"/>
      <c r="J224" s="214"/>
      <c r="K224" s="214"/>
      <c r="L224" s="220"/>
      <c r="M224" s="221"/>
      <c r="N224" s="222"/>
      <c r="O224" s="222"/>
      <c r="P224" s="222"/>
      <c r="Q224" s="222"/>
      <c r="R224" s="222"/>
      <c r="S224" s="222"/>
      <c r="T224" s="223"/>
      <c r="AT224" s="224" t="s">
        <v>141</v>
      </c>
      <c r="AU224" s="224" t="s">
        <v>84</v>
      </c>
      <c r="AV224" s="12" t="s">
        <v>84</v>
      </c>
      <c r="AW224" s="12" t="s">
        <v>39</v>
      </c>
      <c r="AX224" s="12" t="s">
        <v>75</v>
      </c>
      <c r="AY224" s="224" t="s">
        <v>132</v>
      </c>
    </row>
    <row r="225" spans="2:51" s="11" customFormat="1" ht="13.5">
      <c r="B225" s="201"/>
      <c r="C225" s="202"/>
      <c r="D225" s="203" t="s">
        <v>141</v>
      </c>
      <c r="E225" s="204" t="s">
        <v>32</v>
      </c>
      <c r="F225" s="205" t="s">
        <v>334</v>
      </c>
      <c r="G225" s="202"/>
      <c r="H225" s="206" t="s">
        <v>32</v>
      </c>
      <c r="I225" s="207"/>
      <c r="J225" s="202"/>
      <c r="K225" s="202"/>
      <c r="L225" s="208"/>
      <c r="M225" s="209"/>
      <c r="N225" s="210"/>
      <c r="O225" s="210"/>
      <c r="P225" s="210"/>
      <c r="Q225" s="210"/>
      <c r="R225" s="210"/>
      <c r="S225" s="210"/>
      <c r="T225" s="211"/>
      <c r="AT225" s="212" t="s">
        <v>141</v>
      </c>
      <c r="AU225" s="212" t="s">
        <v>84</v>
      </c>
      <c r="AV225" s="11" t="s">
        <v>25</v>
      </c>
      <c r="AW225" s="11" t="s">
        <v>39</v>
      </c>
      <c r="AX225" s="11" t="s">
        <v>75</v>
      </c>
      <c r="AY225" s="212" t="s">
        <v>132</v>
      </c>
    </row>
    <row r="226" spans="2:51" s="12" customFormat="1" ht="13.5">
      <c r="B226" s="213"/>
      <c r="C226" s="214"/>
      <c r="D226" s="203" t="s">
        <v>141</v>
      </c>
      <c r="E226" s="225" t="s">
        <v>32</v>
      </c>
      <c r="F226" s="226" t="s">
        <v>335</v>
      </c>
      <c r="G226" s="214"/>
      <c r="H226" s="227">
        <v>630</v>
      </c>
      <c r="I226" s="219"/>
      <c r="J226" s="214"/>
      <c r="K226" s="214"/>
      <c r="L226" s="220"/>
      <c r="M226" s="221"/>
      <c r="N226" s="222"/>
      <c r="O226" s="222"/>
      <c r="P226" s="222"/>
      <c r="Q226" s="222"/>
      <c r="R226" s="222"/>
      <c r="S226" s="222"/>
      <c r="T226" s="223"/>
      <c r="AT226" s="224" t="s">
        <v>141</v>
      </c>
      <c r="AU226" s="224" t="s">
        <v>84</v>
      </c>
      <c r="AV226" s="12" t="s">
        <v>84</v>
      </c>
      <c r="AW226" s="12" t="s">
        <v>39</v>
      </c>
      <c r="AX226" s="12" t="s">
        <v>75</v>
      </c>
      <c r="AY226" s="224" t="s">
        <v>132</v>
      </c>
    </row>
    <row r="227" spans="2:51" s="14" customFormat="1" ht="13.5">
      <c r="B227" s="239"/>
      <c r="C227" s="240"/>
      <c r="D227" s="215" t="s">
        <v>141</v>
      </c>
      <c r="E227" s="241" t="s">
        <v>32</v>
      </c>
      <c r="F227" s="242" t="s">
        <v>188</v>
      </c>
      <c r="G227" s="240"/>
      <c r="H227" s="243">
        <v>2750</v>
      </c>
      <c r="I227" s="244"/>
      <c r="J227" s="240"/>
      <c r="K227" s="240"/>
      <c r="L227" s="245"/>
      <c r="M227" s="246"/>
      <c r="N227" s="247"/>
      <c r="O227" s="247"/>
      <c r="P227" s="247"/>
      <c r="Q227" s="247"/>
      <c r="R227" s="247"/>
      <c r="S227" s="247"/>
      <c r="T227" s="248"/>
      <c r="AT227" s="249" t="s">
        <v>141</v>
      </c>
      <c r="AU227" s="249" t="s">
        <v>84</v>
      </c>
      <c r="AV227" s="14" t="s">
        <v>139</v>
      </c>
      <c r="AW227" s="14" t="s">
        <v>39</v>
      </c>
      <c r="AX227" s="14" t="s">
        <v>25</v>
      </c>
      <c r="AY227" s="249" t="s">
        <v>132</v>
      </c>
    </row>
    <row r="228" spans="2:65" s="1" customFormat="1" ht="22.5" customHeight="1">
      <c r="B228" s="41"/>
      <c r="C228" s="189" t="s">
        <v>346</v>
      </c>
      <c r="D228" s="189" t="s">
        <v>134</v>
      </c>
      <c r="E228" s="190" t="s">
        <v>347</v>
      </c>
      <c r="F228" s="191" t="s">
        <v>348</v>
      </c>
      <c r="G228" s="192" t="s">
        <v>163</v>
      </c>
      <c r="H228" s="193">
        <v>2750</v>
      </c>
      <c r="I228" s="194"/>
      <c r="J228" s="195">
        <f>ROUND(I228*H228,2)</f>
        <v>0</v>
      </c>
      <c r="K228" s="191" t="s">
        <v>138</v>
      </c>
      <c r="L228" s="61"/>
      <c r="M228" s="196" t="s">
        <v>32</v>
      </c>
      <c r="N228" s="197" t="s">
        <v>46</v>
      </c>
      <c r="O228" s="42"/>
      <c r="P228" s="198">
        <f>O228*H228</f>
        <v>0</v>
      </c>
      <c r="Q228" s="198">
        <v>0</v>
      </c>
      <c r="R228" s="198">
        <f>Q228*H228</f>
        <v>0</v>
      </c>
      <c r="S228" s="198">
        <v>0</v>
      </c>
      <c r="T228" s="199">
        <f>S228*H228</f>
        <v>0</v>
      </c>
      <c r="AR228" s="24" t="s">
        <v>139</v>
      </c>
      <c r="AT228" s="24" t="s">
        <v>134</v>
      </c>
      <c r="AU228" s="24" t="s">
        <v>84</v>
      </c>
      <c r="AY228" s="24" t="s">
        <v>132</v>
      </c>
      <c r="BE228" s="200">
        <f>IF(N228="základní",J228,0)</f>
        <v>0</v>
      </c>
      <c r="BF228" s="200">
        <f>IF(N228="snížená",J228,0)</f>
        <v>0</v>
      </c>
      <c r="BG228" s="200">
        <f>IF(N228="zákl. přenesená",J228,0)</f>
        <v>0</v>
      </c>
      <c r="BH228" s="200">
        <f>IF(N228="sníž. přenesená",J228,0)</f>
        <v>0</v>
      </c>
      <c r="BI228" s="200">
        <f>IF(N228="nulová",J228,0)</f>
        <v>0</v>
      </c>
      <c r="BJ228" s="24" t="s">
        <v>25</v>
      </c>
      <c r="BK228" s="200">
        <f>ROUND(I228*H228,2)</f>
        <v>0</v>
      </c>
      <c r="BL228" s="24" t="s">
        <v>139</v>
      </c>
      <c r="BM228" s="24" t="s">
        <v>349</v>
      </c>
    </row>
    <row r="229" spans="2:51" s="11" customFormat="1" ht="13.5">
      <c r="B229" s="201"/>
      <c r="C229" s="202"/>
      <c r="D229" s="203" t="s">
        <v>141</v>
      </c>
      <c r="E229" s="204" t="s">
        <v>32</v>
      </c>
      <c r="F229" s="205" t="s">
        <v>333</v>
      </c>
      <c r="G229" s="202"/>
      <c r="H229" s="206" t="s">
        <v>32</v>
      </c>
      <c r="I229" s="207"/>
      <c r="J229" s="202"/>
      <c r="K229" s="202"/>
      <c r="L229" s="208"/>
      <c r="M229" s="209"/>
      <c r="N229" s="210"/>
      <c r="O229" s="210"/>
      <c r="P229" s="210"/>
      <c r="Q229" s="210"/>
      <c r="R229" s="210"/>
      <c r="S229" s="210"/>
      <c r="T229" s="211"/>
      <c r="AT229" s="212" t="s">
        <v>141</v>
      </c>
      <c r="AU229" s="212" t="s">
        <v>84</v>
      </c>
      <c r="AV229" s="11" t="s">
        <v>25</v>
      </c>
      <c r="AW229" s="11" t="s">
        <v>39</v>
      </c>
      <c r="AX229" s="11" t="s">
        <v>75</v>
      </c>
      <c r="AY229" s="212" t="s">
        <v>132</v>
      </c>
    </row>
    <row r="230" spans="2:51" s="11" customFormat="1" ht="13.5">
      <c r="B230" s="201"/>
      <c r="C230" s="202"/>
      <c r="D230" s="203" t="s">
        <v>141</v>
      </c>
      <c r="E230" s="204" t="s">
        <v>32</v>
      </c>
      <c r="F230" s="205" t="s">
        <v>340</v>
      </c>
      <c r="G230" s="202"/>
      <c r="H230" s="206" t="s">
        <v>32</v>
      </c>
      <c r="I230" s="207"/>
      <c r="J230" s="202"/>
      <c r="K230" s="202"/>
      <c r="L230" s="208"/>
      <c r="M230" s="209"/>
      <c r="N230" s="210"/>
      <c r="O230" s="210"/>
      <c r="P230" s="210"/>
      <c r="Q230" s="210"/>
      <c r="R230" s="210"/>
      <c r="S230" s="210"/>
      <c r="T230" s="211"/>
      <c r="AT230" s="212" t="s">
        <v>141</v>
      </c>
      <c r="AU230" s="212" t="s">
        <v>84</v>
      </c>
      <c r="AV230" s="11" t="s">
        <v>25</v>
      </c>
      <c r="AW230" s="11" t="s">
        <v>39</v>
      </c>
      <c r="AX230" s="11" t="s">
        <v>75</v>
      </c>
      <c r="AY230" s="212" t="s">
        <v>132</v>
      </c>
    </row>
    <row r="231" spans="2:51" s="12" customFormat="1" ht="13.5">
      <c r="B231" s="213"/>
      <c r="C231" s="214"/>
      <c r="D231" s="203" t="s">
        <v>141</v>
      </c>
      <c r="E231" s="225" t="s">
        <v>32</v>
      </c>
      <c r="F231" s="226" t="s">
        <v>341</v>
      </c>
      <c r="G231" s="214"/>
      <c r="H231" s="227">
        <v>2120</v>
      </c>
      <c r="I231" s="219"/>
      <c r="J231" s="214"/>
      <c r="K231" s="214"/>
      <c r="L231" s="220"/>
      <c r="M231" s="221"/>
      <c r="N231" s="222"/>
      <c r="O231" s="222"/>
      <c r="P231" s="222"/>
      <c r="Q231" s="222"/>
      <c r="R231" s="222"/>
      <c r="S231" s="222"/>
      <c r="T231" s="223"/>
      <c r="AT231" s="224" t="s">
        <v>141</v>
      </c>
      <c r="AU231" s="224" t="s">
        <v>84</v>
      </c>
      <c r="AV231" s="12" t="s">
        <v>84</v>
      </c>
      <c r="AW231" s="12" t="s">
        <v>39</v>
      </c>
      <c r="AX231" s="12" t="s">
        <v>75</v>
      </c>
      <c r="AY231" s="224" t="s">
        <v>132</v>
      </c>
    </row>
    <row r="232" spans="2:51" s="11" customFormat="1" ht="13.5">
      <c r="B232" s="201"/>
      <c r="C232" s="202"/>
      <c r="D232" s="203" t="s">
        <v>141</v>
      </c>
      <c r="E232" s="204" t="s">
        <v>32</v>
      </c>
      <c r="F232" s="205" t="s">
        <v>334</v>
      </c>
      <c r="G232" s="202"/>
      <c r="H232" s="206" t="s">
        <v>32</v>
      </c>
      <c r="I232" s="207"/>
      <c r="J232" s="202"/>
      <c r="K232" s="202"/>
      <c r="L232" s="208"/>
      <c r="M232" s="209"/>
      <c r="N232" s="210"/>
      <c r="O232" s="210"/>
      <c r="P232" s="210"/>
      <c r="Q232" s="210"/>
      <c r="R232" s="210"/>
      <c r="S232" s="210"/>
      <c r="T232" s="211"/>
      <c r="AT232" s="212" t="s">
        <v>141</v>
      </c>
      <c r="AU232" s="212" t="s">
        <v>84</v>
      </c>
      <c r="AV232" s="11" t="s">
        <v>25</v>
      </c>
      <c r="AW232" s="11" t="s">
        <v>39</v>
      </c>
      <c r="AX232" s="11" t="s">
        <v>75</v>
      </c>
      <c r="AY232" s="212" t="s">
        <v>132</v>
      </c>
    </row>
    <row r="233" spans="2:51" s="12" customFormat="1" ht="13.5">
      <c r="B233" s="213"/>
      <c r="C233" s="214"/>
      <c r="D233" s="203" t="s">
        <v>141</v>
      </c>
      <c r="E233" s="225" t="s">
        <v>32</v>
      </c>
      <c r="F233" s="226" t="s">
        <v>335</v>
      </c>
      <c r="G233" s="214"/>
      <c r="H233" s="227">
        <v>630</v>
      </c>
      <c r="I233" s="219"/>
      <c r="J233" s="214"/>
      <c r="K233" s="214"/>
      <c r="L233" s="220"/>
      <c r="M233" s="221"/>
      <c r="N233" s="222"/>
      <c r="O233" s="222"/>
      <c r="P233" s="222"/>
      <c r="Q233" s="222"/>
      <c r="R233" s="222"/>
      <c r="S233" s="222"/>
      <c r="T233" s="223"/>
      <c r="AT233" s="224" t="s">
        <v>141</v>
      </c>
      <c r="AU233" s="224" t="s">
        <v>84</v>
      </c>
      <c r="AV233" s="12" t="s">
        <v>84</v>
      </c>
      <c r="AW233" s="12" t="s">
        <v>39</v>
      </c>
      <c r="AX233" s="12" t="s">
        <v>75</v>
      </c>
      <c r="AY233" s="224" t="s">
        <v>132</v>
      </c>
    </row>
    <row r="234" spans="2:51" s="14" customFormat="1" ht="13.5">
      <c r="B234" s="239"/>
      <c r="C234" s="240"/>
      <c r="D234" s="215" t="s">
        <v>141</v>
      </c>
      <c r="E234" s="241" t="s">
        <v>32</v>
      </c>
      <c r="F234" s="242" t="s">
        <v>188</v>
      </c>
      <c r="G234" s="240"/>
      <c r="H234" s="243">
        <v>2750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AT234" s="249" t="s">
        <v>141</v>
      </c>
      <c r="AU234" s="249" t="s">
        <v>84</v>
      </c>
      <c r="AV234" s="14" t="s">
        <v>139</v>
      </c>
      <c r="AW234" s="14" t="s">
        <v>39</v>
      </c>
      <c r="AX234" s="14" t="s">
        <v>25</v>
      </c>
      <c r="AY234" s="249" t="s">
        <v>132</v>
      </c>
    </row>
    <row r="235" spans="2:65" s="1" customFormat="1" ht="22.5" customHeight="1">
      <c r="B235" s="41"/>
      <c r="C235" s="189" t="s">
        <v>350</v>
      </c>
      <c r="D235" s="189" t="s">
        <v>134</v>
      </c>
      <c r="E235" s="190" t="s">
        <v>351</v>
      </c>
      <c r="F235" s="191" t="s">
        <v>352</v>
      </c>
      <c r="G235" s="192" t="s">
        <v>163</v>
      </c>
      <c r="H235" s="193">
        <v>2750</v>
      </c>
      <c r="I235" s="194"/>
      <c r="J235" s="195">
        <f>ROUND(I235*H235,2)</f>
        <v>0</v>
      </c>
      <c r="K235" s="191" t="s">
        <v>138</v>
      </c>
      <c r="L235" s="61"/>
      <c r="M235" s="196" t="s">
        <v>32</v>
      </c>
      <c r="N235" s="197" t="s">
        <v>46</v>
      </c>
      <c r="O235" s="42"/>
      <c r="P235" s="198">
        <f>O235*H235</f>
        <v>0</v>
      </c>
      <c r="Q235" s="198">
        <v>0.00652</v>
      </c>
      <c r="R235" s="198">
        <f>Q235*H235</f>
        <v>17.93</v>
      </c>
      <c r="S235" s="198">
        <v>0</v>
      </c>
      <c r="T235" s="199">
        <f>S235*H235</f>
        <v>0</v>
      </c>
      <c r="AR235" s="24" t="s">
        <v>139</v>
      </c>
      <c r="AT235" s="24" t="s">
        <v>134</v>
      </c>
      <c r="AU235" s="24" t="s">
        <v>84</v>
      </c>
      <c r="AY235" s="24" t="s">
        <v>132</v>
      </c>
      <c r="BE235" s="200">
        <f>IF(N235="základní",J235,0)</f>
        <v>0</v>
      </c>
      <c r="BF235" s="200">
        <f>IF(N235="snížená",J235,0)</f>
        <v>0</v>
      </c>
      <c r="BG235" s="200">
        <f>IF(N235="zákl. přenesená",J235,0)</f>
        <v>0</v>
      </c>
      <c r="BH235" s="200">
        <f>IF(N235="sníž. přenesená",J235,0)</f>
        <v>0</v>
      </c>
      <c r="BI235" s="200">
        <f>IF(N235="nulová",J235,0)</f>
        <v>0</v>
      </c>
      <c r="BJ235" s="24" t="s">
        <v>25</v>
      </c>
      <c r="BK235" s="200">
        <f>ROUND(I235*H235,2)</f>
        <v>0</v>
      </c>
      <c r="BL235" s="24" t="s">
        <v>139</v>
      </c>
      <c r="BM235" s="24" t="s">
        <v>353</v>
      </c>
    </row>
    <row r="236" spans="2:51" s="11" customFormat="1" ht="13.5">
      <c r="B236" s="201"/>
      <c r="C236" s="202"/>
      <c r="D236" s="203" t="s">
        <v>141</v>
      </c>
      <c r="E236" s="204" t="s">
        <v>32</v>
      </c>
      <c r="F236" s="205" t="s">
        <v>333</v>
      </c>
      <c r="G236" s="202"/>
      <c r="H236" s="206" t="s">
        <v>32</v>
      </c>
      <c r="I236" s="207"/>
      <c r="J236" s="202"/>
      <c r="K236" s="202"/>
      <c r="L236" s="208"/>
      <c r="M236" s="209"/>
      <c r="N236" s="210"/>
      <c r="O236" s="210"/>
      <c r="P236" s="210"/>
      <c r="Q236" s="210"/>
      <c r="R236" s="210"/>
      <c r="S236" s="210"/>
      <c r="T236" s="211"/>
      <c r="AT236" s="212" t="s">
        <v>141</v>
      </c>
      <c r="AU236" s="212" t="s">
        <v>84</v>
      </c>
      <c r="AV236" s="11" t="s">
        <v>25</v>
      </c>
      <c r="AW236" s="11" t="s">
        <v>39</v>
      </c>
      <c r="AX236" s="11" t="s">
        <v>75</v>
      </c>
      <c r="AY236" s="212" t="s">
        <v>132</v>
      </c>
    </row>
    <row r="237" spans="2:51" s="11" customFormat="1" ht="13.5">
      <c r="B237" s="201"/>
      <c r="C237" s="202"/>
      <c r="D237" s="203" t="s">
        <v>141</v>
      </c>
      <c r="E237" s="204" t="s">
        <v>32</v>
      </c>
      <c r="F237" s="205" t="s">
        <v>340</v>
      </c>
      <c r="G237" s="202"/>
      <c r="H237" s="206" t="s">
        <v>32</v>
      </c>
      <c r="I237" s="207"/>
      <c r="J237" s="202"/>
      <c r="K237" s="202"/>
      <c r="L237" s="208"/>
      <c r="M237" s="209"/>
      <c r="N237" s="210"/>
      <c r="O237" s="210"/>
      <c r="P237" s="210"/>
      <c r="Q237" s="210"/>
      <c r="R237" s="210"/>
      <c r="S237" s="210"/>
      <c r="T237" s="211"/>
      <c r="AT237" s="212" t="s">
        <v>141</v>
      </c>
      <c r="AU237" s="212" t="s">
        <v>84</v>
      </c>
      <c r="AV237" s="11" t="s">
        <v>25</v>
      </c>
      <c r="AW237" s="11" t="s">
        <v>39</v>
      </c>
      <c r="AX237" s="11" t="s">
        <v>75</v>
      </c>
      <c r="AY237" s="212" t="s">
        <v>132</v>
      </c>
    </row>
    <row r="238" spans="2:51" s="12" customFormat="1" ht="13.5">
      <c r="B238" s="213"/>
      <c r="C238" s="214"/>
      <c r="D238" s="203" t="s">
        <v>141</v>
      </c>
      <c r="E238" s="225" t="s">
        <v>32</v>
      </c>
      <c r="F238" s="226" t="s">
        <v>341</v>
      </c>
      <c r="G238" s="214"/>
      <c r="H238" s="227">
        <v>2120</v>
      </c>
      <c r="I238" s="219"/>
      <c r="J238" s="214"/>
      <c r="K238" s="214"/>
      <c r="L238" s="220"/>
      <c r="M238" s="221"/>
      <c r="N238" s="222"/>
      <c r="O238" s="222"/>
      <c r="P238" s="222"/>
      <c r="Q238" s="222"/>
      <c r="R238" s="222"/>
      <c r="S238" s="222"/>
      <c r="T238" s="223"/>
      <c r="AT238" s="224" t="s">
        <v>141</v>
      </c>
      <c r="AU238" s="224" t="s">
        <v>84</v>
      </c>
      <c r="AV238" s="12" t="s">
        <v>84</v>
      </c>
      <c r="AW238" s="12" t="s">
        <v>39</v>
      </c>
      <c r="AX238" s="12" t="s">
        <v>75</v>
      </c>
      <c r="AY238" s="224" t="s">
        <v>132</v>
      </c>
    </row>
    <row r="239" spans="2:51" s="11" customFormat="1" ht="13.5">
      <c r="B239" s="201"/>
      <c r="C239" s="202"/>
      <c r="D239" s="203" t="s">
        <v>141</v>
      </c>
      <c r="E239" s="204" t="s">
        <v>32</v>
      </c>
      <c r="F239" s="205" t="s">
        <v>334</v>
      </c>
      <c r="G239" s="202"/>
      <c r="H239" s="206" t="s">
        <v>32</v>
      </c>
      <c r="I239" s="207"/>
      <c r="J239" s="202"/>
      <c r="K239" s="202"/>
      <c r="L239" s="208"/>
      <c r="M239" s="209"/>
      <c r="N239" s="210"/>
      <c r="O239" s="210"/>
      <c r="P239" s="210"/>
      <c r="Q239" s="210"/>
      <c r="R239" s="210"/>
      <c r="S239" s="210"/>
      <c r="T239" s="211"/>
      <c r="AT239" s="212" t="s">
        <v>141</v>
      </c>
      <c r="AU239" s="212" t="s">
        <v>84</v>
      </c>
      <c r="AV239" s="11" t="s">
        <v>25</v>
      </c>
      <c r="AW239" s="11" t="s">
        <v>39</v>
      </c>
      <c r="AX239" s="11" t="s">
        <v>75</v>
      </c>
      <c r="AY239" s="212" t="s">
        <v>132</v>
      </c>
    </row>
    <row r="240" spans="2:51" s="12" customFormat="1" ht="13.5">
      <c r="B240" s="213"/>
      <c r="C240" s="214"/>
      <c r="D240" s="203" t="s">
        <v>141</v>
      </c>
      <c r="E240" s="225" t="s">
        <v>32</v>
      </c>
      <c r="F240" s="226" t="s">
        <v>335</v>
      </c>
      <c r="G240" s="214"/>
      <c r="H240" s="227">
        <v>630</v>
      </c>
      <c r="I240" s="219"/>
      <c r="J240" s="214"/>
      <c r="K240" s="214"/>
      <c r="L240" s="220"/>
      <c r="M240" s="221"/>
      <c r="N240" s="222"/>
      <c r="O240" s="222"/>
      <c r="P240" s="222"/>
      <c r="Q240" s="222"/>
      <c r="R240" s="222"/>
      <c r="S240" s="222"/>
      <c r="T240" s="223"/>
      <c r="AT240" s="224" t="s">
        <v>141</v>
      </c>
      <c r="AU240" s="224" t="s">
        <v>84</v>
      </c>
      <c r="AV240" s="12" t="s">
        <v>84</v>
      </c>
      <c r="AW240" s="12" t="s">
        <v>39</v>
      </c>
      <c r="AX240" s="12" t="s">
        <v>75</v>
      </c>
      <c r="AY240" s="224" t="s">
        <v>132</v>
      </c>
    </row>
    <row r="241" spans="2:51" s="14" customFormat="1" ht="13.5">
      <c r="B241" s="239"/>
      <c r="C241" s="240"/>
      <c r="D241" s="215" t="s">
        <v>141</v>
      </c>
      <c r="E241" s="241" t="s">
        <v>32</v>
      </c>
      <c r="F241" s="242" t="s">
        <v>188</v>
      </c>
      <c r="G241" s="240"/>
      <c r="H241" s="243">
        <v>2750</v>
      </c>
      <c r="I241" s="244"/>
      <c r="J241" s="240"/>
      <c r="K241" s="240"/>
      <c r="L241" s="245"/>
      <c r="M241" s="246"/>
      <c r="N241" s="247"/>
      <c r="O241" s="247"/>
      <c r="P241" s="247"/>
      <c r="Q241" s="247"/>
      <c r="R241" s="247"/>
      <c r="S241" s="247"/>
      <c r="T241" s="248"/>
      <c r="AT241" s="249" t="s">
        <v>141</v>
      </c>
      <c r="AU241" s="249" t="s">
        <v>84</v>
      </c>
      <c r="AV241" s="14" t="s">
        <v>139</v>
      </c>
      <c r="AW241" s="14" t="s">
        <v>39</v>
      </c>
      <c r="AX241" s="14" t="s">
        <v>25</v>
      </c>
      <c r="AY241" s="249" t="s">
        <v>132</v>
      </c>
    </row>
    <row r="242" spans="2:65" s="1" customFormat="1" ht="22.5" customHeight="1">
      <c r="B242" s="41"/>
      <c r="C242" s="189" t="s">
        <v>354</v>
      </c>
      <c r="D242" s="189" t="s">
        <v>134</v>
      </c>
      <c r="E242" s="190" t="s">
        <v>355</v>
      </c>
      <c r="F242" s="191" t="s">
        <v>356</v>
      </c>
      <c r="G242" s="192" t="s">
        <v>163</v>
      </c>
      <c r="H242" s="193">
        <v>2750</v>
      </c>
      <c r="I242" s="194"/>
      <c r="J242" s="195">
        <f>ROUND(I242*H242,2)</f>
        <v>0</v>
      </c>
      <c r="K242" s="191" t="s">
        <v>138</v>
      </c>
      <c r="L242" s="61"/>
      <c r="M242" s="196" t="s">
        <v>32</v>
      </c>
      <c r="N242" s="197" t="s">
        <v>46</v>
      </c>
      <c r="O242" s="42"/>
      <c r="P242" s="198">
        <f>O242*H242</f>
        <v>0</v>
      </c>
      <c r="Q242" s="198">
        <v>0</v>
      </c>
      <c r="R242" s="198">
        <f>Q242*H242</f>
        <v>0</v>
      </c>
      <c r="S242" s="198">
        <v>0</v>
      </c>
      <c r="T242" s="199">
        <f>S242*H242</f>
        <v>0</v>
      </c>
      <c r="AR242" s="24" t="s">
        <v>139</v>
      </c>
      <c r="AT242" s="24" t="s">
        <v>134</v>
      </c>
      <c r="AU242" s="24" t="s">
        <v>84</v>
      </c>
      <c r="AY242" s="24" t="s">
        <v>132</v>
      </c>
      <c r="BE242" s="200">
        <f>IF(N242="základní",J242,0)</f>
        <v>0</v>
      </c>
      <c r="BF242" s="200">
        <f>IF(N242="snížená",J242,0)</f>
        <v>0</v>
      </c>
      <c r="BG242" s="200">
        <f>IF(N242="zákl. přenesená",J242,0)</f>
        <v>0</v>
      </c>
      <c r="BH242" s="200">
        <f>IF(N242="sníž. přenesená",J242,0)</f>
        <v>0</v>
      </c>
      <c r="BI242" s="200">
        <f>IF(N242="nulová",J242,0)</f>
        <v>0</v>
      </c>
      <c r="BJ242" s="24" t="s">
        <v>25</v>
      </c>
      <c r="BK242" s="200">
        <f>ROUND(I242*H242,2)</f>
        <v>0</v>
      </c>
      <c r="BL242" s="24" t="s">
        <v>139</v>
      </c>
      <c r="BM242" s="24" t="s">
        <v>357</v>
      </c>
    </row>
    <row r="243" spans="2:51" s="11" customFormat="1" ht="13.5">
      <c r="B243" s="201"/>
      <c r="C243" s="202"/>
      <c r="D243" s="203" t="s">
        <v>141</v>
      </c>
      <c r="E243" s="204" t="s">
        <v>32</v>
      </c>
      <c r="F243" s="205" t="s">
        <v>333</v>
      </c>
      <c r="G243" s="202"/>
      <c r="H243" s="206" t="s">
        <v>32</v>
      </c>
      <c r="I243" s="207"/>
      <c r="J243" s="202"/>
      <c r="K243" s="202"/>
      <c r="L243" s="208"/>
      <c r="M243" s="209"/>
      <c r="N243" s="210"/>
      <c r="O243" s="210"/>
      <c r="P243" s="210"/>
      <c r="Q243" s="210"/>
      <c r="R243" s="210"/>
      <c r="S243" s="210"/>
      <c r="T243" s="211"/>
      <c r="AT243" s="212" t="s">
        <v>141</v>
      </c>
      <c r="AU243" s="212" t="s">
        <v>84</v>
      </c>
      <c r="AV243" s="11" t="s">
        <v>25</v>
      </c>
      <c r="AW243" s="11" t="s">
        <v>39</v>
      </c>
      <c r="AX243" s="11" t="s">
        <v>75</v>
      </c>
      <c r="AY243" s="212" t="s">
        <v>132</v>
      </c>
    </row>
    <row r="244" spans="2:51" s="11" customFormat="1" ht="13.5">
      <c r="B244" s="201"/>
      <c r="C244" s="202"/>
      <c r="D244" s="203" t="s">
        <v>141</v>
      </c>
      <c r="E244" s="204" t="s">
        <v>32</v>
      </c>
      <c r="F244" s="205" t="s">
        <v>340</v>
      </c>
      <c r="G244" s="202"/>
      <c r="H244" s="206" t="s">
        <v>32</v>
      </c>
      <c r="I244" s="207"/>
      <c r="J244" s="202"/>
      <c r="K244" s="202"/>
      <c r="L244" s="208"/>
      <c r="M244" s="209"/>
      <c r="N244" s="210"/>
      <c r="O244" s="210"/>
      <c r="P244" s="210"/>
      <c r="Q244" s="210"/>
      <c r="R244" s="210"/>
      <c r="S244" s="210"/>
      <c r="T244" s="211"/>
      <c r="AT244" s="212" t="s">
        <v>141</v>
      </c>
      <c r="AU244" s="212" t="s">
        <v>84</v>
      </c>
      <c r="AV244" s="11" t="s">
        <v>25</v>
      </c>
      <c r="AW244" s="11" t="s">
        <v>39</v>
      </c>
      <c r="AX244" s="11" t="s">
        <v>75</v>
      </c>
      <c r="AY244" s="212" t="s">
        <v>132</v>
      </c>
    </row>
    <row r="245" spans="2:51" s="12" customFormat="1" ht="13.5">
      <c r="B245" s="213"/>
      <c r="C245" s="214"/>
      <c r="D245" s="203" t="s">
        <v>141</v>
      </c>
      <c r="E245" s="225" t="s">
        <v>32</v>
      </c>
      <c r="F245" s="226" t="s">
        <v>341</v>
      </c>
      <c r="G245" s="214"/>
      <c r="H245" s="227">
        <v>2120</v>
      </c>
      <c r="I245" s="219"/>
      <c r="J245" s="214"/>
      <c r="K245" s="214"/>
      <c r="L245" s="220"/>
      <c r="M245" s="221"/>
      <c r="N245" s="222"/>
      <c r="O245" s="222"/>
      <c r="P245" s="222"/>
      <c r="Q245" s="222"/>
      <c r="R245" s="222"/>
      <c r="S245" s="222"/>
      <c r="T245" s="223"/>
      <c r="AT245" s="224" t="s">
        <v>141</v>
      </c>
      <c r="AU245" s="224" t="s">
        <v>84</v>
      </c>
      <c r="AV245" s="12" t="s">
        <v>84</v>
      </c>
      <c r="AW245" s="12" t="s">
        <v>39</v>
      </c>
      <c r="AX245" s="12" t="s">
        <v>75</v>
      </c>
      <c r="AY245" s="224" t="s">
        <v>132</v>
      </c>
    </row>
    <row r="246" spans="2:51" s="11" customFormat="1" ht="13.5">
      <c r="B246" s="201"/>
      <c r="C246" s="202"/>
      <c r="D246" s="203" t="s">
        <v>141</v>
      </c>
      <c r="E246" s="204" t="s">
        <v>32</v>
      </c>
      <c r="F246" s="205" t="s">
        <v>334</v>
      </c>
      <c r="G246" s="202"/>
      <c r="H246" s="206" t="s">
        <v>32</v>
      </c>
      <c r="I246" s="207"/>
      <c r="J246" s="202"/>
      <c r="K246" s="202"/>
      <c r="L246" s="208"/>
      <c r="M246" s="209"/>
      <c r="N246" s="210"/>
      <c r="O246" s="210"/>
      <c r="P246" s="210"/>
      <c r="Q246" s="210"/>
      <c r="R246" s="210"/>
      <c r="S246" s="210"/>
      <c r="T246" s="211"/>
      <c r="AT246" s="212" t="s">
        <v>141</v>
      </c>
      <c r="AU246" s="212" t="s">
        <v>84</v>
      </c>
      <c r="AV246" s="11" t="s">
        <v>25</v>
      </c>
      <c r="AW246" s="11" t="s">
        <v>39</v>
      </c>
      <c r="AX246" s="11" t="s">
        <v>75</v>
      </c>
      <c r="AY246" s="212" t="s">
        <v>132</v>
      </c>
    </row>
    <row r="247" spans="2:51" s="12" customFormat="1" ht="13.5">
      <c r="B247" s="213"/>
      <c r="C247" s="214"/>
      <c r="D247" s="203" t="s">
        <v>141</v>
      </c>
      <c r="E247" s="225" t="s">
        <v>32</v>
      </c>
      <c r="F247" s="226" t="s">
        <v>335</v>
      </c>
      <c r="G247" s="214"/>
      <c r="H247" s="227">
        <v>630</v>
      </c>
      <c r="I247" s="219"/>
      <c r="J247" s="214"/>
      <c r="K247" s="214"/>
      <c r="L247" s="220"/>
      <c r="M247" s="221"/>
      <c r="N247" s="222"/>
      <c r="O247" s="222"/>
      <c r="P247" s="222"/>
      <c r="Q247" s="222"/>
      <c r="R247" s="222"/>
      <c r="S247" s="222"/>
      <c r="T247" s="223"/>
      <c r="AT247" s="224" t="s">
        <v>141</v>
      </c>
      <c r="AU247" s="224" t="s">
        <v>84</v>
      </c>
      <c r="AV247" s="12" t="s">
        <v>84</v>
      </c>
      <c r="AW247" s="12" t="s">
        <v>39</v>
      </c>
      <c r="AX247" s="12" t="s">
        <v>75</v>
      </c>
      <c r="AY247" s="224" t="s">
        <v>132</v>
      </c>
    </row>
    <row r="248" spans="2:51" s="14" customFormat="1" ht="13.5">
      <c r="B248" s="239"/>
      <c r="C248" s="240"/>
      <c r="D248" s="215" t="s">
        <v>141</v>
      </c>
      <c r="E248" s="241" t="s">
        <v>32</v>
      </c>
      <c r="F248" s="242" t="s">
        <v>188</v>
      </c>
      <c r="G248" s="240"/>
      <c r="H248" s="243">
        <v>2750</v>
      </c>
      <c r="I248" s="244"/>
      <c r="J248" s="240"/>
      <c r="K248" s="240"/>
      <c r="L248" s="245"/>
      <c r="M248" s="246"/>
      <c r="N248" s="247"/>
      <c r="O248" s="247"/>
      <c r="P248" s="247"/>
      <c r="Q248" s="247"/>
      <c r="R248" s="247"/>
      <c r="S248" s="247"/>
      <c r="T248" s="248"/>
      <c r="AT248" s="249" t="s">
        <v>141</v>
      </c>
      <c r="AU248" s="249" t="s">
        <v>84</v>
      </c>
      <c r="AV248" s="14" t="s">
        <v>139</v>
      </c>
      <c r="AW248" s="14" t="s">
        <v>39</v>
      </c>
      <c r="AX248" s="14" t="s">
        <v>25</v>
      </c>
      <c r="AY248" s="249" t="s">
        <v>132</v>
      </c>
    </row>
    <row r="249" spans="2:65" s="1" customFormat="1" ht="22.5" customHeight="1">
      <c r="B249" s="41"/>
      <c r="C249" s="189" t="s">
        <v>358</v>
      </c>
      <c r="D249" s="189" t="s">
        <v>134</v>
      </c>
      <c r="E249" s="190" t="s">
        <v>359</v>
      </c>
      <c r="F249" s="191" t="s">
        <v>360</v>
      </c>
      <c r="G249" s="192" t="s">
        <v>163</v>
      </c>
      <c r="H249" s="193">
        <v>2750</v>
      </c>
      <c r="I249" s="194"/>
      <c r="J249" s="195">
        <f>ROUND(I249*H249,2)</f>
        <v>0</v>
      </c>
      <c r="K249" s="191" t="s">
        <v>138</v>
      </c>
      <c r="L249" s="61"/>
      <c r="M249" s="196" t="s">
        <v>32</v>
      </c>
      <c r="N249" s="197" t="s">
        <v>46</v>
      </c>
      <c r="O249" s="42"/>
      <c r="P249" s="198">
        <f>O249*H249</f>
        <v>0</v>
      </c>
      <c r="Q249" s="198">
        <v>0</v>
      </c>
      <c r="R249" s="198">
        <f>Q249*H249</f>
        <v>0</v>
      </c>
      <c r="S249" s="198">
        <v>0</v>
      </c>
      <c r="T249" s="199">
        <f>S249*H249</f>
        <v>0</v>
      </c>
      <c r="AR249" s="24" t="s">
        <v>139</v>
      </c>
      <c r="AT249" s="24" t="s">
        <v>134</v>
      </c>
      <c r="AU249" s="24" t="s">
        <v>84</v>
      </c>
      <c r="AY249" s="24" t="s">
        <v>132</v>
      </c>
      <c r="BE249" s="200">
        <f>IF(N249="základní",J249,0)</f>
        <v>0</v>
      </c>
      <c r="BF249" s="200">
        <f>IF(N249="snížená",J249,0)</f>
        <v>0</v>
      </c>
      <c r="BG249" s="200">
        <f>IF(N249="zákl. přenesená",J249,0)</f>
        <v>0</v>
      </c>
      <c r="BH249" s="200">
        <f>IF(N249="sníž. přenesená",J249,0)</f>
        <v>0</v>
      </c>
      <c r="BI249" s="200">
        <f>IF(N249="nulová",J249,0)</f>
        <v>0</v>
      </c>
      <c r="BJ249" s="24" t="s">
        <v>25</v>
      </c>
      <c r="BK249" s="200">
        <f>ROUND(I249*H249,2)</f>
        <v>0</v>
      </c>
      <c r="BL249" s="24" t="s">
        <v>139</v>
      </c>
      <c r="BM249" s="24" t="s">
        <v>361</v>
      </c>
    </row>
    <row r="250" spans="2:51" s="11" customFormat="1" ht="13.5">
      <c r="B250" s="201"/>
      <c r="C250" s="202"/>
      <c r="D250" s="203" t="s">
        <v>141</v>
      </c>
      <c r="E250" s="204" t="s">
        <v>32</v>
      </c>
      <c r="F250" s="205" t="s">
        <v>333</v>
      </c>
      <c r="G250" s="202"/>
      <c r="H250" s="206" t="s">
        <v>32</v>
      </c>
      <c r="I250" s="207"/>
      <c r="J250" s="202"/>
      <c r="K250" s="202"/>
      <c r="L250" s="208"/>
      <c r="M250" s="209"/>
      <c r="N250" s="210"/>
      <c r="O250" s="210"/>
      <c r="P250" s="210"/>
      <c r="Q250" s="210"/>
      <c r="R250" s="210"/>
      <c r="S250" s="210"/>
      <c r="T250" s="211"/>
      <c r="AT250" s="212" t="s">
        <v>141</v>
      </c>
      <c r="AU250" s="212" t="s">
        <v>84</v>
      </c>
      <c r="AV250" s="11" t="s">
        <v>25</v>
      </c>
      <c r="AW250" s="11" t="s">
        <v>39</v>
      </c>
      <c r="AX250" s="11" t="s">
        <v>75</v>
      </c>
      <c r="AY250" s="212" t="s">
        <v>132</v>
      </c>
    </row>
    <row r="251" spans="2:51" s="11" customFormat="1" ht="13.5">
      <c r="B251" s="201"/>
      <c r="C251" s="202"/>
      <c r="D251" s="203" t="s">
        <v>141</v>
      </c>
      <c r="E251" s="204" t="s">
        <v>32</v>
      </c>
      <c r="F251" s="205" t="s">
        <v>340</v>
      </c>
      <c r="G251" s="202"/>
      <c r="H251" s="206" t="s">
        <v>32</v>
      </c>
      <c r="I251" s="207"/>
      <c r="J251" s="202"/>
      <c r="K251" s="202"/>
      <c r="L251" s="208"/>
      <c r="M251" s="209"/>
      <c r="N251" s="210"/>
      <c r="O251" s="210"/>
      <c r="P251" s="210"/>
      <c r="Q251" s="210"/>
      <c r="R251" s="210"/>
      <c r="S251" s="210"/>
      <c r="T251" s="211"/>
      <c r="AT251" s="212" t="s">
        <v>141</v>
      </c>
      <c r="AU251" s="212" t="s">
        <v>84</v>
      </c>
      <c r="AV251" s="11" t="s">
        <v>25</v>
      </c>
      <c r="AW251" s="11" t="s">
        <v>39</v>
      </c>
      <c r="AX251" s="11" t="s">
        <v>75</v>
      </c>
      <c r="AY251" s="212" t="s">
        <v>132</v>
      </c>
    </row>
    <row r="252" spans="2:51" s="12" customFormat="1" ht="13.5">
      <c r="B252" s="213"/>
      <c r="C252" s="214"/>
      <c r="D252" s="203" t="s">
        <v>141</v>
      </c>
      <c r="E252" s="225" t="s">
        <v>32</v>
      </c>
      <c r="F252" s="226" t="s">
        <v>341</v>
      </c>
      <c r="G252" s="214"/>
      <c r="H252" s="227">
        <v>2120</v>
      </c>
      <c r="I252" s="219"/>
      <c r="J252" s="214"/>
      <c r="K252" s="214"/>
      <c r="L252" s="220"/>
      <c r="M252" s="221"/>
      <c r="N252" s="222"/>
      <c r="O252" s="222"/>
      <c r="P252" s="222"/>
      <c r="Q252" s="222"/>
      <c r="R252" s="222"/>
      <c r="S252" s="222"/>
      <c r="T252" s="223"/>
      <c r="AT252" s="224" t="s">
        <v>141</v>
      </c>
      <c r="AU252" s="224" t="s">
        <v>84</v>
      </c>
      <c r="AV252" s="12" t="s">
        <v>84</v>
      </c>
      <c r="AW252" s="12" t="s">
        <v>39</v>
      </c>
      <c r="AX252" s="12" t="s">
        <v>75</v>
      </c>
      <c r="AY252" s="224" t="s">
        <v>132</v>
      </c>
    </row>
    <row r="253" spans="2:51" s="11" customFormat="1" ht="13.5">
      <c r="B253" s="201"/>
      <c r="C253" s="202"/>
      <c r="D253" s="203" t="s">
        <v>141</v>
      </c>
      <c r="E253" s="204" t="s">
        <v>32</v>
      </c>
      <c r="F253" s="205" t="s">
        <v>334</v>
      </c>
      <c r="G253" s="202"/>
      <c r="H253" s="206" t="s">
        <v>32</v>
      </c>
      <c r="I253" s="207"/>
      <c r="J253" s="202"/>
      <c r="K253" s="202"/>
      <c r="L253" s="208"/>
      <c r="M253" s="209"/>
      <c r="N253" s="210"/>
      <c r="O253" s="210"/>
      <c r="P253" s="210"/>
      <c r="Q253" s="210"/>
      <c r="R253" s="210"/>
      <c r="S253" s="210"/>
      <c r="T253" s="211"/>
      <c r="AT253" s="212" t="s">
        <v>141</v>
      </c>
      <c r="AU253" s="212" t="s">
        <v>84</v>
      </c>
      <c r="AV253" s="11" t="s">
        <v>25</v>
      </c>
      <c r="AW253" s="11" t="s">
        <v>39</v>
      </c>
      <c r="AX253" s="11" t="s">
        <v>75</v>
      </c>
      <c r="AY253" s="212" t="s">
        <v>132</v>
      </c>
    </row>
    <row r="254" spans="2:51" s="12" customFormat="1" ht="13.5">
      <c r="B254" s="213"/>
      <c r="C254" s="214"/>
      <c r="D254" s="203" t="s">
        <v>141</v>
      </c>
      <c r="E254" s="225" t="s">
        <v>32</v>
      </c>
      <c r="F254" s="226" t="s">
        <v>335</v>
      </c>
      <c r="G254" s="214"/>
      <c r="H254" s="227">
        <v>630</v>
      </c>
      <c r="I254" s="219"/>
      <c r="J254" s="214"/>
      <c r="K254" s="214"/>
      <c r="L254" s="220"/>
      <c r="M254" s="221"/>
      <c r="N254" s="222"/>
      <c r="O254" s="222"/>
      <c r="P254" s="222"/>
      <c r="Q254" s="222"/>
      <c r="R254" s="222"/>
      <c r="S254" s="222"/>
      <c r="T254" s="223"/>
      <c r="AT254" s="224" t="s">
        <v>141</v>
      </c>
      <c r="AU254" s="224" t="s">
        <v>84</v>
      </c>
      <c r="AV254" s="12" t="s">
        <v>84</v>
      </c>
      <c r="AW254" s="12" t="s">
        <v>39</v>
      </c>
      <c r="AX254" s="12" t="s">
        <v>75</v>
      </c>
      <c r="AY254" s="224" t="s">
        <v>132</v>
      </c>
    </row>
    <row r="255" spans="2:51" s="14" customFormat="1" ht="13.5">
      <c r="B255" s="239"/>
      <c r="C255" s="240"/>
      <c r="D255" s="215" t="s">
        <v>141</v>
      </c>
      <c r="E255" s="241" t="s">
        <v>32</v>
      </c>
      <c r="F255" s="242" t="s">
        <v>188</v>
      </c>
      <c r="G255" s="240"/>
      <c r="H255" s="243">
        <v>2750</v>
      </c>
      <c r="I255" s="244"/>
      <c r="J255" s="240"/>
      <c r="K255" s="240"/>
      <c r="L255" s="245"/>
      <c r="M255" s="246"/>
      <c r="N255" s="247"/>
      <c r="O255" s="247"/>
      <c r="P255" s="247"/>
      <c r="Q255" s="247"/>
      <c r="R255" s="247"/>
      <c r="S255" s="247"/>
      <c r="T255" s="248"/>
      <c r="AT255" s="249" t="s">
        <v>141</v>
      </c>
      <c r="AU255" s="249" t="s">
        <v>84</v>
      </c>
      <c r="AV255" s="14" t="s">
        <v>139</v>
      </c>
      <c r="AW255" s="14" t="s">
        <v>39</v>
      </c>
      <c r="AX255" s="14" t="s">
        <v>25</v>
      </c>
      <c r="AY255" s="249" t="s">
        <v>132</v>
      </c>
    </row>
    <row r="256" spans="2:65" s="1" customFormat="1" ht="31.5" customHeight="1">
      <c r="B256" s="41"/>
      <c r="C256" s="189" t="s">
        <v>362</v>
      </c>
      <c r="D256" s="189" t="s">
        <v>134</v>
      </c>
      <c r="E256" s="190" t="s">
        <v>363</v>
      </c>
      <c r="F256" s="191" t="s">
        <v>364</v>
      </c>
      <c r="G256" s="192" t="s">
        <v>163</v>
      </c>
      <c r="H256" s="193">
        <v>2750</v>
      </c>
      <c r="I256" s="194"/>
      <c r="J256" s="195">
        <f>ROUND(I256*H256,2)</f>
        <v>0</v>
      </c>
      <c r="K256" s="191" t="s">
        <v>138</v>
      </c>
      <c r="L256" s="61"/>
      <c r="M256" s="196" t="s">
        <v>32</v>
      </c>
      <c r="N256" s="197" t="s">
        <v>46</v>
      </c>
      <c r="O256" s="42"/>
      <c r="P256" s="198">
        <f>O256*H256</f>
        <v>0</v>
      </c>
      <c r="Q256" s="198">
        <v>0.00036</v>
      </c>
      <c r="R256" s="198">
        <f>Q256*H256</f>
        <v>0.9900000000000001</v>
      </c>
      <c r="S256" s="198">
        <v>0</v>
      </c>
      <c r="T256" s="199">
        <f>S256*H256</f>
        <v>0</v>
      </c>
      <c r="AR256" s="24" t="s">
        <v>139</v>
      </c>
      <c r="AT256" s="24" t="s">
        <v>134</v>
      </c>
      <c r="AU256" s="24" t="s">
        <v>84</v>
      </c>
      <c r="AY256" s="24" t="s">
        <v>132</v>
      </c>
      <c r="BE256" s="200">
        <f>IF(N256="základní",J256,0)</f>
        <v>0</v>
      </c>
      <c r="BF256" s="200">
        <f>IF(N256="snížená",J256,0)</f>
        <v>0</v>
      </c>
      <c r="BG256" s="200">
        <f>IF(N256="zákl. přenesená",J256,0)</f>
        <v>0</v>
      </c>
      <c r="BH256" s="200">
        <f>IF(N256="sníž. přenesená",J256,0)</f>
        <v>0</v>
      </c>
      <c r="BI256" s="200">
        <f>IF(N256="nulová",J256,0)</f>
        <v>0</v>
      </c>
      <c r="BJ256" s="24" t="s">
        <v>25</v>
      </c>
      <c r="BK256" s="200">
        <f>ROUND(I256*H256,2)</f>
        <v>0</v>
      </c>
      <c r="BL256" s="24" t="s">
        <v>139</v>
      </c>
      <c r="BM256" s="24" t="s">
        <v>365</v>
      </c>
    </row>
    <row r="257" spans="2:51" s="11" customFormat="1" ht="13.5">
      <c r="B257" s="201"/>
      <c r="C257" s="202"/>
      <c r="D257" s="203" t="s">
        <v>141</v>
      </c>
      <c r="E257" s="204" t="s">
        <v>32</v>
      </c>
      <c r="F257" s="205" t="s">
        <v>333</v>
      </c>
      <c r="G257" s="202"/>
      <c r="H257" s="206" t="s">
        <v>32</v>
      </c>
      <c r="I257" s="207"/>
      <c r="J257" s="202"/>
      <c r="K257" s="202"/>
      <c r="L257" s="208"/>
      <c r="M257" s="209"/>
      <c r="N257" s="210"/>
      <c r="O257" s="210"/>
      <c r="P257" s="210"/>
      <c r="Q257" s="210"/>
      <c r="R257" s="210"/>
      <c r="S257" s="210"/>
      <c r="T257" s="211"/>
      <c r="AT257" s="212" t="s">
        <v>141</v>
      </c>
      <c r="AU257" s="212" t="s">
        <v>84</v>
      </c>
      <c r="AV257" s="11" t="s">
        <v>25</v>
      </c>
      <c r="AW257" s="11" t="s">
        <v>39</v>
      </c>
      <c r="AX257" s="11" t="s">
        <v>75</v>
      </c>
      <c r="AY257" s="212" t="s">
        <v>132</v>
      </c>
    </row>
    <row r="258" spans="2:51" s="11" customFormat="1" ht="13.5">
      <c r="B258" s="201"/>
      <c r="C258" s="202"/>
      <c r="D258" s="203" t="s">
        <v>141</v>
      </c>
      <c r="E258" s="204" t="s">
        <v>32</v>
      </c>
      <c r="F258" s="205" t="s">
        <v>340</v>
      </c>
      <c r="G258" s="202"/>
      <c r="H258" s="206" t="s">
        <v>32</v>
      </c>
      <c r="I258" s="207"/>
      <c r="J258" s="202"/>
      <c r="K258" s="202"/>
      <c r="L258" s="208"/>
      <c r="M258" s="209"/>
      <c r="N258" s="210"/>
      <c r="O258" s="210"/>
      <c r="P258" s="210"/>
      <c r="Q258" s="210"/>
      <c r="R258" s="210"/>
      <c r="S258" s="210"/>
      <c r="T258" s="211"/>
      <c r="AT258" s="212" t="s">
        <v>141</v>
      </c>
      <c r="AU258" s="212" t="s">
        <v>84</v>
      </c>
      <c r="AV258" s="11" t="s">
        <v>25</v>
      </c>
      <c r="AW258" s="11" t="s">
        <v>39</v>
      </c>
      <c r="AX258" s="11" t="s">
        <v>75</v>
      </c>
      <c r="AY258" s="212" t="s">
        <v>132</v>
      </c>
    </row>
    <row r="259" spans="2:51" s="12" customFormat="1" ht="13.5">
      <c r="B259" s="213"/>
      <c r="C259" s="214"/>
      <c r="D259" s="203" t="s">
        <v>141</v>
      </c>
      <c r="E259" s="225" t="s">
        <v>32</v>
      </c>
      <c r="F259" s="226" t="s">
        <v>341</v>
      </c>
      <c r="G259" s="214"/>
      <c r="H259" s="227">
        <v>2120</v>
      </c>
      <c r="I259" s="219"/>
      <c r="J259" s="214"/>
      <c r="K259" s="214"/>
      <c r="L259" s="220"/>
      <c r="M259" s="221"/>
      <c r="N259" s="222"/>
      <c r="O259" s="222"/>
      <c r="P259" s="222"/>
      <c r="Q259" s="222"/>
      <c r="R259" s="222"/>
      <c r="S259" s="222"/>
      <c r="T259" s="223"/>
      <c r="AT259" s="224" t="s">
        <v>141</v>
      </c>
      <c r="AU259" s="224" t="s">
        <v>84</v>
      </c>
      <c r="AV259" s="12" t="s">
        <v>84</v>
      </c>
      <c r="AW259" s="12" t="s">
        <v>39</v>
      </c>
      <c r="AX259" s="12" t="s">
        <v>75</v>
      </c>
      <c r="AY259" s="224" t="s">
        <v>132</v>
      </c>
    </row>
    <row r="260" spans="2:51" s="11" customFormat="1" ht="13.5">
      <c r="B260" s="201"/>
      <c r="C260" s="202"/>
      <c r="D260" s="203" t="s">
        <v>141</v>
      </c>
      <c r="E260" s="204" t="s">
        <v>32</v>
      </c>
      <c r="F260" s="205" t="s">
        <v>334</v>
      </c>
      <c r="G260" s="202"/>
      <c r="H260" s="206" t="s">
        <v>32</v>
      </c>
      <c r="I260" s="207"/>
      <c r="J260" s="202"/>
      <c r="K260" s="202"/>
      <c r="L260" s="208"/>
      <c r="M260" s="209"/>
      <c r="N260" s="210"/>
      <c r="O260" s="210"/>
      <c r="P260" s="210"/>
      <c r="Q260" s="210"/>
      <c r="R260" s="210"/>
      <c r="S260" s="210"/>
      <c r="T260" s="211"/>
      <c r="AT260" s="212" t="s">
        <v>141</v>
      </c>
      <c r="AU260" s="212" t="s">
        <v>84</v>
      </c>
      <c r="AV260" s="11" t="s">
        <v>25</v>
      </c>
      <c r="AW260" s="11" t="s">
        <v>39</v>
      </c>
      <c r="AX260" s="11" t="s">
        <v>75</v>
      </c>
      <c r="AY260" s="212" t="s">
        <v>132</v>
      </c>
    </row>
    <row r="261" spans="2:51" s="12" customFormat="1" ht="13.5">
      <c r="B261" s="213"/>
      <c r="C261" s="214"/>
      <c r="D261" s="203" t="s">
        <v>141</v>
      </c>
      <c r="E261" s="225" t="s">
        <v>32</v>
      </c>
      <c r="F261" s="226" t="s">
        <v>335</v>
      </c>
      <c r="G261" s="214"/>
      <c r="H261" s="227">
        <v>630</v>
      </c>
      <c r="I261" s="219"/>
      <c r="J261" s="214"/>
      <c r="K261" s="214"/>
      <c r="L261" s="220"/>
      <c r="M261" s="221"/>
      <c r="N261" s="222"/>
      <c r="O261" s="222"/>
      <c r="P261" s="222"/>
      <c r="Q261" s="222"/>
      <c r="R261" s="222"/>
      <c r="S261" s="222"/>
      <c r="T261" s="223"/>
      <c r="AT261" s="224" t="s">
        <v>141</v>
      </c>
      <c r="AU261" s="224" t="s">
        <v>84</v>
      </c>
      <c r="AV261" s="12" t="s">
        <v>84</v>
      </c>
      <c r="AW261" s="12" t="s">
        <v>39</v>
      </c>
      <c r="AX261" s="12" t="s">
        <v>75</v>
      </c>
      <c r="AY261" s="224" t="s">
        <v>132</v>
      </c>
    </row>
    <row r="262" spans="2:51" s="14" customFormat="1" ht="13.5">
      <c r="B262" s="239"/>
      <c r="C262" s="240"/>
      <c r="D262" s="215" t="s">
        <v>141</v>
      </c>
      <c r="E262" s="241" t="s">
        <v>32</v>
      </c>
      <c r="F262" s="242" t="s">
        <v>188</v>
      </c>
      <c r="G262" s="240"/>
      <c r="H262" s="243">
        <v>2750</v>
      </c>
      <c r="I262" s="244"/>
      <c r="J262" s="240"/>
      <c r="K262" s="240"/>
      <c r="L262" s="245"/>
      <c r="M262" s="246"/>
      <c r="N262" s="247"/>
      <c r="O262" s="247"/>
      <c r="P262" s="247"/>
      <c r="Q262" s="247"/>
      <c r="R262" s="247"/>
      <c r="S262" s="247"/>
      <c r="T262" s="248"/>
      <c r="AT262" s="249" t="s">
        <v>141</v>
      </c>
      <c r="AU262" s="249" t="s">
        <v>84</v>
      </c>
      <c r="AV262" s="14" t="s">
        <v>139</v>
      </c>
      <c r="AW262" s="14" t="s">
        <v>39</v>
      </c>
      <c r="AX262" s="14" t="s">
        <v>25</v>
      </c>
      <c r="AY262" s="249" t="s">
        <v>132</v>
      </c>
    </row>
    <row r="263" spans="2:65" s="1" customFormat="1" ht="44.25" customHeight="1">
      <c r="B263" s="41"/>
      <c r="C263" s="189" t="s">
        <v>366</v>
      </c>
      <c r="D263" s="189" t="s">
        <v>134</v>
      </c>
      <c r="E263" s="190" t="s">
        <v>123</v>
      </c>
      <c r="F263" s="191" t="s">
        <v>367</v>
      </c>
      <c r="G263" s="192" t="s">
        <v>32</v>
      </c>
      <c r="H263" s="193">
        <v>1</v>
      </c>
      <c r="I263" s="194"/>
      <c r="J263" s="195">
        <f>ROUND(I263*H263,2)</f>
        <v>0</v>
      </c>
      <c r="K263" s="191" t="s">
        <v>32</v>
      </c>
      <c r="L263" s="61"/>
      <c r="M263" s="196" t="s">
        <v>32</v>
      </c>
      <c r="N263" s="197" t="s">
        <v>46</v>
      </c>
      <c r="O263" s="42"/>
      <c r="P263" s="198">
        <f>O263*H263</f>
        <v>0</v>
      </c>
      <c r="Q263" s="198">
        <v>0</v>
      </c>
      <c r="R263" s="198">
        <f>Q263*H263</f>
        <v>0</v>
      </c>
      <c r="S263" s="198">
        <v>0</v>
      </c>
      <c r="T263" s="199">
        <f>S263*H263</f>
        <v>0</v>
      </c>
      <c r="AR263" s="24" t="s">
        <v>139</v>
      </c>
      <c r="AT263" s="24" t="s">
        <v>134</v>
      </c>
      <c r="AU263" s="24" t="s">
        <v>84</v>
      </c>
      <c r="AY263" s="24" t="s">
        <v>132</v>
      </c>
      <c r="BE263" s="200">
        <f>IF(N263="základní",J263,0)</f>
        <v>0</v>
      </c>
      <c r="BF263" s="200">
        <f>IF(N263="snížená",J263,0)</f>
        <v>0</v>
      </c>
      <c r="BG263" s="200">
        <f>IF(N263="zákl. přenesená",J263,0)</f>
        <v>0</v>
      </c>
      <c r="BH263" s="200">
        <f>IF(N263="sníž. přenesená",J263,0)</f>
        <v>0</v>
      </c>
      <c r="BI263" s="200">
        <f>IF(N263="nulová",J263,0)</f>
        <v>0</v>
      </c>
      <c r="BJ263" s="24" t="s">
        <v>25</v>
      </c>
      <c r="BK263" s="200">
        <f>ROUND(I263*H263,2)</f>
        <v>0</v>
      </c>
      <c r="BL263" s="24" t="s">
        <v>139</v>
      </c>
      <c r="BM263" s="24" t="s">
        <v>368</v>
      </c>
    </row>
    <row r="264" spans="2:51" s="11" customFormat="1" ht="13.5">
      <c r="B264" s="201"/>
      <c r="C264" s="202"/>
      <c r="D264" s="203" t="s">
        <v>141</v>
      </c>
      <c r="E264" s="204" t="s">
        <v>32</v>
      </c>
      <c r="F264" s="205" t="s">
        <v>369</v>
      </c>
      <c r="G264" s="202"/>
      <c r="H264" s="206" t="s">
        <v>32</v>
      </c>
      <c r="I264" s="207"/>
      <c r="J264" s="202"/>
      <c r="K264" s="202"/>
      <c r="L264" s="208"/>
      <c r="M264" s="209"/>
      <c r="N264" s="210"/>
      <c r="O264" s="210"/>
      <c r="P264" s="210"/>
      <c r="Q264" s="210"/>
      <c r="R264" s="210"/>
      <c r="S264" s="210"/>
      <c r="T264" s="211"/>
      <c r="AT264" s="212" t="s">
        <v>141</v>
      </c>
      <c r="AU264" s="212" t="s">
        <v>84</v>
      </c>
      <c r="AV264" s="11" t="s">
        <v>25</v>
      </c>
      <c r="AW264" s="11" t="s">
        <v>39</v>
      </c>
      <c r="AX264" s="11" t="s">
        <v>75</v>
      </c>
      <c r="AY264" s="212" t="s">
        <v>132</v>
      </c>
    </row>
    <row r="265" spans="2:51" s="11" customFormat="1" ht="13.5">
      <c r="B265" s="201"/>
      <c r="C265" s="202"/>
      <c r="D265" s="203" t="s">
        <v>141</v>
      </c>
      <c r="E265" s="204" t="s">
        <v>32</v>
      </c>
      <c r="F265" s="205" t="s">
        <v>370</v>
      </c>
      <c r="G265" s="202"/>
      <c r="H265" s="206" t="s">
        <v>32</v>
      </c>
      <c r="I265" s="207"/>
      <c r="J265" s="202"/>
      <c r="K265" s="202"/>
      <c r="L265" s="208"/>
      <c r="M265" s="209"/>
      <c r="N265" s="210"/>
      <c r="O265" s="210"/>
      <c r="P265" s="210"/>
      <c r="Q265" s="210"/>
      <c r="R265" s="210"/>
      <c r="S265" s="210"/>
      <c r="T265" s="211"/>
      <c r="AT265" s="212" t="s">
        <v>141</v>
      </c>
      <c r="AU265" s="212" t="s">
        <v>84</v>
      </c>
      <c r="AV265" s="11" t="s">
        <v>25</v>
      </c>
      <c r="AW265" s="11" t="s">
        <v>39</v>
      </c>
      <c r="AX265" s="11" t="s">
        <v>75</v>
      </c>
      <c r="AY265" s="212" t="s">
        <v>132</v>
      </c>
    </row>
    <row r="266" spans="2:51" s="11" customFormat="1" ht="13.5">
      <c r="B266" s="201"/>
      <c r="C266" s="202"/>
      <c r="D266" s="203" t="s">
        <v>141</v>
      </c>
      <c r="E266" s="204" t="s">
        <v>32</v>
      </c>
      <c r="F266" s="205" t="s">
        <v>371</v>
      </c>
      <c r="G266" s="202"/>
      <c r="H266" s="206" t="s">
        <v>32</v>
      </c>
      <c r="I266" s="207"/>
      <c r="J266" s="202"/>
      <c r="K266" s="202"/>
      <c r="L266" s="208"/>
      <c r="M266" s="209"/>
      <c r="N266" s="210"/>
      <c r="O266" s="210"/>
      <c r="P266" s="210"/>
      <c r="Q266" s="210"/>
      <c r="R266" s="210"/>
      <c r="S266" s="210"/>
      <c r="T266" s="211"/>
      <c r="AT266" s="212" t="s">
        <v>141</v>
      </c>
      <c r="AU266" s="212" t="s">
        <v>84</v>
      </c>
      <c r="AV266" s="11" t="s">
        <v>25</v>
      </c>
      <c r="AW266" s="11" t="s">
        <v>39</v>
      </c>
      <c r="AX266" s="11" t="s">
        <v>75</v>
      </c>
      <c r="AY266" s="212" t="s">
        <v>132</v>
      </c>
    </row>
    <row r="267" spans="2:51" s="11" customFormat="1" ht="13.5">
      <c r="B267" s="201"/>
      <c r="C267" s="202"/>
      <c r="D267" s="203" t="s">
        <v>141</v>
      </c>
      <c r="E267" s="204" t="s">
        <v>32</v>
      </c>
      <c r="F267" s="205" t="s">
        <v>372</v>
      </c>
      <c r="G267" s="202"/>
      <c r="H267" s="206" t="s">
        <v>32</v>
      </c>
      <c r="I267" s="207"/>
      <c r="J267" s="202"/>
      <c r="K267" s="202"/>
      <c r="L267" s="208"/>
      <c r="M267" s="209"/>
      <c r="N267" s="210"/>
      <c r="O267" s="210"/>
      <c r="P267" s="210"/>
      <c r="Q267" s="210"/>
      <c r="R267" s="210"/>
      <c r="S267" s="210"/>
      <c r="T267" s="211"/>
      <c r="AT267" s="212" t="s">
        <v>141</v>
      </c>
      <c r="AU267" s="212" t="s">
        <v>84</v>
      </c>
      <c r="AV267" s="11" t="s">
        <v>25</v>
      </c>
      <c r="AW267" s="11" t="s">
        <v>39</v>
      </c>
      <c r="AX267" s="11" t="s">
        <v>75</v>
      </c>
      <c r="AY267" s="212" t="s">
        <v>132</v>
      </c>
    </row>
    <row r="268" spans="2:51" s="12" customFormat="1" ht="13.5">
      <c r="B268" s="213"/>
      <c r="C268" s="214"/>
      <c r="D268" s="203" t="s">
        <v>141</v>
      </c>
      <c r="E268" s="225" t="s">
        <v>32</v>
      </c>
      <c r="F268" s="226" t="s">
        <v>25</v>
      </c>
      <c r="G268" s="214"/>
      <c r="H268" s="227">
        <v>1</v>
      </c>
      <c r="I268" s="219"/>
      <c r="J268" s="214"/>
      <c r="K268" s="214"/>
      <c r="L268" s="220"/>
      <c r="M268" s="221"/>
      <c r="N268" s="222"/>
      <c r="O268" s="222"/>
      <c r="P268" s="222"/>
      <c r="Q268" s="222"/>
      <c r="R268" s="222"/>
      <c r="S268" s="222"/>
      <c r="T268" s="223"/>
      <c r="AT268" s="224" t="s">
        <v>141</v>
      </c>
      <c r="AU268" s="224" t="s">
        <v>84</v>
      </c>
      <c r="AV268" s="12" t="s">
        <v>84</v>
      </c>
      <c r="AW268" s="12" t="s">
        <v>39</v>
      </c>
      <c r="AX268" s="12" t="s">
        <v>25</v>
      </c>
      <c r="AY268" s="224" t="s">
        <v>132</v>
      </c>
    </row>
    <row r="269" spans="2:63" s="10" customFormat="1" ht="29.85" customHeight="1">
      <c r="B269" s="172"/>
      <c r="C269" s="173"/>
      <c r="D269" s="186" t="s">
        <v>74</v>
      </c>
      <c r="E269" s="187" t="s">
        <v>373</v>
      </c>
      <c r="F269" s="187" t="s">
        <v>374</v>
      </c>
      <c r="G269" s="173"/>
      <c r="H269" s="173"/>
      <c r="I269" s="176"/>
      <c r="J269" s="188">
        <f>BK269</f>
        <v>0</v>
      </c>
      <c r="K269" s="173"/>
      <c r="L269" s="178"/>
      <c r="M269" s="179"/>
      <c r="N269" s="180"/>
      <c r="O269" s="180"/>
      <c r="P269" s="181">
        <f>SUM(P270:P285)</f>
        <v>0</v>
      </c>
      <c r="Q269" s="180"/>
      <c r="R269" s="181">
        <f>SUM(R270:R285)</f>
        <v>30.97946</v>
      </c>
      <c r="S269" s="180"/>
      <c r="T269" s="182">
        <f>SUM(T270:T285)</f>
        <v>0</v>
      </c>
      <c r="AR269" s="183" t="s">
        <v>25</v>
      </c>
      <c r="AT269" s="184" t="s">
        <v>74</v>
      </c>
      <c r="AU269" s="184" t="s">
        <v>25</v>
      </c>
      <c r="AY269" s="183" t="s">
        <v>132</v>
      </c>
      <c r="BK269" s="185">
        <f>SUM(BK270:BK285)</f>
        <v>0</v>
      </c>
    </row>
    <row r="270" spans="2:65" s="1" customFormat="1" ht="22.5" customHeight="1">
      <c r="B270" s="41"/>
      <c r="C270" s="189" t="s">
        <v>375</v>
      </c>
      <c r="D270" s="189" t="s">
        <v>134</v>
      </c>
      <c r="E270" s="190" t="s">
        <v>376</v>
      </c>
      <c r="F270" s="191" t="s">
        <v>377</v>
      </c>
      <c r="G270" s="192" t="s">
        <v>163</v>
      </c>
      <c r="H270" s="193">
        <v>115</v>
      </c>
      <c r="I270" s="194"/>
      <c r="J270" s="195">
        <f>ROUND(I270*H270,2)</f>
        <v>0</v>
      </c>
      <c r="K270" s="191" t="s">
        <v>138</v>
      </c>
      <c r="L270" s="61"/>
      <c r="M270" s="196" t="s">
        <v>32</v>
      </c>
      <c r="N270" s="197" t="s">
        <v>46</v>
      </c>
      <c r="O270" s="42"/>
      <c r="P270" s="198">
        <f>O270*H270</f>
        <v>0</v>
      </c>
      <c r="Q270" s="198">
        <v>0.10362</v>
      </c>
      <c r="R270" s="198">
        <f>Q270*H270</f>
        <v>11.9163</v>
      </c>
      <c r="S270" s="198">
        <v>0</v>
      </c>
      <c r="T270" s="199">
        <f>S270*H270</f>
        <v>0</v>
      </c>
      <c r="AR270" s="24" t="s">
        <v>139</v>
      </c>
      <c r="AT270" s="24" t="s">
        <v>134</v>
      </c>
      <c r="AU270" s="24" t="s">
        <v>84</v>
      </c>
      <c r="AY270" s="24" t="s">
        <v>132</v>
      </c>
      <c r="BE270" s="200">
        <f>IF(N270="základní",J270,0)</f>
        <v>0</v>
      </c>
      <c r="BF270" s="200">
        <f>IF(N270="snížená",J270,0)</f>
        <v>0</v>
      </c>
      <c r="BG270" s="200">
        <f>IF(N270="zákl. přenesená",J270,0)</f>
        <v>0</v>
      </c>
      <c r="BH270" s="200">
        <f>IF(N270="sníž. přenesená",J270,0)</f>
        <v>0</v>
      </c>
      <c r="BI270" s="200">
        <f>IF(N270="nulová",J270,0)</f>
        <v>0</v>
      </c>
      <c r="BJ270" s="24" t="s">
        <v>25</v>
      </c>
      <c r="BK270" s="200">
        <f>ROUND(I270*H270,2)</f>
        <v>0</v>
      </c>
      <c r="BL270" s="24" t="s">
        <v>139</v>
      </c>
      <c r="BM270" s="24" t="s">
        <v>378</v>
      </c>
    </row>
    <row r="271" spans="2:51" s="11" customFormat="1" ht="13.5">
      <c r="B271" s="201"/>
      <c r="C271" s="202"/>
      <c r="D271" s="203" t="s">
        <v>141</v>
      </c>
      <c r="E271" s="204" t="s">
        <v>32</v>
      </c>
      <c r="F271" s="205" t="s">
        <v>379</v>
      </c>
      <c r="G271" s="202"/>
      <c r="H271" s="206" t="s">
        <v>32</v>
      </c>
      <c r="I271" s="207"/>
      <c r="J271" s="202"/>
      <c r="K271" s="202"/>
      <c r="L271" s="208"/>
      <c r="M271" s="209"/>
      <c r="N271" s="210"/>
      <c r="O271" s="210"/>
      <c r="P271" s="210"/>
      <c r="Q271" s="210"/>
      <c r="R271" s="210"/>
      <c r="S271" s="210"/>
      <c r="T271" s="211"/>
      <c r="AT271" s="212" t="s">
        <v>141</v>
      </c>
      <c r="AU271" s="212" t="s">
        <v>84</v>
      </c>
      <c r="AV271" s="11" t="s">
        <v>25</v>
      </c>
      <c r="AW271" s="11" t="s">
        <v>39</v>
      </c>
      <c r="AX271" s="11" t="s">
        <v>75</v>
      </c>
      <c r="AY271" s="212" t="s">
        <v>132</v>
      </c>
    </row>
    <row r="272" spans="2:51" s="12" customFormat="1" ht="13.5">
      <c r="B272" s="213"/>
      <c r="C272" s="214"/>
      <c r="D272" s="215" t="s">
        <v>141</v>
      </c>
      <c r="E272" s="216" t="s">
        <v>32</v>
      </c>
      <c r="F272" s="217" t="s">
        <v>251</v>
      </c>
      <c r="G272" s="214"/>
      <c r="H272" s="218">
        <v>115</v>
      </c>
      <c r="I272" s="219"/>
      <c r="J272" s="214"/>
      <c r="K272" s="214"/>
      <c r="L272" s="220"/>
      <c r="M272" s="221"/>
      <c r="N272" s="222"/>
      <c r="O272" s="222"/>
      <c r="P272" s="222"/>
      <c r="Q272" s="222"/>
      <c r="R272" s="222"/>
      <c r="S272" s="222"/>
      <c r="T272" s="223"/>
      <c r="AT272" s="224" t="s">
        <v>141</v>
      </c>
      <c r="AU272" s="224" t="s">
        <v>84</v>
      </c>
      <c r="AV272" s="12" t="s">
        <v>84</v>
      </c>
      <c r="AW272" s="12" t="s">
        <v>39</v>
      </c>
      <c r="AX272" s="12" t="s">
        <v>25</v>
      </c>
      <c r="AY272" s="224" t="s">
        <v>132</v>
      </c>
    </row>
    <row r="273" spans="2:65" s="1" customFormat="1" ht="31.5" customHeight="1">
      <c r="B273" s="41"/>
      <c r="C273" s="250" t="s">
        <v>380</v>
      </c>
      <c r="D273" s="250" t="s">
        <v>190</v>
      </c>
      <c r="E273" s="251" t="s">
        <v>381</v>
      </c>
      <c r="F273" s="252" t="s">
        <v>382</v>
      </c>
      <c r="G273" s="253" t="s">
        <v>163</v>
      </c>
      <c r="H273" s="254">
        <v>118</v>
      </c>
      <c r="I273" s="255"/>
      <c r="J273" s="256">
        <f>ROUND(I273*H273,2)</f>
        <v>0</v>
      </c>
      <c r="K273" s="252" t="s">
        <v>32</v>
      </c>
      <c r="L273" s="257"/>
      <c r="M273" s="258" t="s">
        <v>32</v>
      </c>
      <c r="N273" s="259" t="s">
        <v>46</v>
      </c>
      <c r="O273" s="42"/>
      <c r="P273" s="198">
        <f>O273*H273</f>
        <v>0</v>
      </c>
      <c r="Q273" s="198">
        <v>0.161</v>
      </c>
      <c r="R273" s="198">
        <f>Q273*H273</f>
        <v>18.998</v>
      </c>
      <c r="S273" s="198">
        <v>0</v>
      </c>
      <c r="T273" s="199">
        <f>S273*H273</f>
        <v>0</v>
      </c>
      <c r="AR273" s="24" t="s">
        <v>177</v>
      </c>
      <c r="AT273" s="24" t="s">
        <v>190</v>
      </c>
      <c r="AU273" s="24" t="s">
        <v>84</v>
      </c>
      <c r="AY273" s="24" t="s">
        <v>132</v>
      </c>
      <c r="BE273" s="200">
        <f>IF(N273="základní",J273,0)</f>
        <v>0</v>
      </c>
      <c r="BF273" s="200">
        <f>IF(N273="snížená",J273,0)</f>
        <v>0</v>
      </c>
      <c r="BG273" s="200">
        <f>IF(N273="zákl. přenesená",J273,0)</f>
        <v>0</v>
      </c>
      <c r="BH273" s="200">
        <f>IF(N273="sníž. přenesená",J273,0)</f>
        <v>0</v>
      </c>
      <c r="BI273" s="200">
        <f>IF(N273="nulová",J273,0)</f>
        <v>0</v>
      </c>
      <c r="BJ273" s="24" t="s">
        <v>25</v>
      </c>
      <c r="BK273" s="200">
        <f>ROUND(I273*H273,2)</f>
        <v>0</v>
      </c>
      <c r="BL273" s="24" t="s">
        <v>139</v>
      </c>
      <c r="BM273" s="24" t="s">
        <v>383</v>
      </c>
    </row>
    <row r="274" spans="2:51" s="11" customFormat="1" ht="13.5">
      <c r="B274" s="201"/>
      <c r="C274" s="202"/>
      <c r="D274" s="203" t="s">
        <v>141</v>
      </c>
      <c r="E274" s="204" t="s">
        <v>32</v>
      </c>
      <c r="F274" s="205" t="s">
        <v>384</v>
      </c>
      <c r="G274" s="202"/>
      <c r="H274" s="206" t="s">
        <v>32</v>
      </c>
      <c r="I274" s="207"/>
      <c r="J274" s="202"/>
      <c r="K274" s="202"/>
      <c r="L274" s="208"/>
      <c r="M274" s="209"/>
      <c r="N274" s="210"/>
      <c r="O274" s="210"/>
      <c r="P274" s="210"/>
      <c r="Q274" s="210"/>
      <c r="R274" s="210"/>
      <c r="S274" s="210"/>
      <c r="T274" s="211"/>
      <c r="AT274" s="212" t="s">
        <v>141</v>
      </c>
      <c r="AU274" s="212" t="s">
        <v>84</v>
      </c>
      <c r="AV274" s="11" t="s">
        <v>25</v>
      </c>
      <c r="AW274" s="11" t="s">
        <v>39</v>
      </c>
      <c r="AX274" s="11" t="s">
        <v>75</v>
      </c>
      <c r="AY274" s="212" t="s">
        <v>132</v>
      </c>
    </row>
    <row r="275" spans="2:51" s="11" customFormat="1" ht="13.5">
      <c r="B275" s="201"/>
      <c r="C275" s="202"/>
      <c r="D275" s="203" t="s">
        <v>141</v>
      </c>
      <c r="E275" s="204" t="s">
        <v>32</v>
      </c>
      <c r="F275" s="205" t="s">
        <v>385</v>
      </c>
      <c r="G275" s="202"/>
      <c r="H275" s="206" t="s">
        <v>32</v>
      </c>
      <c r="I275" s="207"/>
      <c r="J275" s="202"/>
      <c r="K275" s="202"/>
      <c r="L275" s="208"/>
      <c r="M275" s="209"/>
      <c r="N275" s="210"/>
      <c r="O275" s="210"/>
      <c r="P275" s="210"/>
      <c r="Q275" s="210"/>
      <c r="R275" s="210"/>
      <c r="S275" s="210"/>
      <c r="T275" s="211"/>
      <c r="AT275" s="212" t="s">
        <v>141</v>
      </c>
      <c r="AU275" s="212" t="s">
        <v>84</v>
      </c>
      <c r="AV275" s="11" t="s">
        <v>25</v>
      </c>
      <c r="AW275" s="11" t="s">
        <v>39</v>
      </c>
      <c r="AX275" s="11" t="s">
        <v>75</v>
      </c>
      <c r="AY275" s="212" t="s">
        <v>132</v>
      </c>
    </row>
    <row r="276" spans="2:51" s="12" customFormat="1" ht="13.5">
      <c r="B276" s="213"/>
      <c r="C276" s="214"/>
      <c r="D276" s="215" t="s">
        <v>141</v>
      </c>
      <c r="E276" s="216" t="s">
        <v>32</v>
      </c>
      <c r="F276" s="217" t="s">
        <v>386</v>
      </c>
      <c r="G276" s="214"/>
      <c r="H276" s="218">
        <v>118</v>
      </c>
      <c r="I276" s="219"/>
      <c r="J276" s="214"/>
      <c r="K276" s="214"/>
      <c r="L276" s="220"/>
      <c r="M276" s="221"/>
      <c r="N276" s="222"/>
      <c r="O276" s="222"/>
      <c r="P276" s="222"/>
      <c r="Q276" s="222"/>
      <c r="R276" s="222"/>
      <c r="S276" s="222"/>
      <c r="T276" s="223"/>
      <c r="AT276" s="224" t="s">
        <v>141</v>
      </c>
      <c r="AU276" s="224" t="s">
        <v>84</v>
      </c>
      <c r="AV276" s="12" t="s">
        <v>84</v>
      </c>
      <c r="AW276" s="12" t="s">
        <v>39</v>
      </c>
      <c r="AX276" s="12" t="s">
        <v>25</v>
      </c>
      <c r="AY276" s="224" t="s">
        <v>132</v>
      </c>
    </row>
    <row r="277" spans="2:65" s="1" customFormat="1" ht="22.5" customHeight="1">
      <c r="B277" s="41"/>
      <c r="C277" s="189" t="s">
        <v>387</v>
      </c>
      <c r="D277" s="189" t="s">
        <v>134</v>
      </c>
      <c r="E277" s="190" t="s">
        <v>355</v>
      </c>
      <c r="F277" s="191" t="s">
        <v>356</v>
      </c>
      <c r="G277" s="192" t="s">
        <v>163</v>
      </c>
      <c r="H277" s="193">
        <v>115</v>
      </c>
      <c r="I277" s="194"/>
      <c r="J277" s="195">
        <f>ROUND(I277*H277,2)</f>
        <v>0</v>
      </c>
      <c r="K277" s="191" t="s">
        <v>138</v>
      </c>
      <c r="L277" s="61"/>
      <c r="M277" s="196" t="s">
        <v>32</v>
      </c>
      <c r="N277" s="197" t="s">
        <v>46</v>
      </c>
      <c r="O277" s="42"/>
      <c r="P277" s="198">
        <f>O277*H277</f>
        <v>0</v>
      </c>
      <c r="Q277" s="198">
        <v>0</v>
      </c>
      <c r="R277" s="198">
        <f>Q277*H277</f>
        <v>0</v>
      </c>
      <c r="S277" s="198">
        <v>0</v>
      </c>
      <c r="T277" s="199">
        <f>S277*H277</f>
        <v>0</v>
      </c>
      <c r="AR277" s="24" t="s">
        <v>139</v>
      </c>
      <c r="AT277" s="24" t="s">
        <v>134</v>
      </c>
      <c r="AU277" s="24" t="s">
        <v>84</v>
      </c>
      <c r="AY277" s="24" t="s">
        <v>132</v>
      </c>
      <c r="BE277" s="200">
        <f>IF(N277="základní",J277,0)</f>
        <v>0</v>
      </c>
      <c r="BF277" s="200">
        <f>IF(N277="snížená",J277,0)</f>
        <v>0</v>
      </c>
      <c r="BG277" s="200">
        <f>IF(N277="zákl. přenesená",J277,0)</f>
        <v>0</v>
      </c>
      <c r="BH277" s="200">
        <f>IF(N277="sníž. přenesená",J277,0)</f>
        <v>0</v>
      </c>
      <c r="BI277" s="200">
        <f>IF(N277="nulová",J277,0)</f>
        <v>0</v>
      </c>
      <c r="BJ277" s="24" t="s">
        <v>25</v>
      </c>
      <c r="BK277" s="200">
        <f>ROUND(I277*H277,2)</f>
        <v>0</v>
      </c>
      <c r="BL277" s="24" t="s">
        <v>139</v>
      </c>
      <c r="BM277" s="24" t="s">
        <v>388</v>
      </c>
    </row>
    <row r="278" spans="2:65" s="1" customFormat="1" ht="22.5" customHeight="1">
      <c r="B278" s="41"/>
      <c r="C278" s="189" t="s">
        <v>389</v>
      </c>
      <c r="D278" s="189" t="s">
        <v>134</v>
      </c>
      <c r="E278" s="190" t="s">
        <v>359</v>
      </c>
      <c r="F278" s="191" t="s">
        <v>360</v>
      </c>
      <c r="G278" s="192" t="s">
        <v>163</v>
      </c>
      <c r="H278" s="193">
        <v>137</v>
      </c>
      <c r="I278" s="194"/>
      <c r="J278" s="195">
        <f>ROUND(I278*H278,2)</f>
        <v>0</v>
      </c>
      <c r="K278" s="191" t="s">
        <v>138</v>
      </c>
      <c r="L278" s="61"/>
      <c r="M278" s="196" t="s">
        <v>32</v>
      </c>
      <c r="N278" s="197" t="s">
        <v>46</v>
      </c>
      <c r="O278" s="42"/>
      <c r="P278" s="198">
        <f>O278*H278</f>
        <v>0</v>
      </c>
      <c r="Q278" s="198">
        <v>0</v>
      </c>
      <c r="R278" s="198">
        <f>Q278*H278</f>
        <v>0</v>
      </c>
      <c r="S278" s="198">
        <v>0</v>
      </c>
      <c r="T278" s="199">
        <f>S278*H278</f>
        <v>0</v>
      </c>
      <c r="AR278" s="24" t="s">
        <v>139</v>
      </c>
      <c r="AT278" s="24" t="s">
        <v>134</v>
      </c>
      <c r="AU278" s="24" t="s">
        <v>84</v>
      </c>
      <c r="AY278" s="24" t="s">
        <v>132</v>
      </c>
      <c r="BE278" s="200">
        <f>IF(N278="základní",J278,0)</f>
        <v>0</v>
      </c>
      <c r="BF278" s="200">
        <f>IF(N278="snížená",J278,0)</f>
        <v>0</v>
      </c>
      <c r="BG278" s="200">
        <f>IF(N278="zákl. přenesená",J278,0)</f>
        <v>0</v>
      </c>
      <c r="BH278" s="200">
        <f>IF(N278="sníž. přenesená",J278,0)</f>
        <v>0</v>
      </c>
      <c r="BI278" s="200">
        <f>IF(N278="nulová",J278,0)</f>
        <v>0</v>
      </c>
      <c r="BJ278" s="24" t="s">
        <v>25</v>
      </c>
      <c r="BK278" s="200">
        <f>ROUND(I278*H278,2)</f>
        <v>0</v>
      </c>
      <c r="BL278" s="24" t="s">
        <v>139</v>
      </c>
      <c r="BM278" s="24" t="s">
        <v>390</v>
      </c>
    </row>
    <row r="279" spans="2:51" s="12" customFormat="1" ht="13.5">
      <c r="B279" s="213"/>
      <c r="C279" s="214"/>
      <c r="D279" s="203" t="s">
        <v>141</v>
      </c>
      <c r="E279" s="225" t="s">
        <v>32</v>
      </c>
      <c r="F279" s="226" t="s">
        <v>251</v>
      </c>
      <c r="G279" s="214"/>
      <c r="H279" s="227">
        <v>115</v>
      </c>
      <c r="I279" s="219"/>
      <c r="J279" s="214"/>
      <c r="K279" s="214"/>
      <c r="L279" s="220"/>
      <c r="M279" s="221"/>
      <c r="N279" s="222"/>
      <c r="O279" s="222"/>
      <c r="P279" s="222"/>
      <c r="Q279" s="222"/>
      <c r="R279" s="222"/>
      <c r="S279" s="222"/>
      <c r="T279" s="223"/>
      <c r="AT279" s="224" t="s">
        <v>141</v>
      </c>
      <c r="AU279" s="224" t="s">
        <v>84</v>
      </c>
      <c r="AV279" s="12" t="s">
        <v>84</v>
      </c>
      <c r="AW279" s="12" t="s">
        <v>39</v>
      </c>
      <c r="AX279" s="12" t="s">
        <v>75</v>
      </c>
      <c r="AY279" s="224" t="s">
        <v>132</v>
      </c>
    </row>
    <row r="280" spans="2:51" s="12" customFormat="1" ht="13.5">
      <c r="B280" s="213"/>
      <c r="C280" s="214"/>
      <c r="D280" s="203" t="s">
        <v>141</v>
      </c>
      <c r="E280" s="225" t="s">
        <v>32</v>
      </c>
      <c r="F280" s="226" t="s">
        <v>391</v>
      </c>
      <c r="G280" s="214"/>
      <c r="H280" s="227">
        <v>22</v>
      </c>
      <c r="I280" s="219"/>
      <c r="J280" s="214"/>
      <c r="K280" s="214"/>
      <c r="L280" s="220"/>
      <c r="M280" s="221"/>
      <c r="N280" s="222"/>
      <c r="O280" s="222"/>
      <c r="P280" s="222"/>
      <c r="Q280" s="222"/>
      <c r="R280" s="222"/>
      <c r="S280" s="222"/>
      <c r="T280" s="223"/>
      <c r="AT280" s="224" t="s">
        <v>141</v>
      </c>
      <c r="AU280" s="224" t="s">
        <v>84</v>
      </c>
      <c r="AV280" s="12" t="s">
        <v>84</v>
      </c>
      <c r="AW280" s="12" t="s">
        <v>39</v>
      </c>
      <c r="AX280" s="12" t="s">
        <v>75</v>
      </c>
      <c r="AY280" s="224" t="s">
        <v>132</v>
      </c>
    </row>
    <row r="281" spans="2:51" s="14" customFormat="1" ht="13.5">
      <c r="B281" s="239"/>
      <c r="C281" s="240"/>
      <c r="D281" s="215" t="s">
        <v>141</v>
      </c>
      <c r="E281" s="241" t="s">
        <v>32</v>
      </c>
      <c r="F281" s="242" t="s">
        <v>188</v>
      </c>
      <c r="G281" s="240"/>
      <c r="H281" s="243">
        <v>137</v>
      </c>
      <c r="I281" s="244"/>
      <c r="J281" s="240"/>
      <c r="K281" s="240"/>
      <c r="L281" s="245"/>
      <c r="M281" s="246"/>
      <c r="N281" s="247"/>
      <c r="O281" s="247"/>
      <c r="P281" s="247"/>
      <c r="Q281" s="247"/>
      <c r="R281" s="247"/>
      <c r="S281" s="247"/>
      <c r="T281" s="248"/>
      <c r="AT281" s="249" t="s">
        <v>141</v>
      </c>
      <c r="AU281" s="249" t="s">
        <v>84</v>
      </c>
      <c r="AV281" s="14" t="s">
        <v>139</v>
      </c>
      <c r="AW281" s="14" t="s">
        <v>39</v>
      </c>
      <c r="AX281" s="14" t="s">
        <v>25</v>
      </c>
      <c r="AY281" s="249" t="s">
        <v>132</v>
      </c>
    </row>
    <row r="282" spans="2:65" s="1" customFormat="1" ht="31.5" customHeight="1">
      <c r="B282" s="41"/>
      <c r="C282" s="189" t="s">
        <v>392</v>
      </c>
      <c r="D282" s="189" t="s">
        <v>134</v>
      </c>
      <c r="E282" s="190" t="s">
        <v>363</v>
      </c>
      <c r="F282" s="191" t="s">
        <v>364</v>
      </c>
      <c r="G282" s="192" t="s">
        <v>163</v>
      </c>
      <c r="H282" s="193">
        <v>181</v>
      </c>
      <c r="I282" s="194"/>
      <c r="J282" s="195">
        <f>ROUND(I282*H282,2)</f>
        <v>0</v>
      </c>
      <c r="K282" s="191" t="s">
        <v>138</v>
      </c>
      <c r="L282" s="61"/>
      <c r="M282" s="196" t="s">
        <v>32</v>
      </c>
      <c r="N282" s="197" t="s">
        <v>46</v>
      </c>
      <c r="O282" s="42"/>
      <c r="P282" s="198">
        <f>O282*H282</f>
        <v>0</v>
      </c>
      <c r="Q282" s="198">
        <v>0.00036</v>
      </c>
      <c r="R282" s="198">
        <f>Q282*H282</f>
        <v>0.06516000000000001</v>
      </c>
      <c r="S282" s="198">
        <v>0</v>
      </c>
      <c r="T282" s="199">
        <f>S282*H282</f>
        <v>0</v>
      </c>
      <c r="AR282" s="24" t="s">
        <v>139</v>
      </c>
      <c r="AT282" s="24" t="s">
        <v>134</v>
      </c>
      <c r="AU282" s="24" t="s">
        <v>84</v>
      </c>
      <c r="AY282" s="24" t="s">
        <v>132</v>
      </c>
      <c r="BE282" s="200">
        <f>IF(N282="základní",J282,0)</f>
        <v>0</v>
      </c>
      <c r="BF282" s="200">
        <f>IF(N282="snížená",J282,0)</f>
        <v>0</v>
      </c>
      <c r="BG282" s="200">
        <f>IF(N282="zákl. přenesená",J282,0)</f>
        <v>0</v>
      </c>
      <c r="BH282" s="200">
        <f>IF(N282="sníž. přenesená",J282,0)</f>
        <v>0</v>
      </c>
      <c r="BI282" s="200">
        <f>IF(N282="nulová",J282,0)</f>
        <v>0</v>
      </c>
      <c r="BJ282" s="24" t="s">
        <v>25</v>
      </c>
      <c r="BK282" s="200">
        <f>ROUND(I282*H282,2)</f>
        <v>0</v>
      </c>
      <c r="BL282" s="24" t="s">
        <v>139</v>
      </c>
      <c r="BM282" s="24" t="s">
        <v>393</v>
      </c>
    </row>
    <row r="283" spans="2:51" s="12" customFormat="1" ht="13.5">
      <c r="B283" s="213"/>
      <c r="C283" s="214"/>
      <c r="D283" s="203" t="s">
        <v>141</v>
      </c>
      <c r="E283" s="225" t="s">
        <v>32</v>
      </c>
      <c r="F283" s="226" t="s">
        <v>251</v>
      </c>
      <c r="G283" s="214"/>
      <c r="H283" s="227">
        <v>115</v>
      </c>
      <c r="I283" s="219"/>
      <c r="J283" s="214"/>
      <c r="K283" s="214"/>
      <c r="L283" s="220"/>
      <c r="M283" s="221"/>
      <c r="N283" s="222"/>
      <c r="O283" s="222"/>
      <c r="P283" s="222"/>
      <c r="Q283" s="222"/>
      <c r="R283" s="222"/>
      <c r="S283" s="222"/>
      <c r="T283" s="223"/>
      <c r="AT283" s="224" t="s">
        <v>141</v>
      </c>
      <c r="AU283" s="224" t="s">
        <v>84</v>
      </c>
      <c r="AV283" s="12" t="s">
        <v>84</v>
      </c>
      <c r="AW283" s="12" t="s">
        <v>39</v>
      </c>
      <c r="AX283" s="12" t="s">
        <v>75</v>
      </c>
      <c r="AY283" s="224" t="s">
        <v>132</v>
      </c>
    </row>
    <row r="284" spans="2:51" s="12" customFormat="1" ht="13.5">
      <c r="B284" s="213"/>
      <c r="C284" s="214"/>
      <c r="D284" s="203" t="s">
        <v>141</v>
      </c>
      <c r="E284" s="225" t="s">
        <v>32</v>
      </c>
      <c r="F284" s="226" t="s">
        <v>394</v>
      </c>
      <c r="G284" s="214"/>
      <c r="H284" s="227">
        <v>66</v>
      </c>
      <c r="I284" s="219"/>
      <c r="J284" s="214"/>
      <c r="K284" s="214"/>
      <c r="L284" s="220"/>
      <c r="M284" s="221"/>
      <c r="N284" s="222"/>
      <c r="O284" s="222"/>
      <c r="P284" s="222"/>
      <c r="Q284" s="222"/>
      <c r="R284" s="222"/>
      <c r="S284" s="222"/>
      <c r="T284" s="223"/>
      <c r="AT284" s="224" t="s">
        <v>141</v>
      </c>
      <c r="AU284" s="224" t="s">
        <v>84</v>
      </c>
      <c r="AV284" s="12" t="s">
        <v>84</v>
      </c>
      <c r="AW284" s="12" t="s">
        <v>39</v>
      </c>
      <c r="AX284" s="12" t="s">
        <v>75</v>
      </c>
      <c r="AY284" s="224" t="s">
        <v>132</v>
      </c>
    </row>
    <row r="285" spans="2:51" s="14" customFormat="1" ht="13.5">
      <c r="B285" s="239"/>
      <c r="C285" s="240"/>
      <c r="D285" s="203" t="s">
        <v>141</v>
      </c>
      <c r="E285" s="260" t="s">
        <v>32</v>
      </c>
      <c r="F285" s="261" t="s">
        <v>188</v>
      </c>
      <c r="G285" s="240"/>
      <c r="H285" s="262">
        <v>181</v>
      </c>
      <c r="I285" s="244"/>
      <c r="J285" s="240"/>
      <c r="K285" s="240"/>
      <c r="L285" s="245"/>
      <c r="M285" s="246"/>
      <c r="N285" s="247"/>
      <c r="O285" s="247"/>
      <c r="P285" s="247"/>
      <c r="Q285" s="247"/>
      <c r="R285" s="247"/>
      <c r="S285" s="247"/>
      <c r="T285" s="248"/>
      <c r="AT285" s="249" t="s">
        <v>141</v>
      </c>
      <c r="AU285" s="249" t="s">
        <v>84</v>
      </c>
      <c r="AV285" s="14" t="s">
        <v>139</v>
      </c>
      <c r="AW285" s="14" t="s">
        <v>39</v>
      </c>
      <c r="AX285" s="14" t="s">
        <v>25</v>
      </c>
      <c r="AY285" s="249" t="s">
        <v>132</v>
      </c>
    </row>
    <row r="286" spans="2:63" s="10" customFormat="1" ht="29.85" customHeight="1">
      <c r="B286" s="172"/>
      <c r="C286" s="173"/>
      <c r="D286" s="186" t="s">
        <v>74</v>
      </c>
      <c r="E286" s="187" t="s">
        <v>395</v>
      </c>
      <c r="F286" s="187" t="s">
        <v>396</v>
      </c>
      <c r="G286" s="173"/>
      <c r="H286" s="173"/>
      <c r="I286" s="176"/>
      <c r="J286" s="188">
        <f>BK286</f>
        <v>0</v>
      </c>
      <c r="K286" s="173"/>
      <c r="L286" s="178"/>
      <c r="M286" s="179"/>
      <c r="N286" s="180"/>
      <c r="O286" s="180"/>
      <c r="P286" s="181">
        <f>SUM(P287:P304)</f>
        <v>0</v>
      </c>
      <c r="Q286" s="180"/>
      <c r="R286" s="181">
        <f>SUM(R287:R304)</f>
        <v>53.682</v>
      </c>
      <c r="S286" s="180"/>
      <c r="T286" s="182">
        <f>SUM(T287:T304)</f>
        <v>0</v>
      </c>
      <c r="AR286" s="183" t="s">
        <v>25</v>
      </c>
      <c r="AT286" s="184" t="s">
        <v>74</v>
      </c>
      <c r="AU286" s="184" t="s">
        <v>25</v>
      </c>
      <c r="AY286" s="183" t="s">
        <v>132</v>
      </c>
      <c r="BK286" s="185">
        <f>SUM(BK287:BK304)</f>
        <v>0</v>
      </c>
    </row>
    <row r="287" spans="2:65" s="1" customFormat="1" ht="31.5" customHeight="1">
      <c r="B287" s="41"/>
      <c r="C287" s="189" t="s">
        <v>397</v>
      </c>
      <c r="D287" s="189" t="s">
        <v>134</v>
      </c>
      <c r="E287" s="190" t="s">
        <v>398</v>
      </c>
      <c r="F287" s="191" t="s">
        <v>399</v>
      </c>
      <c r="G287" s="192" t="s">
        <v>163</v>
      </c>
      <c r="H287" s="193">
        <v>175</v>
      </c>
      <c r="I287" s="194"/>
      <c r="J287" s="195">
        <f>ROUND(I287*H287,2)</f>
        <v>0</v>
      </c>
      <c r="K287" s="191" t="s">
        <v>138</v>
      </c>
      <c r="L287" s="61"/>
      <c r="M287" s="196" t="s">
        <v>32</v>
      </c>
      <c r="N287" s="197" t="s">
        <v>46</v>
      </c>
      <c r="O287" s="42"/>
      <c r="P287" s="198">
        <f>O287*H287</f>
        <v>0</v>
      </c>
      <c r="Q287" s="198">
        <v>0.101</v>
      </c>
      <c r="R287" s="198">
        <f>Q287*H287</f>
        <v>17.675</v>
      </c>
      <c r="S287" s="198">
        <v>0</v>
      </c>
      <c r="T287" s="199">
        <f>S287*H287</f>
        <v>0</v>
      </c>
      <c r="AR287" s="24" t="s">
        <v>139</v>
      </c>
      <c r="AT287" s="24" t="s">
        <v>134</v>
      </c>
      <c r="AU287" s="24" t="s">
        <v>84</v>
      </c>
      <c r="AY287" s="24" t="s">
        <v>132</v>
      </c>
      <c r="BE287" s="200">
        <f>IF(N287="základní",J287,0)</f>
        <v>0</v>
      </c>
      <c r="BF287" s="200">
        <f>IF(N287="snížená",J287,0)</f>
        <v>0</v>
      </c>
      <c r="BG287" s="200">
        <f>IF(N287="zákl. přenesená",J287,0)</f>
        <v>0</v>
      </c>
      <c r="BH287" s="200">
        <f>IF(N287="sníž. přenesená",J287,0)</f>
        <v>0</v>
      </c>
      <c r="BI287" s="200">
        <f>IF(N287="nulová",J287,0)</f>
        <v>0</v>
      </c>
      <c r="BJ287" s="24" t="s">
        <v>25</v>
      </c>
      <c r="BK287" s="200">
        <f>ROUND(I287*H287,2)</f>
        <v>0</v>
      </c>
      <c r="BL287" s="24" t="s">
        <v>139</v>
      </c>
      <c r="BM287" s="24" t="s">
        <v>400</v>
      </c>
    </row>
    <row r="288" spans="2:51" s="11" customFormat="1" ht="13.5">
      <c r="B288" s="201"/>
      <c r="C288" s="202"/>
      <c r="D288" s="203" t="s">
        <v>141</v>
      </c>
      <c r="E288" s="204" t="s">
        <v>32</v>
      </c>
      <c r="F288" s="205" t="s">
        <v>401</v>
      </c>
      <c r="G288" s="202"/>
      <c r="H288" s="206" t="s">
        <v>32</v>
      </c>
      <c r="I288" s="207"/>
      <c r="J288" s="202"/>
      <c r="K288" s="202"/>
      <c r="L288" s="208"/>
      <c r="M288" s="209"/>
      <c r="N288" s="210"/>
      <c r="O288" s="210"/>
      <c r="P288" s="210"/>
      <c r="Q288" s="210"/>
      <c r="R288" s="210"/>
      <c r="S288" s="210"/>
      <c r="T288" s="211"/>
      <c r="AT288" s="212" t="s">
        <v>141</v>
      </c>
      <c r="AU288" s="212" t="s">
        <v>84</v>
      </c>
      <c r="AV288" s="11" t="s">
        <v>25</v>
      </c>
      <c r="AW288" s="11" t="s">
        <v>39</v>
      </c>
      <c r="AX288" s="11" t="s">
        <v>75</v>
      </c>
      <c r="AY288" s="212" t="s">
        <v>132</v>
      </c>
    </row>
    <row r="289" spans="2:51" s="11" customFormat="1" ht="13.5">
      <c r="B289" s="201"/>
      <c r="C289" s="202"/>
      <c r="D289" s="203" t="s">
        <v>141</v>
      </c>
      <c r="E289" s="204" t="s">
        <v>32</v>
      </c>
      <c r="F289" s="205" t="s">
        <v>402</v>
      </c>
      <c r="G289" s="202"/>
      <c r="H289" s="206" t="s">
        <v>32</v>
      </c>
      <c r="I289" s="207"/>
      <c r="J289" s="202"/>
      <c r="K289" s="202"/>
      <c r="L289" s="208"/>
      <c r="M289" s="209"/>
      <c r="N289" s="210"/>
      <c r="O289" s="210"/>
      <c r="P289" s="210"/>
      <c r="Q289" s="210"/>
      <c r="R289" s="210"/>
      <c r="S289" s="210"/>
      <c r="T289" s="211"/>
      <c r="AT289" s="212" t="s">
        <v>141</v>
      </c>
      <c r="AU289" s="212" t="s">
        <v>84</v>
      </c>
      <c r="AV289" s="11" t="s">
        <v>25</v>
      </c>
      <c r="AW289" s="11" t="s">
        <v>39</v>
      </c>
      <c r="AX289" s="11" t="s">
        <v>75</v>
      </c>
      <c r="AY289" s="212" t="s">
        <v>132</v>
      </c>
    </row>
    <row r="290" spans="2:51" s="12" customFormat="1" ht="13.5">
      <c r="B290" s="213"/>
      <c r="C290" s="214"/>
      <c r="D290" s="215" t="s">
        <v>141</v>
      </c>
      <c r="E290" s="216" t="s">
        <v>32</v>
      </c>
      <c r="F290" s="217" t="s">
        <v>403</v>
      </c>
      <c r="G290" s="214"/>
      <c r="H290" s="218">
        <v>175</v>
      </c>
      <c r="I290" s="219"/>
      <c r="J290" s="214"/>
      <c r="K290" s="214"/>
      <c r="L290" s="220"/>
      <c r="M290" s="221"/>
      <c r="N290" s="222"/>
      <c r="O290" s="222"/>
      <c r="P290" s="222"/>
      <c r="Q290" s="222"/>
      <c r="R290" s="222"/>
      <c r="S290" s="222"/>
      <c r="T290" s="223"/>
      <c r="AT290" s="224" t="s">
        <v>141</v>
      </c>
      <c r="AU290" s="224" t="s">
        <v>84</v>
      </c>
      <c r="AV290" s="12" t="s">
        <v>84</v>
      </c>
      <c r="AW290" s="12" t="s">
        <v>39</v>
      </c>
      <c r="AX290" s="12" t="s">
        <v>25</v>
      </c>
      <c r="AY290" s="224" t="s">
        <v>132</v>
      </c>
    </row>
    <row r="291" spans="2:65" s="1" customFormat="1" ht="31.5" customHeight="1">
      <c r="B291" s="41"/>
      <c r="C291" s="189" t="s">
        <v>404</v>
      </c>
      <c r="D291" s="189" t="s">
        <v>134</v>
      </c>
      <c r="E291" s="190" t="s">
        <v>405</v>
      </c>
      <c r="F291" s="191" t="s">
        <v>406</v>
      </c>
      <c r="G291" s="192" t="s">
        <v>163</v>
      </c>
      <c r="H291" s="193">
        <v>53</v>
      </c>
      <c r="I291" s="194"/>
      <c r="J291" s="195">
        <f>ROUND(I291*H291,2)</f>
        <v>0</v>
      </c>
      <c r="K291" s="191" t="s">
        <v>138</v>
      </c>
      <c r="L291" s="61"/>
      <c r="M291" s="196" t="s">
        <v>32</v>
      </c>
      <c r="N291" s="197" t="s">
        <v>46</v>
      </c>
      <c r="O291" s="42"/>
      <c r="P291" s="198">
        <f>O291*H291</f>
        <v>0</v>
      </c>
      <c r="Q291" s="198">
        <v>0.101</v>
      </c>
      <c r="R291" s="198">
        <f>Q291*H291</f>
        <v>5.353000000000001</v>
      </c>
      <c r="S291" s="198">
        <v>0</v>
      </c>
      <c r="T291" s="199">
        <f>S291*H291</f>
        <v>0</v>
      </c>
      <c r="AR291" s="24" t="s">
        <v>139</v>
      </c>
      <c r="AT291" s="24" t="s">
        <v>134</v>
      </c>
      <c r="AU291" s="24" t="s">
        <v>84</v>
      </c>
      <c r="AY291" s="24" t="s">
        <v>132</v>
      </c>
      <c r="BE291" s="200">
        <f>IF(N291="základní",J291,0)</f>
        <v>0</v>
      </c>
      <c r="BF291" s="200">
        <f>IF(N291="snížená",J291,0)</f>
        <v>0</v>
      </c>
      <c r="BG291" s="200">
        <f>IF(N291="zákl. přenesená",J291,0)</f>
        <v>0</v>
      </c>
      <c r="BH291" s="200">
        <f>IF(N291="sníž. přenesená",J291,0)</f>
        <v>0</v>
      </c>
      <c r="BI291" s="200">
        <f>IF(N291="nulová",J291,0)</f>
        <v>0</v>
      </c>
      <c r="BJ291" s="24" t="s">
        <v>25</v>
      </c>
      <c r="BK291" s="200">
        <f>ROUND(I291*H291,2)</f>
        <v>0</v>
      </c>
      <c r="BL291" s="24" t="s">
        <v>139</v>
      </c>
      <c r="BM291" s="24" t="s">
        <v>407</v>
      </c>
    </row>
    <row r="292" spans="2:51" s="11" customFormat="1" ht="13.5">
      <c r="B292" s="201"/>
      <c r="C292" s="202"/>
      <c r="D292" s="203" t="s">
        <v>141</v>
      </c>
      <c r="E292" s="204" t="s">
        <v>32</v>
      </c>
      <c r="F292" s="205" t="s">
        <v>408</v>
      </c>
      <c r="G292" s="202"/>
      <c r="H292" s="206" t="s">
        <v>32</v>
      </c>
      <c r="I292" s="207"/>
      <c r="J292" s="202"/>
      <c r="K292" s="202"/>
      <c r="L292" s="208"/>
      <c r="M292" s="209"/>
      <c r="N292" s="210"/>
      <c r="O292" s="210"/>
      <c r="P292" s="210"/>
      <c r="Q292" s="210"/>
      <c r="R292" s="210"/>
      <c r="S292" s="210"/>
      <c r="T292" s="211"/>
      <c r="AT292" s="212" t="s">
        <v>141</v>
      </c>
      <c r="AU292" s="212" t="s">
        <v>84</v>
      </c>
      <c r="AV292" s="11" t="s">
        <v>25</v>
      </c>
      <c r="AW292" s="11" t="s">
        <v>39</v>
      </c>
      <c r="AX292" s="11" t="s">
        <v>75</v>
      </c>
      <c r="AY292" s="212" t="s">
        <v>132</v>
      </c>
    </row>
    <row r="293" spans="2:51" s="12" customFormat="1" ht="13.5">
      <c r="B293" s="213"/>
      <c r="C293" s="214"/>
      <c r="D293" s="215" t="s">
        <v>141</v>
      </c>
      <c r="E293" s="216" t="s">
        <v>32</v>
      </c>
      <c r="F293" s="217" t="s">
        <v>409</v>
      </c>
      <c r="G293" s="214"/>
      <c r="H293" s="218">
        <v>53</v>
      </c>
      <c r="I293" s="219"/>
      <c r="J293" s="214"/>
      <c r="K293" s="214"/>
      <c r="L293" s="220"/>
      <c r="M293" s="221"/>
      <c r="N293" s="222"/>
      <c r="O293" s="222"/>
      <c r="P293" s="222"/>
      <c r="Q293" s="222"/>
      <c r="R293" s="222"/>
      <c r="S293" s="222"/>
      <c r="T293" s="223"/>
      <c r="AT293" s="224" t="s">
        <v>141</v>
      </c>
      <c r="AU293" s="224" t="s">
        <v>84</v>
      </c>
      <c r="AV293" s="12" t="s">
        <v>84</v>
      </c>
      <c r="AW293" s="12" t="s">
        <v>39</v>
      </c>
      <c r="AX293" s="12" t="s">
        <v>25</v>
      </c>
      <c r="AY293" s="224" t="s">
        <v>132</v>
      </c>
    </row>
    <row r="294" spans="2:65" s="1" customFormat="1" ht="22.5" customHeight="1">
      <c r="B294" s="41"/>
      <c r="C294" s="250" t="s">
        <v>319</v>
      </c>
      <c r="D294" s="250" t="s">
        <v>190</v>
      </c>
      <c r="E294" s="251" t="s">
        <v>410</v>
      </c>
      <c r="F294" s="252" t="s">
        <v>411</v>
      </c>
      <c r="G294" s="253" t="s">
        <v>163</v>
      </c>
      <c r="H294" s="254">
        <v>179</v>
      </c>
      <c r="I294" s="255"/>
      <c r="J294" s="256">
        <f>ROUND(I294*H294,2)</f>
        <v>0</v>
      </c>
      <c r="K294" s="252" t="s">
        <v>138</v>
      </c>
      <c r="L294" s="257"/>
      <c r="M294" s="258" t="s">
        <v>32</v>
      </c>
      <c r="N294" s="259" t="s">
        <v>46</v>
      </c>
      <c r="O294" s="42"/>
      <c r="P294" s="198">
        <f>O294*H294</f>
        <v>0</v>
      </c>
      <c r="Q294" s="198">
        <v>0.131</v>
      </c>
      <c r="R294" s="198">
        <f>Q294*H294</f>
        <v>23.449</v>
      </c>
      <c r="S294" s="198">
        <v>0</v>
      </c>
      <c r="T294" s="199">
        <f>S294*H294</f>
        <v>0</v>
      </c>
      <c r="AR294" s="24" t="s">
        <v>177</v>
      </c>
      <c r="AT294" s="24" t="s">
        <v>190</v>
      </c>
      <c r="AU294" s="24" t="s">
        <v>84</v>
      </c>
      <c r="AY294" s="24" t="s">
        <v>132</v>
      </c>
      <c r="BE294" s="200">
        <f>IF(N294="základní",J294,0)</f>
        <v>0</v>
      </c>
      <c r="BF294" s="200">
        <f>IF(N294="snížená",J294,0)</f>
        <v>0</v>
      </c>
      <c r="BG294" s="200">
        <f>IF(N294="zákl. přenesená",J294,0)</f>
        <v>0</v>
      </c>
      <c r="BH294" s="200">
        <f>IF(N294="sníž. přenesená",J294,0)</f>
        <v>0</v>
      </c>
      <c r="BI294" s="200">
        <f>IF(N294="nulová",J294,0)</f>
        <v>0</v>
      </c>
      <c r="BJ294" s="24" t="s">
        <v>25</v>
      </c>
      <c r="BK294" s="200">
        <f>ROUND(I294*H294,2)</f>
        <v>0</v>
      </c>
      <c r="BL294" s="24" t="s">
        <v>139</v>
      </c>
      <c r="BM294" s="24" t="s">
        <v>412</v>
      </c>
    </row>
    <row r="295" spans="2:51" s="11" customFormat="1" ht="13.5">
      <c r="B295" s="201"/>
      <c r="C295" s="202"/>
      <c r="D295" s="203" t="s">
        <v>141</v>
      </c>
      <c r="E295" s="204" t="s">
        <v>32</v>
      </c>
      <c r="F295" s="205" t="s">
        <v>413</v>
      </c>
      <c r="G295" s="202"/>
      <c r="H295" s="206" t="s">
        <v>32</v>
      </c>
      <c r="I295" s="207"/>
      <c r="J295" s="202"/>
      <c r="K295" s="202"/>
      <c r="L295" s="208"/>
      <c r="M295" s="209"/>
      <c r="N295" s="210"/>
      <c r="O295" s="210"/>
      <c r="P295" s="210"/>
      <c r="Q295" s="210"/>
      <c r="R295" s="210"/>
      <c r="S295" s="210"/>
      <c r="T295" s="211"/>
      <c r="AT295" s="212" t="s">
        <v>141</v>
      </c>
      <c r="AU295" s="212" t="s">
        <v>84</v>
      </c>
      <c r="AV295" s="11" t="s">
        <v>25</v>
      </c>
      <c r="AW295" s="11" t="s">
        <v>39</v>
      </c>
      <c r="AX295" s="11" t="s">
        <v>75</v>
      </c>
      <c r="AY295" s="212" t="s">
        <v>132</v>
      </c>
    </row>
    <row r="296" spans="2:51" s="11" customFormat="1" ht="13.5">
      <c r="B296" s="201"/>
      <c r="C296" s="202"/>
      <c r="D296" s="203" t="s">
        <v>141</v>
      </c>
      <c r="E296" s="204" t="s">
        <v>32</v>
      </c>
      <c r="F296" s="205" t="s">
        <v>414</v>
      </c>
      <c r="G296" s="202"/>
      <c r="H296" s="206" t="s">
        <v>32</v>
      </c>
      <c r="I296" s="207"/>
      <c r="J296" s="202"/>
      <c r="K296" s="202"/>
      <c r="L296" s="208"/>
      <c r="M296" s="209"/>
      <c r="N296" s="210"/>
      <c r="O296" s="210"/>
      <c r="P296" s="210"/>
      <c r="Q296" s="210"/>
      <c r="R296" s="210"/>
      <c r="S296" s="210"/>
      <c r="T296" s="211"/>
      <c r="AT296" s="212" t="s">
        <v>141</v>
      </c>
      <c r="AU296" s="212" t="s">
        <v>84</v>
      </c>
      <c r="AV296" s="11" t="s">
        <v>25</v>
      </c>
      <c r="AW296" s="11" t="s">
        <v>39</v>
      </c>
      <c r="AX296" s="11" t="s">
        <v>75</v>
      </c>
      <c r="AY296" s="212" t="s">
        <v>132</v>
      </c>
    </row>
    <row r="297" spans="2:51" s="12" customFormat="1" ht="13.5">
      <c r="B297" s="213"/>
      <c r="C297" s="214"/>
      <c r="D297" s="215" t="s">
        <v>141</v>
      </c>
      <c r="E297" s="216" t="s">
        <v>32</v>
      </c>
      <c r="F297" s="217" t="s">
        <v>415</v>
      </c>
      <c r="G297" s="214"/>
      <c r="H297" s="218">
        <v>179</v>
      </c>
      <c r="I297" s="219"/>
      <c r="J297" s="214"/>
      <c r="K297" s="214"/>
      <c r="L297" s="220"/>
      <c r="M297" s="221"/>
      <c r="N297" s="222"/>
      <c r="O297" s="222"/>
      <c r="P297" s="222"/>
      <c r="Q297" s="222"/>
      <c r="R297" s="222"/>
      <c r="S297" s="222"/>
      <c r="T297" s="223"/>
      <c r="AT297" s="224" t="s">
        <v>141</v>
      </c>
      <c r="AU297" s="224" t="s">
        <v>84</v>
      </c>
      <c r="AV297" s="12" t="s">
        <v>84</v>
      </c>
      <c r="AW297" s="12" t="s">
        <v>39</v>
      </c>
      <c r="AX297" s="12" t="s">
        <v>25</v>
      </c>
      <c r="AY297" s="224" t="s">
        <v>132</v>
      </c>
    </row>
    <row r="298" spans="2:65" s="1" customFormat="1" ht="31.5" customHeight="1">
      <c r="B298" s="41"/>
      <c r="C298" s="250" t="s">
        <v>416</v>
      </c>
      <c r="D298" s="250" t="s">
        <v>190</v>
      </c>
      <c r="E298" s="251" t="s">
        <v>417</v>
      </c>
      <c r="F298" s="252" t="s">
        <v>418</v>
      </c>
      <c r="G298" s="253" t="s">
        <v>163</v>
      </c>
      <c r="H298" s="254">
        <v>55</v>
      </c>
      <c r="I298" s="255"/>
      <c r="J298" s="256">
        <f>ROUND(I298*H298,2)</f>
        <v>0</v>
      </c>
      <c r="K298" s="252" t="s">
        <v>138</v>
      </c>
      <c r="L298" s="257"/>
      <c r="M298" s="258" t="s">
        <v>32</v>
      </c>
      <c r="N298" s="259" t="s">
        <v>46</v>
      </c>
      <c r="O298" s="42"/>
      <c r="P298" s="198">
        <f>O298*H298</f>
        <v>0</v>
      </c>
      <c r="Q298" s="198">
        <v>0.131</v>
      </c>
      <c r="R298" s="198">
        <f>Q298*H298</f>
        <v>7.205</v>
      </c>
      <c r="S298" s="198">
        <v>0</v>
      </c>
      <c r="T298" s="199">
        <f>S298*H298</f>
        <v>0</v>
      </c>
      <c r="AR298" s="24" t="s">
        <v>177</v>
      </c>
      <c r="AT298" s="24" t="s">
        <v>190</v>
      </c>
      <c r="AU298" s="24" t="s">
        <v>84</v>
      </c>
      <c r="AY298" s="24" t="s">
        <v>132</v>
      </c>
      <c r="BE298" s="200">
        <f>IF(N298="základní",J298,0)</f>
        <v>0</v>
      </c>
      <c r="BF298" s="200">
        <f>IF(N298="snížená",J298,0)</f>
        <v>0</v>
      </c>
      <c r="BG298" s="200">
        <f>IF(N298="zákl. přenesená",J298,0)</f>
        <v>0</v>
      </c>
      <c r="BH298" s="200">
        <f>IF(N298="sníž. přenesená",J298,0)</f>
        <v>0</v>
      </c>
      <c r="BI298" s="200">
        <f>IF(N298="nulová",J298,0)</f>
        <v>0</v>
      </c>
      <c r="BJ298" s="24" t="s">
        <v>25</v>
      </c>
      <c r="BK298" s="200">
        <f>ROUND(I298*H298,2)</f>
        <v>0</v>
      </c>
      <c r="BL298" s="24" t="s">
        <v>139</v>
      </c>
      <c r="BM298" s="24" t="s">
        <v>419</v>
      </c>
    </row>
    <row r="299" spans="2:51" s="11" customFormat="1" ht="13.5">
      <c r="B299" s="201"/>
      <c r="C299" s="202"/>
      <c r="D299" s="203" t="s">
        <v>141</v>
      </c>
      <c r="E299" s="204" t="s">
        <v>32</v>
      </c>
      <c r="F299" s="205" t="s">
        <v>282</v>
      </c>
      <c r="G299" s="202"/>
      <c r="H299" s="206" t="s">
        <v>32</v>
      </c>
      <c r="I299" s="207"/>
      <c r="J299" s="202"/>
      <c r="K299" s="202"/>
      <c r="L299" s="208"/>
      <c r="M299" s="209"/>
      <c r="N299" s="210"/>
      <c r="O299" s="210"/>
      <c r="P299" s="210"/>
      <c r="Q299" s="210"/>
      <c r="R299" s="210"/>
      <c r="S299" s="210"/>
      <c r="T299" s="211"/>
      <c r="AT299" s="212" t="s">
        <v>141</v>
      </c>
      <c r="AU299" s="212" t="s">
        <v>84</v>
      </c>
      <c r="AV299" s="11" t="s">
        <v>25</v>
      </c>
      <c r="AW299" s="11" t="s">
        <v>39</v>
      </c>
      <c r="AX299" s="11" t="s">
        <v>75</v>
      </c>
      <c r="AY299" s="212" t="s">
        <v>132</v>
      </c>
    </row>
    <row r="300" spans="2:51" s="11" customFormat="1" ht="13.5">
      <c r="B300" s="201"/>
      <c r="C300" s="202"/>
      <c r="D300" s="203" t="s">
        <v>141</v>
      </c>
      <c r="E300" s="204" t="s">
        <v>32</v>
      </c>
      <c r="F300" s="205" t="s">
        <v>420</v>
      </c>
      <c r="G300" s="202"/>
      <c r="H300" s="206" t="s">
        <v>32</v>
      </c>
      <c r="I300" s="207"/>
      <c r="J300" s="202"/>
      <c r="K300" s="202"/>
      <c r="L300" s="208"/>
      <c r="M300" s="209"/>
      <c r="N300" s="210"/>
      <c r="O300" s="210"/>
      <c r="P300" s="210"/>
      <c r="Q300" s="210"/>
      <c r="R300" s="210"/>
      <c r="S300" s="210"/>
      <c r="T300" s="211"/>
      <c r="AT300" s="212" t="s">
        <v>141</v>
      </c>
      <c r="AU300" s="212" t="s">
        <v>84</v>
      </c>
      <c r="AV300" s="11" t="s">
        <v>25</v>
      </c>
      <c r="AW300" s="11" t="s">
        <v>39</v>
      </c>
      <c r="AX300" s="11" t="s">
        <v>75</v>
      </c>
      <c r="AY300" s="212" t="s">
        <v>132</v>
      </c>
    </row>
    <row r="301" spans="2:51" s="12" customFormat="1" ht="13.5">
      <c r="B301" s="213"/>
      <c r="C301" s="214"/>
      <c r="D301" s="215" t="s">
        <v>141</v>
      </c>
      <c r="E301" s="216" t="s">
        <v>32</v>
      </c>
      <c r="F301" s="217" t="s">
        <v>421</v>
      </c>
      <c r="G301" s="214"/>
      <c r="H301" s="218">
        <v>55</v>
      </c>
      <c r="I301" s="219"/>
      <c r="J301" s="214"/>
      <c r="K301" s="214"/>
      <c r="L301" s="220"/>
      <c r="M301" s="221"/>
      <c r="N301" s="222"/>
      <c r="O301" s="222"/>
      <c r="P301" s="222"/>
      <c r="Q301" s="222"/>
      <c r="R301" s="222"/>
      <c r="S301" s="222"/>
      <c r="T301" s="223"/>
      <c r="AT301" s="224" t="s">
        <v>141</v>
      </c>
      <c r="AU301" s="224" t="s">
        <v>84</v>
      </c>
      <c r="AV301" s="12" t="s">
        <v>84</v>
      </c>
      <c r="AW301" s="12" t="s">
        <v>39</v>
      </c>
      <c r="AX301" s="12" t="s">
        <v>25</v>
      </c>
      <c r="AY301" s="224" t="s">
        <v>132</v>
      </c>
    </row>
    <row r="302" spans="2:65" s="1" customFormat="1" ht="22.5" customHeight="1">
      <c r="B302" s="41"/>
      <c r="C302" s="189" t="s">
        <v>422</v>
      </c>
      <c r="D302" s="189" t="s">
        <v>134</v>
      </c>
      <c r="E302" s="190" t="s">
        <v>423</v>
      </c>
      <c r="F302" s="191" t="s">
        <v>424</v>
      </c>
      <c r="G302" s="192" t="s">
        <v>163</v>
      </c>
      <c r="H302" s="193">
        <v>228</v>
      </c>
      <c r="I302" s="194"/>
      <c r="J302" s="195">
        <f>ROUND(I302*H302,2)</f>
        <v>0</v>
      </c>
      <c r="K302" s="191" t="s">
        <v>138</v>
      </c>
      <c r="L302" s="61"/>
      <c r="M302" s="196" t="s">
        <v>32</v>
      </c>
      <c r="N302" s="197" t="s">
        <v>46</v>
      </c>
      <c r="O302" s="42"/>
      <c r="P302" s="198">
        <f>O302*H302</f>
        <v>0</v>
      </c>
      <c r="Q302" s="198">
        <v>0</v>
      </c>
      <c r="R302" s="198">
        <f>Q302*H302</f>
        <v>0</v>
      </c>
      <c r="S302" s="198">
        <v>0</v>
      </c>
      <c r="T302" s="199">
        <f>S302*H302</f>
        <v>0</v>
      </c>
      <c r="AR302" s="24" t="s">
        <v>139</v>
      </c>
      <c r="AT302" s="24" t="s">
        <v>134</v>
      </c>
      <c r="AU302" s="24" t="s">
        <v>84</v>
      </c>
      <c r="AY302" s="24" t="s">
        <v>132</v>
      </c>
      <c r="BE302" s="200">
        <f>IF(N302="základní",J302,0)</f>
        <v>0</v>
      </c>
      <c r="BF302" s="200">
        <f>IF(N302="snížená",J302,0)</f>
        <v>0</v>
      </c>
      <c r="BG302" s="200">
        <f>IF(N302="zákl. přenesená",J302,0)</f>
        <v>0</v>
      </c>
      <c r="BH302" s="200">
        <f>IF(N302="sníž. přenesená",J302,0)</f>
        <v>0</v>
      </c>
      <c r="BI302" s="200">
        <f>IF(N302="nulová",J302,0)</f>
        <v>0</v>
      </c>
      <c r="BJ302" s="24" t="s">
        <v>25</v>
      </c>
      <c r="BK302" s="200">
        <f>ROUND(I302*H302,2)</f>
        <v>0</v>
      </c>
      <c r="BL302" s="24" t="s">
        <v>139</v>
      </c>
      <c r="BM302" s="24" t="s">
        <v>425</v>
      </c>
    </row>
    <row r="303" spans="2:51" s="11" customFormat="1" ht="13.5">
      <c r="B303" s="201"/>
      <c r="C303" s="202"/>
      <c r="D303" s="203" t="s">
        <v>141</v>
      </c>
      <c r="E303" s="204" t="s">
        <v>32</v>
      </c>
      <c r="F303" s="205" t="s">
        <v>426</v>
      </c>
      <c r="G303" s="202"/>
      <c r="H303" s="206" t="s">
        <v>32</v>
      </c>
      <c r="I303" s="207"/>
      <c r="J303" s="202"/>
      <c r="K303" s="202"/>
      <c r="L303" s="208"/>
      <c r="M303" s="209"/>
      <c r="N303" s="210"/>
      <c r="O303" s="210"/>
      <c r="P303" s="210"/>
      <c r="Q303" s="210"/>
      <c r="R303" s="210"/>
      <c r="S303" s="210"/>
      <c r="T303" s="211"/>
      <c r="AT303" s="212" t="s">
        <v>141</v>
      </c>
      <c r="AU303" s="212" t="s">
        <v>84</v>
      </c>
      <c r="AV303" s="11" t="s">
        <v>25</v>
      </c>
      <c r="AW303" s="11" t="s">
        <v>39</v>
      </c>
      <c r="AX303" s="11" t="s">
        <v>75</v>
      </c>
      <c r="AY303" s="212" t="s">
        <v>132</v>
      </c>
    </row>
    <row r="304" spans="2:51" s="12" customFormat="1" ht="13.5">
      <c r="B304" s="213"/>
      <c r="C304" s="214"/>
      <c r="D304" s="203" t="s">
        <v>141</v>
      </c>
      <c r="E304" s="225" t="s">
        <v>32</v>
      </c>
      <c r="F304" s="226" t="s">
        <v>253</v>
      </c>
      <c r="G304" s="214"/>
      <c r="H304" s="227">
        <v>228</v>
      </c>
      <c r="I304" s="219"/>
      <c r="J304" s="214"/>
      <c r="K304" s="214"/>
      <c r="L304" s="220"/>
      <c r="M304" s="221"/>
      <c r="N304" s="222"/>
      <c r="O304" s="222"/>
      <c r="P304" s="222"/>
      <c r="Q304" s="222"/>
      <c r="R304" s="222"/>
      <c r="S304" s="222"/>
      <c r="T304" s="223"/>
      <c r="AT304" s="224" t="s">
        <v>141</v>
      </c>
      <c r="AU304" s="224" t="s">
        <v>84</v>
      </c>
      <c r="AV304" s="12" t="s">
        <v>84</v>
      </c>
      <c r="AW304" s="12" t="s">
        <v>39</v>
      </c>
      <c r="AX304" s="12" t="s">
        <v>25</v>
      </c>
      <c r="AY304" s="224" t="s">
        <v>132</v>
      </c>
    </row>
    <row r="305" spans="2:63" s="10" customFormat="1" ht="29.85" customHeight="1">
      <c r="B305" s="172"/>
      <c r="C305" s="173"/>
      <c r="D305" s="186" t="s">
        <v>74</v>
      </c>
      <c r="E305" s="187" t="s">
        <v>427</v>
      </c>
      <c r="F305" s="187" t="s">
        <v>428</v>
      </c>
      <c r="G305" s="173"/>
      <c r="H305" s="173"/>
      <c r="I305" s="176"/>
      <c r="J305" s="188">
        <f>BK305</f>
        <v>0</v>
      </c>
      <c r="K305" s="173"/>
      <c r="L305" s="178"/>
      <c r="M305" s="179"/>
      <c r="N305" s="180"/>
      <c r="O305" s="180"/>
      <c r="P305" s="181">
        <f>SUM(P306:P322)</f>
        <v>0</v>
      </c>
      <c r="Q305" s="180"/>
      <c r="R305" s="181">
        <f>SUM(R306:R322)</f>
        <v>37.1815</v>
      </c>
      <c r="S305" s="180"/>
      <c r="T305" s="182">
        <f>SUM(T306:T322)</f>
        <v>0</v>
      </c>
      <c r="AR305" s="183" t="s">
        <v>25</v>
      </c>
      <c r="AT305" s="184" t="s">
        <v>74</v>
      </c>
      <c r="AU305" s="184" t="s">
        <v>25</v>
      </c>
      <c r="AY305" s="183" t="s">
        <v>132</v>
      </c>
      <c r="BK305" s="185">
        <f>SUM(BK306:BK322)</f>
        <v>0</v>
      </c>
    </row>
    <row r="306" spans="2:65" s="1" customFormat="1" ht="22.5" customHeight="1">
      <c r="B306" s="41"/>
      <c r="C306" s="189" t="s">
        <v>429</v>
      </c>
      <c r="D306" s="189" t="s">
        <v>134</v>
      </c>
      <c r="E306" s="190" t="s">
        <v>430</v>
      </c>
      <c r="F306" s="191" t="s">
        <v>431</v>
      </c>
      <c r="G306" s="192" t="s">
        <v>163</v>
      </c>
      <c r="H306" s="193">
        <v>50</v>
      </c>
      <c r="I306" s="194"/>
      <c r="J306" s="195">
        <f>ROUND(I306*H306,2)</f>
        <v>0</v>
      </c>
      <c r="K306" s="191" t="s">
        <v>138</v>
      </c>
      <c r="L306" s="61"/>
      <c r="M306" s="196" t="s">
        <v>32</v>
      </c>
      <c r="N306" s="197" t="s">
        <v>46</v>
      </c>
      <c r="O306" s="42"/>
      <c r="P306" s="198">
        <f>O306*H306</f>
        <v>0</v>
      </c>
      <c r="Q306" s="198">
        <v>0.32</v>
      </c>
      <c r="R306" s="198">
        <f>Q306*H306</f>
        <v>16</v>
      </c>
      <c r="S306" s="198">
        <v>0</v>
      </c>
      <c r="T306" s="199">
        <f>S306*H306</f>
        <v>0</v>
      </c>
      <c r="AR306" s="24" t="s">
        <v>139</v>
      </c>
      <c r="AT306" s="24" t="s">
        <v>134</v>
      </c>
      <c r="AU306" s="24" t="s">
        <v>84</v>
      </c>
      <c r="AY306" s="24" t="s">
        <v>132</v>
      </c>
      <c r="BE306" s="200">
        <f>IF(N306="základní",J306,0)</f>
        <v>0</v>
      </c>
      <c r="BF306" s="200">
        <f>IF(N306="snížená",J306,0)</f>
        <v>0</v>
      </c>
      <c r="BG306" s="200">
        <f>IF(N306="zákl. přenesená",J306,0)</f>
        <v>0</v>
      </c>
      <c r="BH306" s="200">
        <f>IF(N306="sníž. přenesená",J306,0)</f>
        <v>0</v>
      </c>
      <c r="BI306" s="200">
        <f>IF(N306="nulová",J306,0)</f>
        <v>0</v>
      </c>
      <c r="BJ306" s="24" t="s">
        <v>25</v>
      </c>
      <c r="BK306" s="200">
        <f>ROUND(I306*H306,2)</f>
        <v>0</v>
      </c>
      <c r="BL306" s="24" t="s">
        <v>139</v>
      </c>
      <c r="BM306" s="24" t="s">
        <v>432</v>
      </c>
    </row>
    <row r="307" spans="2:51" s="11" customFormat="1" ht="13.5">
      <c r="B307" s="201"/>
      <c r="C307" s="202"/>
      <c r="D307" s="203" t="s">
        <v>141</v>
      </c>
      <c r="E307" s="204" t="s">
        <v>32</v>
      </c>
      <c r="F307" s="205" t="s">
        <v>433</v>
      </c>
      <c r="G307" s="202"/>
      <c r="H307" s="206" t="s">
        <v>32</v>
      </c>
      <c r="I307" s="207"/>
      <c r="J307" s="202"/>
      <c r="K307" s="202"/>
      <c r="L307" s="208"/>
      <c r="M307" s="209"/>
      <c r="N307" s="210"/>
      <c r="O307" s="210"/>
      <c r="P307" s="210"/>
      <c r="Q307" s="210"/>
      <c r="R307" s="210"/>
      <c r="S307" s="210"/>
      <c r="T307" s="211"/>
      <c r="AT307" s="212" t="s">
        <v>141</v>
      </c>
      <c r="AU307" s="212" t="s">
        <v>84</v>
      </c>
      <c r="AV307" s="11" t="s">
        <v>25</v>
      </c>
      <c r="AW307" s="11" t="s">
        <v>39</v>
      </c>
      <c r="AX307" s="11" t="s">
        <v>75</v>
      </c>
      <c r="AY307" s="212" t="s">
        <v>132</v>
      </c>
    </row>
    <row r="308" spans="2:51" s="12" customFormat="1" ht="13.5">
      <c r="B308" s="213"/>
      <c r="C308" s="214"/>
      <c r="D308" s="215" t="s">
        <v>141</v>
      </c>
      <c r="E308" s="216" t="s">
        <v>32</v>
      </c>
      <c r="F308" s="217" t="s">
        <v>243</v>
      </c>
      <c r="G308" s="214"/>
      <c r="H308" s="218">
        <v>50</v>
      </c>
      <c r="I308" s="219"/>
      <c r="J308" s="214"/>
      <c r="K308" s="214"/>
      <c r="L308" s="220"/>
      <c r="M308" s="221"/>
      <c r="N308" s="222"/>
      <c r="O308" s="222"/>
      <c r="P308" s="222"/>
      <c r="Q308" s="222"/>
      <c r="R308" s="222"/>
      <c r="S308" s="222"/>
      <c r="T308" s="223"/>
      <c r="AT308" s="224" t="s">
        <v>141</v>
      </c>
      <c r="AU308" s="224" t="s">
        <v>84</v>
      </c>
      <c r="AV308" s="12" t="s">
        <v>84</v>
      </c>
      <c r="AW308" s="12" t="s">
        <v>39</v>
      </c>
      <c r="AX308" s="12" t="s">
        <v>25</v>
      </c>
      <c r="AY308" s="224" t="s">
        <v>132</v>
      </c>
    </row>
    <row r="309" spans="2:65" s="1" customFormat="1" ht="31.5" customHeight="1">
      <c r="B309" s="41"/>
      <c r="C309" s="189" t="s">
        <v>434</v>
      </c>
      <c r="D309" s="189" t="s">
        <v>134</v>
      </c>
      <c r="E309" s="190" t="s">
        <v>435</v>
      </c>
      <c r="F309" s="191" t="s">
        <v>436</v>
      </c>
      <c r="G309" s="192" t="s">
        <v>163</v>
      </c>
      <c r="H309" s="193">
        <v>50</v>
      </c>
      <c r="I309" s="194"/>
      <c r="J309" s="195">
        <f>ROUND(I309*H309,2)</f>
        <v>0</v>
      </c>
      <c r="K309" s="191" t="s">
        <v>138</v>
      </c>
      <c r="L309" s="61"/>
      <c r="M309" s="196" t="s">
        <v>32</v>
      </c>
      <c r="N309" s="197" t="s">
        <v>46</v>
      </c>
      <c r="O309" s="42"/>
      <c r="P309" s="198">
        <f>O309*H309</f>
        <v>0</v>
      </c>
      <c r="Q309" s="198">
        <v>0</v>
      </c>
      <c r="R309" s="198">
        <f>Q309*H309</f>
        <v>0</v>
      </c>
      <c r="S309" s="198">
        <v>0</v>
      </c>
      <c r="T309" s="199">
        <f>S309*H309</f>
        <v>0</v>
      </c>
      <c r="AR309" s="24" t="s">
        <v>139</v>
      </c>
      <c r="AT309" s="24" t="s">
        <v>134</v>
      </c>
      <c r="AU309" s="24" t="s">
        <v>84</v>
      </c>
      <c r="AY309" s="24" t="s">
        <v>132</v>
      </c>
      <c r="BE309" s="200">
        <f>IF(N309="základní",J309,0)</f>
        <v>0</v>
      </c>
      <c r="BF309" s="200">
        <f>IF(N309="snížená",J309,0)</f>
        <v>0</v>
      </c>
      <c r="BG309" s="200">
        <f>IF(N309="zákl. přenesená",J309,0)</f>
        <v>0</v>
      </c>
      <c r="BH309" s="200">
        <f>IF(N309="sníž. přenesená",J309,0)</f>
        <v>0</v>
      </c>
      <c r="BI309" s="200">
        <f>IF(N309="nulová",J309,0)</f>
        <v>0</v>
      </c>
      <c r="BJ309" s="24" t="s">
        <v>25</v>
      </c>
      <c r="BK309" s="200">
        <f>ROUND(I309*H309,2)</f>
        <v>0</v>
      </c>
      <c r="BL309" s="24" t="s">
        <v>139</v>
      </c>
      <c r="BM309" s="24" t="s">
        <v>437</v>
      </c>
    </row>
    <row r="310" spans="2:65" s="1" customFormat="1" ht="22.5" customHeight="1">
      <c r="B310" s="41"/>
      <c r="C310" s="189" t="s">
        <v>438</v>
      </c>
      <c r="D310" s="189" t="s">
        <v>134</v>
      </c>
      <c r="E310" s="190" t="s">
        <v>439</v>
      </c>
      <c r="F310" s="191" t="s">
        <v>440</v>
      </c>
      <c r="G310" s="192" t="s">
        <v>163</v>
      </c>
      <c r="H310" s="193">
        <v>45</v>
      </c>
      <c r="I310" s="194"/>
      <c r="J310" s="195">
        <f>ROUND(I310*H310,2)</f>
        <v>0</v>
      </c>
      <c r="K310" s="191" t="s">
        <v>138</v>
      </c>
      <c r="L310" s="61"/>
      <c r="M310" s="196" t="s">
        <v>32</v>
      </c>
      <c r="N310" s="197" t="s">
        <v>46</v>
      </c>
      <c r="O310" s="42"/>
      <c r="P310" s="198">
        <f>O310*H310</f>
        <v>0</v>
      </c>
      <c r="Q310" s="198">
        <v>0.1837</v>
      </c>
      <c r="R310" s="198">
        <f>Q310*H310</f>
        <v>8.2665</v>
      </c>
      <c r="S310" s="198">
        <v>0</v>
      </c>
      <c r="T310" s="199">
        <f>S310*H310</f>
        <v>0</v>
      </c>
      <c r="AR310" s="24" t="s">
        <v>139</v>
      </c>
      <c r="AT310" s="24" t="s">
        <v>134</v>
      </c>
      <c r="AU310" s="24" t="s">
        <v>84</v>
      </c>
      <c r="AY310" s="24" t="s">
        <v>132</v>
      </c>
      <c r="BE310" s="200">
        <f>IF(N310="základní",J310,0)</f>
        <v>0</v>
      </c>
      <c r="BF310" s="200">
        <f>IF(N310="snížená",J310,0)</f>
        <v>0</v>
      </c>
      <c r="BG310" s="200">
        <f>IF(N310="zákl. přenesená",J310,0)</f>
        <v>0</v>
      </c>
      <c r="BH310" s="200">
        <f>IF(N310="sníž. přenesená",J310,0)</f>
        <v>0</v>
      </c>
      <c r="BI310" s="200">
        <f>IF(N310="nulová",J310,0)</f>
        <v>0</v>
      </c>
      <c r="BJ310" s="24" t="s">
        <v>25</v>
      </c>
      <c r="BK310" s="200">
        <f>ROUND(I310*H310,2)</f>
        <v>0</v>
      </c>
      <c r="BL310" s="24" t="s">
        <v>139</v>
      </c>
      <c r="BM310" s="24" t="s">
        <v>441</v>
      </c>
    </row>
    <row r="311" spans="2:51" s="11" customFormat="1" ht="13.5">
      <c r="B311" s="201"/>
      <c r="C311" s="202"/>
      <c r="D311" s="203" t="s">
        <v>141</v>
      </c>
      <c r="E311" s="204" t="s">
        <v>32</v>
      </c>
      <c r="F311" s="205" t="s">
        <v>442</v>
      </c>
      <c r="G311" s="202"/>
      <c r="H311" s="206" t="s">
        <v>32</v>
      </c>
      <c r="I311" s="207"/>
      <c r="J311" s="202"/>
      <c r="K311" s="202"/>
      <c r="L311" s="208"/>
      <c r="M311" s="209"/>
      <c r="N311" s="210"/>
      <c r="O311" s="210"/>
      <c r="P311" s="210"/>
      <c r="Q311" s="210"/>
      <c r="R311" s="210"/>
      <c r="S311" s="210"/>
      <c r="T311" s="211"/>
      <c r="AT311" s="212" t="s">
        <v>141</v>
      </c>
      <c r="AU311" s="212" t="s">
        <v>84</v>
      </c>
      <c r="AV311" s="11" t="s">
        <v>25</v>
      </c>
      <c r="AW311" s="11" t="s">
        <v>39</v>
      </c>
      <c r="AX311" s="11" t="s">
        <v>75</v>
      </c>
      <c r="AY311" s="212" t="s">
        <v>132</v>
      </c>
    </row>
    <row r="312" spans="2:51" s="12" customFormat="1" ht="13.5">
      <c r="B312" s="213"/>
      <c r="C312" s="214"/>
      <c r="D312" s="215" t="s">
        <v>141</v>
      </c>
      <c r="E312" s="216" t="s">
        <v>32</v>
      </c>
      <c r="F312" s="217" t="s">
        <v>443</v>
      </c>
      <c r="G312" s="214"/>
      <c r="H312" s="218">
        <v>45</v>
      </c>
      <c r="I312" s="219"/>
      <c r="J312" s="214"/>
      <c r="K312" s="214"/>
      <c r="L312" s="220"/>
      <c r="M312" s="221"/>
      <c r="N312" s="222"/>
      <c r="O312" s="222"/>
      <c r="P312" s="222"/>
      <c r="Q312" s="222"/>
      <c r="R312" s="222"/>
      <c r="S312" s="222"/>
      <c r="T312" s="223"/>
      <c r="AT312" s="224" t="s">
        <v>141</v>
      </c>
      <c r="AU312" s="224" t="s">
        <v>84</v>
      </c>
      <c r="AV312" s="12" t="s">
        <v>84</v>
      </c>
      <c r="AW312" s="12" t="s">
        <v>39</v>
      </c>
      <c r="AX312" s="12" t="s">
        <v>25</v>
      </c>
      <c r="AY312" s="224" t="s">
        <v>132</v>
      </c>
    </row>
    <row r="313" spans="2:65" s="1" customFormat="1" ht="22.5" customHeight="1">
      <c r="B313" s="41"/>
      <c r="C313" s="189" t="s">
        <v>444</v>
      </c>
      <c r="D313" s="189" t="s">
        <v>134</v>
      </c>
      <c r="E313" s="190" t="s">
        <v>445</v>
      </c>
      <c r="F313" s="191" t="s">
        <v>446</v>
      </c>
      <c r="G313" s="192" t="s">
        <v>163</v>
      </c>
      <c r="H313" s="193">
        <v>45</v>
      </c>
      <c r="I313" s="194"/>
      <c r="J313" s="195">
        <f>ROUND(I313*H313,2)</f>
        <v>0</v>
      </c>
      <c r="K313" s="191" t="s">
        <v>138</v>
      </c>
      <c r="L313" s="61"/>
      <c r="M313" s="196" t="s">
        <v>32</v>
      </c>
      <c r="N313" s="197" t="s">
        <v>46</v>
      </c>
      <c r="O313" s="42"/>
      <c r="P313" s="198">
        <f>O313*H313</f>
        <v>0</v>
      </c>
      <c r="Q313" s="198">
        <v>0.167</v>
      </c>
      <c r="R313" s="198">
        <f>Q313*H313</f>
        <v>7.515000000000001</v>
      </c>
      <c r="S313" s="198">
        <v>0</v>
      </c>
      <c r="T313" s="199">
        <f>S313*H313</f>
        <v>0</v>
      </c>
      <c r="AR313" s="24" t="s">
        <v>139</v>
      </c>
      <c r="AT313" s="24" t="s">
        <v>134</v>
      </c>
      <c r="AU313" s="24" t="s">
        <v>84</v>
      </c>
      <c r="AY313" s="24" t="s">
        <v>132</v>
      </c>
      <c r="BE313" s="200">
        <f>IF(N313="základní",J313,0)</f>
        <v>0</v>
      </c>
      <c r="BF313" s="200">
        <f>IF(N313="snížená",J313,0)</f>
        <v>0</v>
      </c>
      <c r="BG313" s="200">
        <f>IF(N313="zákl. přenesená",J313,0)</f>
        <v>0</v>
      </c>
      <c r="BH313" s="200">
        <f>IF(N313="sníž. přenesená",J313,0)</f>
        <v>0</v>
      </c>
      <c r="BI313" s="200">
        <f>IF(N313="nulová",J313,0)</f>
        <v>0</v>
      </c>
      <c r="BJ313" s="24" t="s">
        <v>25</v>
      </c>
      <c r="BK313" s="200">
        <f>ROUND(I313*H313,2)</f>
        <v>0</v>
      </c>
      <c r="BL313" s="24" t="s">
        <v>139</v>
      </c>
      <c r="BM313" s="24" t="s">
        <v>447</v>
      </c>
    </row>
    <row r="314" spans="2:51" s="11" customFormat="1" ht="13.5">
      <c r="B314" s="201"/>
      <c r="C314" s="202"/>
      <c r="D314" s="203" t="s">
        <v>141</v>
      </c>
      <c r="E314" s="204" t="s">
        <v>32</v>
      </c>
      <c r="F314" s="205" t="s">
        <v>448</v>
      </c>
      <c r="G314" s="202"/>
      <c r="H314" s="206" t="s">
        <v>32</v>
      </c>
      <c r="I314" s="207"/>
      <c r="J314" s="202"/>
      <c r="K314" s="202"/>
      <c r="L314" s="208"/>
      <c r="M314" s="209"/>
      <c r="N314" s="210"/>
      <c r="O314" s="210"/>
      <c r="P314" s="210"/>
      <c r="Q314" s="210"/>
      <c r="R314" s="210"/>
      <c r="S314" s="210"/>
      <c r="T314" s="211"/>
      <c r="AT314" s="212" t="s">
        <v>141</v>
      </c>
      <c r="AU314" s="212" t="s">
        <v>84</v>
      </c>
      <c r="AV314" s="11" t="s">
        <v>25</v>
      </c>
      <c r="AW314" s="11" t="s">
        <v>39</v>
      </c>
      <c r="AX314" s="11" t="s">
        <v>75</v>
      </c>
      <c r="AY314" s="212" t="s">
        <v>132</v>
      </c>
    </row>
    <row r="315" spans="2:51" s="12" customFormat="1" ht="13.5">
      <c r="B315" s="213"/>
      <c r="C315" s="214"/>
      <c r="D315" s="215" t="s">
        <v>141</v>
      </c>
      <c r="E315" s="216" t="s">
        <v>32</v>
      </c>
      <c r="F315" s="217" t="s">
        <v>443</v>
      </c>
      <c r="G315" s="214"/>
      <c r="H315" s="218">
        <v>45</v>
      </c>
      <c r="I315" s="219"/>
      <c r="J315" s="214"/>
      <c r="K315" s="214"/>
      <c r="L315" s="220"/>
      <c r="M315" s="221"/>
      <c r="N315" s="222"/>
      <c r="O315" s="222"/>
      <c r="P315" s="222"/>
      <c r="Q315" s="222"/>
      <c r="R315" s="222"/>
      <c r="S315" s="222"/>
      <c r="T315" s="223"/>
      <c r="AT315" s="224" t="s">
        <v>141</v>
      </c>
      <c r="AU315" s="224" t="s">
        <v>84</v>
      </c>
      <c r="AV315" s="12" t="s">
        <v>84</v>
      </c>
      <c r="AW315" s="12" t="s">
        <v>39</v>
      </c>
      <c r="AX315" s="12" t="s">
        <v>25</v>
      </c>
      <c r="AY315" s="224" t="s">
        <v>132</v>
      </c>
    </row>
    <row r="316" spans="2:65" s="1" customFormat="1" ht="22.5" customHeight="1">
      <c r="B316" s="41"/>
      <c r="C316" s="250" t="s">
        <v>449</v>
      </c>
      <c r="D316" s="250" t="s">
        <v>190</v>
      </c>
      <c r="E316" s="251" t="s">
        <v>450</v>
      </c>
      <c r="F316" s="252" t="s">
        <v>451</v>
      </c>
      <c r="G316" s="253" t="s">
        <v>193</v>
      </c>
      <c r="H316" s="254">
        <v>5.4</v>
      </c>
      <c r="I316" s="255"/>
      <c r="J316" s="256">
        <f>ROUND(I316*H316,2)</f>
        <v>0</v>
      </c>
      <c r="K316" s="252" t="s">
        <v>138</v>
      </c>
      <c r="L316" s="257"/>
      <c r="M316" s="258" t="s">
        <v>32</v>
      </c>
      <c r="N316" s="259" t="s">
        <v>46</v>
      </c>
      <c r="O316" s="42"/>
      <c r="P316" s="198">
        <f>O316*H316</f>
        <v>0</v>
      </c>
      <c r="Q316" s="198">
        <v>1</v>
      </c>
      <c r="R316" s="198">
        <f>Q316*H316</f>
        <v>5.4</v>
      </c>
      <c r="S316" s="198">
        <v>0</v>
      </c>
      <c r="T316" s="199">
        <f>S316*H316</f>
        <v>0</v>
      </c>
      <c r="AR316" s="24" t="s">
        <v>177</v>
      </c>
      <c r="AT316" s="24" t="s">
        <v>190</v>
      </c>
      <c r="AU316" s="24" t="s">
        <v>84</v>
      </c>
      <c r="AY316" s="24" t="s">
        <v>132</v>
      </c>
      <c r="BE316" s="200">
        <f>IF(N316="základní",J316,0)</f>
        <v>0</v>
      </c>
      <c r="BF316" s="200">
        <f>IF(N316="snížená",J316,0)</f>
        <v>0</v>
      </c>
      <c r="BG316" s="200">
        <f>IF(N316="zákl. přenesená",J316,0)</f>
        <v>0</v>
      </c>
      <c r="BH316" s="200">
        <f>IF(N316="sníž. přenesená",J316,0)</f>
        <v>0</v>
      </c>
      <c r="BI316" s="200">
        <f>IF(N316="nulová",J316,0)</f>
        <v>0</v>
      </c>
      <c r="BJ316" s="24" t="s">
        <v>25</v>
      </c>
      <c r="BK316" s="200">
        <f>ROUND(I316*H316,2)</f>
        <v>0</v>
      </c>
      <c r="BL316" s="24" t="s">
        <v>139</v>
      </c>
      <c r="BM316" s="24" t="s">
        <v>452</v>
      </c>
    </row>
    <row r="317" spans="2:51" s="11" customFormat="1" ht="13.5">
      <c r="B317" s="201"/>
      <c r="C317" s="202"/>
      <c r="D317" s="203" t="s">
        <v>141</v>
      </c>
      <c r="E317" s="204" t="s">
        <v>32</v>
      </c>
      <c r="F317" s="205" t="s">
        <v>453</v>
      </c>
      <c r="G317" s="202"/>
      <c r="H317" s="206" t="s">
        <v>32</v>
      </c>
      <c r="I317" s="207"/>
      <c r="J317" s="202"/>
      <c r="K317" s="202"/>
      <c r="L317" s="208"/>
      <c r="M317" s="209"/>
      <c r="N317" s="210"/>
      <c r="O317" s="210"/>
      <c r="P317" s="210"/>
      <c r="Q317" s="210"/>
      <c r="R317" s="210"/>
      <c r="S317" s="210"/>
      <c r="T317" s="211"/>
      <c r="AT317" s="212" t="s">
        <v>141</v>
      </c>
      <c r="AU317" s="212" t="s">
        <v>84</v>
      </c>
      <c r="AV317" s="11" t="s">
        <v>25</v>
      </c>
      <c r="AW317" s="11" t="s">
        <v>39</v>
      </c>
      <c r="AX317" s="11" t="s">
        <v>75</v>
      </c>
      <c r="AY317" s="212" t="s">
        <v>132</v>
      </c>
    </row>
    <row r="318" spans="2:51" s="11" customFormat="1" ht="13.5">
      <c r="B318" s="201"/>
      <c r="C318" s="202"/>
      <c r="D318" s="203" t="s">
        <v>141</v>
      </c>
      <c r="E318" s="204" t="s">
        <v>32</v>
      </c>
      <c r="F318" s="205" t="s">
        <v>454</v>
      </c>
      <c r="G318" s="202"/>
      <c r="H318" s="206" t="s">
        <v>32</v>
      </c>
      <c r="I318" s="207"/>
      <c r="J318" s="202"/>
      <c r="K318" s="202"/>
      <c r="L318" s="208"/>
      <c r="M318" s="209"/>
      <c r="N318" s="210"/>
      <c r="O318" s="210"/>
      <c r="P318" s="210"/>
      <c r="Q318" s="210"/>
      <c r="R318" s="210"/>
      <c r="S318" s="210"/>
      <c r="T318" s="211"/>
      <c r="AT318" s="212" t="s">
        <v>141</v>
      </c>
      <c r="AU318" s="212" t="s">
        <v>84</v>
      </c>
      <c r="AV318" s="11" t="s">
        <v>25</v>
      </c>
      <c r="AW318" s="11" t="s">
        <v>39</v>
      </c>
      <c r="AX318" s="11" t="s">
        <v>75</v>
      </c>
      <c r="AY318" s="212" t="s">
        <v>132</v>
      </c>
    </row>
    <row r="319" spans="2:51" s="12" customFormat="1" ht="13.5">
      <c r="B319" s="213"/>
      <c r="C319" s="214"/>
      <c r="D319" s="215" t="s">
        <v>141</v>
      </c>
      <c r="E319" s="216" t="s">
        <v>32</v>
      </c>
      <c r="F319" s="217" t="s">
        <v>455</v>
      </c>
      <c r="G319" s="214"/>
      <c r="H319" s="218">
        <v>5.4</v>
      </c>
      <c r="I319" s="219"/>
      <c r="J319" s="214"/>
      <c r="K319" s="214"/>
      <c r="L319" s="220"/>
      <c r="M319" s="221"/>
      <c r="N319" s="222"/>
      <c r="O319" s="222"/>
      <c r="P319" s="222"/>
      <c r="Q319" s="222"/>
      <c r="R319" s="222"/>
      <c r="S319" s="222"/>
      <c r="T319" s="223"/>
      <c r="AT319" s="224" t="s">
        <v>141</v>
      </c>
      <c r="AU319" s="224" t="s">
        <v>84</v>
      </c>
      <c r="AV319" s="12" t="s">
        <v>84</v>
      </c>
      <c r="AW319" s="12" t="s">
        <v>39</v>
      </c>
      <c r="AX319" s="12" t="s">
        <v>25</v>
      </c>
      <c r="AY319" s="224" t="s">
        <v>132</v>
      </c>
    </row>
    <row r="320" spans="2:65" s="1" customFormat="1" ht="22.5" customHeight="1">
      <c r="B320" s="41"/>
      <c r="C320" s="189" t="s">
        <v>456</v>
      </c>
      <c r="D320" s="189" t="s">
        <v>134</v>
      </c>
      <c r="E320" s="190" t="s">
        <v>423</v>
      </c>
      <c r="F320" s="191" t="s">
        <v>424</v>
      </c>
      <c r="G320" s="192" t="s">
        <v>163</v>
      </c>
      <c r="H320" s="193">
        <v>90</v>
      </c>
      <c r="I320" s="194"/>
      <c r="J320" s="195">
        <f>ROUND(I320*H320,2)</f>
        <v>0</v>
      </c>
      <c r="K320" s="191" t="s">
        <v>138</v>
      </c>
      <c r="L320" s="61"/>
      <c r="M320" s="196" t="s">
        <v>32</v>
      </c>
      <c r="N320" s="197" t="s">
        <v>46</v>
      </c>
      <c r="O320" s="42"/>
      <c r="P320" s="198">
        <f>O320*H320</f>
        <v>0</v>
      </c>
      <c r="Q320" s="198">
        <v>0</v>
      </c>
      <c r="R320" s="198">
        <f>Q320*H320</f>
        <v>0</v>
      </c>
      <c r="S320" s="198">
        <v>0</v>
      </c>
      <c r="T320" s="199">
        <f>S320*H320</f>
        <v>0</v>
      </c>
      <c r="AR320" s="24" t="s">
        <v>139</v>
      </c>
      <c r="AT320" s="24" t="s">
        <v>134</v>
      </c>
      <c r="AU320" s="24" t="s">
        <v>84</v>
      </c>
      <c r="AY320" s="24" t="s">
        <v>132</v>
      </c>
      <c r="BE320" s="200">
        <f>IF(N320="základní",J320,0)</f>
        <v>0</v>
      </c>
      <c r="BF320" s="200">
        <f>IF(N320="snížená",J320,0)</f>
        <v>0</v>
      </c>
      <c r="BG320" s="200">
        <f>IF(N320="zákl. přenesená",J320,0)</f>
        <v>0</v>
      </c>
      <c r="BH320" s="200">
        <f>IF(N320="sníž. přenesená",J320,0)</f>
        <v>0</v>
      </c>
      <c r="BI320" s="200">
        <f>IF(N320="nulová",J320,0)</f>
        <v>0</v>
      </c>
      <c r="BJ320" s="24" t="s">
        <v>25</v>
      </c>
      <c r="BK320" s="200">
        <f>ROUND(I320*H320,2)</f>
        <v>0</v>
      </c>
      <c r="BL320" s="24" t="s">
        <v>139</v>
      </c>
      <c r="BM320" s="24" t="s">
        <v>457</v>
      </c>
    </row>
    <row r="321" spans="2:51" s="11" customFormat="1" ht="13.5">
      <c r="B321" s="201"/>
      <c r="C321" s="202"/>
      <c r="D321" s="203" t="s">
        <v>141</v>
      </c>
      <c r="E321" s="204" t="s">
        <v>32</v>
      </c>
      <c r="F321" s="205" t="s">
        <v>458</v>
      </c>
      <c r="G321" s="202"/>
      <c r="H321" s="206" t="s">
        <v>32</v>
      </c>
      <c r="I321" s="207"/>
      <c r="J321" s="202"/>
      <c r="K321" s="202"/>
      <c r="L321" s="208"/>
      <c r="M321" s="209"/>
      <c r="N321" s="210"/>
      <c r="O321" s="210"/>
      <c r="P321" s="210"/>
      <c r="Q321" s="210"/>
      <c r="R321" s="210"/>
      <c r="S321" s="210"/>
      <c r="T321" s="211"/>
      <c r="AT321" s="212" t="s">
        <v>141</v>
      </c>
      <c r="AU321" s="212" t="s">
        <v>84</v>
      </c>
      <c r="AV321" s="11" t="s">
        <v>25</v>
      </c>
      <c r="AW321" s="11" t="s">
        <v>39</v>
      </c>
      <c r="AX321" s="11" t="s">
        <v>75</v>
      </c>
      <c r="AY321" s="212" t="s">
        <v>132</v>
      </c>
    </row>
    <row r="322" spans="2:51" s="12" customFormat="1" ht="13.5">
      <c r="B322" s="213"/>
      <c r="C322" s="214"/>
      <c r="D322" s="203" t="s">
        <v>141</v>
      </c>
      <c r="E322" s="225" t="s">
        <v>32</v>
      </c>
      <c r="F322" s="226" t="s">
        <v>459</v>
      </c>
      <c r="G322" s="214"/>
      <c r="H322" s="227">
        <v>90</v>
      </c>
      <c r="I322" s="219"/>
      <c r="J322" s="214"/>
      <c r="K322" s="214"/>
      <c r="L322" s="220"/>
      <c r="M322" s="221"/>
      <c r="N322" s="222"/>
      <c r="O322" s="222"/>
      <c r="P322" s="222"/>
      <c r="Q322" s="222"/>
      <c r="R322" s="222"/>
      <c r="S322" s="222"/>
      <c r="T322" s="223"/>
      <c r="AT322" s="224" t="s">
        <v>141</v>
      </c>
      <c r="AU322" s="224" t="s">
        <v>84</v>
      </c>
      <c r="AV322" s="12" t="s">
        <v>84</v>
      </c>
      <c r="AW322" s="12" t="s">
        <v>39</v>
      </c>
      <c r="AX322" s="12" t="s">
        <v>25</v>
      </c>
      <c r="AY322" s="224" t="s">
        <v>132</v>
      </c>
    </row>
    <row r="323" spans="2:63" s="10" customFormat="1" ht="29.85" customHeight="1">
      <c r="B323" s="172"/>
      <c r="C323" s="173"/>
      <c r="D323" s="186" t="s">
        <v>74</v>
      </c>
      <c r="E323" s="187" t="s">
        <v>460</v>
      </c>
      <c r="F323" s="187" t="s">
        <v>461</v>
      </c>
      <c r="G323" s="173"/>
      <c r="H323" s="173"/>
      <c r="I323" s="176"/>
      <c r="J323" s="188">
        <f>BK323</f>
        <v>0</v>
      </c>
      <c r="K323" s="173"/>
      <c r="L323" s="178"/>
      <c r="M323" s="179"/>
      <c r="N323" s="180"/>
      <c r="O323" s="180"/>
      <c r="P323" s="181">
        <f>SUM(P324:P347)</f>
        <v>0</v>
      </c>
      <c r="Q323" s="180"/>
      <c r="R323" s="181">
        <f>SUM(R324:R347)</f>
        <v>36.42115</v>
      </c>
      <c r="S323" s="180"/>
      <c r="T323" s="182">
        <f>SUM(T324:T347)</f>
        <v>0</v>
      </c>
      <c r="AR323" s="183" t="s">
        <v>25</v>
      </c>
      <c r="AT323" s="184" t="s">
        <v>74</v>
      </c>
      <c r="AU323" s="184" t="s">
        <v>25</v>
      </c>
      <c r="AY323" s="183" t="s">
        <v>132</v>
      </c>
      <c r="BK323" s="185">
        <f>SUM(BK324:BK347)</f>
        <v>0</v>
      </c>
    </row>
    <row r="324" spans="2:65" s="1" customFormat="1" ht="31.5" customHeight="1">
      <c r="B324" s="41"/>
      <c r="C324" s="189" t="s">
        <v>462</v>
      </c>
      <c r="D324" s="189" t="s">
        <v>134</v>
      </c>
      <c r="E324" s="190" t="s">
        <v>463</v>
      </c>
      <c r="F324" s="191" t="s">
        <v>464</v>
      </c>
      <c r="G324" s="192" t="s">
        <v>163</v>
      </c>
      <c r="H324" s="193">
        <v>111.5</v>
      </c>
      <c r="I324" s="194"/>
      <c r="J324" s="195">
        <f>ROUND(I324*H324,2)</f>
        <v>0</v>
      </c>
      <c r="K324" s="191" t="s">
        <v>138</v>
      </c>
      <c r="L324" s="61"/>
      <c r="M324" s="196" t="s">
        <v>32</v>
      </c>
      <c r="N324" s="197" t="s">
        <v>46</v>
      </c>
      <c r="O324" s="42"/>
      <c r="P324" s="198">
        <f>O324*H324</f>
        <v>0</v>
      </c>
      <c r="Q324" s="198">
        <v>0.1461</v>
      </c>
      <c r="R324" s="198">
        <f>Q324*H324</f>
        <v>16.29015</v>
      </c>
      <c r="S324" s="198">
        <v>0</v>
      </c>
      <c r="T324" s="199">
        <f>S324*H324</f>
        <v>0</v>
      </c>
      <c r="AR324" s="24" t="s">
        <v>139</v>
      </c>
      <c r="AT324" s="24" t="s">
        <v>134</v>
      </c>
      <c r="AU324" s="24" t="s">
        <v>84</v>
      </c>
      <c r="AY324" s="24" t="s">
        <v>132</v>
      </c>
      <c r="BE324" s="200">
        <f>IF(N324="základní",J324,0)</f>
        <v>0</v>
      </c>
      <c r="BF324" s="200">
        <f>IF(N324="snížená",J324,0)</f>
        <v>0</v>
      </c>
      <c r="BG324" s="200">
        <f>IF(N324="zákl. přenesená",J324,0)</f>
        <v>0</v>
      </c>
      <c r="BH324" s="200">
        <f>IF(N324="sníž. přenesená",J324,0)</f>
        <v>0</v>
      </c>
      <c r="BI324" s="200">
        <f>IF(N324="nulová",J324,0)</f>
        <v>0</v>
      </c>
      <c r="BJ324" s="24" t="s">
        <v>25</v>
      </c>
      <c r="BK324" s="200">
        <f>ROUND(I324*H324,2)</f>
        <v>0</v>
      </c>
      <c r="BL324" s="24" t="s">
        <v>139</v>
      </c>
      <c r="BM324" s="24" t="s">
        <v>465</v>
      </c>
    </row>
    <row r="325" spans="2:51" s="11" customFormat="1" ht="13.5">
      <c r="B325" s="201"/>
      <c r="C325" s="202"/>
      <c r="D325" s="203" t="s">
        <v>141</v>
      </c>
      <c r="E325" s="204" t="s">
        <v>32</v>
      </c>
      <c r="F325" s="205" t="s">
        <v>466</v>
      </c>
      <c r="G325" s="202"/>
      <c r="H325" s="206" t="s">
        <v>32</v>
      </c>
      <c r="I325" s="207"/>
      <c r="J325" s="202"/>
      <c r="K325" s="202"/>
      <c r="L325" s="208"/>
      <c r="M325" s="209"/>
      <c r="N325" s="210"/>
      <c r="O325" s="210"/>
      <c r="P325" s="210"/>
      <c r="Q325" s="210"/>
      <c r="R325" s="210"/>
      <c r="S325" s="210"/>
      <c r="T325" s="211"/>
      <c r="AT325" s="212" t="s">
        <v>141</v>
      </c>
      <c r="AU325" s="212" t="s">
        <v>84</v>
      </c>
      <c r="AV325" s="11" t="s">
        <v>25</v>
      </c>
      <c r="AW325" s="11" t="s">
        <v>39</v>
      </c>
      <c r="AX325" s="11" t="s">
        <v>75</v>
      </c>
      <c r="AY325" s="212" t="s">
        <v>132</v>
      </c>
    </row>
    <row r="326" spans="2:51" s="11" customFormat="1" ht="13.5">
      <c r="B326" s="201"/>
      <c r="C326" s="202"/>
      <c r="D326" s="203" t="s">
        <v>141</v>
      </c>
      <c r="E326" s="204" t="s">
        <v>32</v>
      </c>
      <c r="F326" s="205" t="s">
        <v>467</v>
      </c>
      <c r="G326" s="202"/>
      <c r="H326" s="206" t="s">
        <v>32</v>
      </c>
      <c r="I326" s="207"/>
      <c r="J326" s="202"/>
      <c r="K326" s="202"/>
      <c r="L326" s="208"/>
      <c r="M326" s="209"/>
      <c r="N326" s="210"/>
      <c r="O326" s="210"/>
      <c r="P326" s="210"/>
      <c r="Q326" s="210"/>
      <c r="R326" s="210"/>
      <c r="S326" s="210"/>
      <c r="T326" s="211"/>
      <c r="AT326" s="212" t="s">
        <v>141</v>
      </c>
      <c r="AU326" s="212" t="s">
        <v>84</v>
      </c>
      <c r="AV326" s="11" t="s">
        <v>25</v>
      </c>
      <c r="AW326" s="11" t="s">
        <v>39</v>
      </c>
      <c r="AX326" s="11" t="s">
        <v>75</v>
      </c>
      <c r="AY326" s="212" t="s">
        <v>132</v>
      </c>
    </row>
    <row r="327" spans="2:51" s="12" customFormat="1" ht="13.5">
      <c r="B327" s="213"/>
      <c r="C327" s="214"/>
      <c r="D327" s="203" t="s">
        <v>141</v>
      </c>
      <c r="E327" s="225" t="s">
        <v>32</v>
      </c>
      <c r="F327" s="226" t="s">
        <v>468</v>
      </c>
      <c r="G327" s="214"/>
      <c r="H327" s="227">
        <v>17.5</v>
      </c>
      <c r="I327" s="219"/>
      <c r="J327" s="214"/>
      <c r="K327" s="214"/>
      <c r="L327" s="220"/>
      <c r="M327" s="221"/>
      <c r="N327" s="222"/>
      <c r="O327" s="222"/>
      <c r="P327" s="222"/>
      <c r="Q327" s="222"/>
      <c r="R327" s="222"/>
      <c r="S327" s="222"/>
      <c r="T327" s="223"/>
      <c r="AT327" s="224" t="s">
        <v>141</v>
      </c>
      <c r="AU327" s="224" t="s">
        <v>84</v>
      </c>
      <c r="AV327" s="12" t="s">
        <v>84</v>
      </c>
      <c r="AW327" s="12" t="s">
        <v>39</v>
      </c>
      <c r="AX327" s="12" t="s">
        <v>75</v>
      </c>
      <c r="AY327" s="224" t="s">
        <v>132</v>
      </c>
    </row>
    <row r="328" spans="2:51" s="13" customFormat="1" ht="13.5">
      <c r="B328" s="228"/>
      <c r="C328" s="229"/>
      <c r="D328" s="203" t="s">
        <v>141</v>
      </c>
      <c r="E328" s="230" t="s">
        <v>32</v>
      </c>
      <c r="F328" s="231" t="s">
        <v>184</v>
      </c>
      <c r="G328" s="229"/>
      <c r="H328" s="232">
        <v>17.5</v>
      </c>
      <c r="I328" s="233"/>
      <c r="J328" s="229"/>
      <c r="K328" s="229"/>
      <c r="L328" s="234"/>
      <c r="M328" s="235"/>
      <c r="N328" s="236"/>
      <c r="O328" s="236"/>
      <c r="P328" s="236"/>
      <c r="Q328" s="236"/>
      <c r="R328" s="236"/>
      <c r="S328" s="236"/>
      <c r="T328" s="237"/>
      <c r="AT328" s="238" t="s">
        <v>141</v>
      </c>
      <c r="AU328" s="238" t="s">
        <v>84</v>
      </c>
      <c r="AV328" s="13" t="s">
        <v>149</v>
      </c>
      <c r="AW328" s="13" t="s">
        <v>39</v>
      </c>
      <c r="AX328" s="13" t="s">
        <v>75</v>
      </c>
      <c r="AY328" s="238" t="s">
        <v>132</v>
      </c>
    </row>
    <row r="329" spans="2:51" s="11" customFormat="1" ht="13.5">
      <c r="B329" s="201"/>
      <c r="C329" s="202"/>
      <c r="D329" s="203" t="s">
        <v>141</v>
      </c>
      <c r="E329" s="204" t="s">
        <v>32</v>
      </c>
      <c r="F329" s="205" t="s">
        <v>469</v>
      </c>
      <c r="G329" s="202"/>
      <c r="H329" s="206" t="s">
        <v>32</v>
      </c>
      <c r="I329" s="207"/>
      <c r="J329" s="202"/>
      <c r="K329" s="202"/>
      <c r="L329" s="208"/>
      <c r="M329" s="209"/>
      <c r="N329" s="210"/>
      <c r="O329" s="210"/>
      <c r="P329" s="210"/>
      <c r="Q329" s="210"/>
      <c r="R329" s="210"/>
      <c r="S329" s="210"/>
      <c r="T329" s="211"/>
      <c r="AT329" s="212" t="s">
        <v>141</v>
      </c>
      <c r="AU329" s="212" t="s">
        <v>84</v>
      </c>
      <c r="AV329" s="11" t="s">
        <v>25</v>
      </c>
      <c r="AW329" s="11" t="s">
        <v>39</v>
      </c>
      <c r="AX329" s="11" t="s">
        <v>75</v>
      </c>
      <c r="AY329" s="212" t="s">
        <v>132</v>
      </c>
    </row>
    <row r="330" spans="2:51" s="11" customFormat="1" ht="13.5">
      <c r="B330" s="201"/>
      <c r="C330" s="202"/>
      <c r="D330" s="203" t="s">
        <v>141</v>
      </c>
      <c r="E330" s="204" t="s">
        <v>32</v>
      </c>
      <c r="F330" s="205" t="s">
        <v>470</v>
      </c>
      <c r="G330" s="202"/>
      <c r="H330" s="206" t="s">
        <v>32</v>
      </c>
      <c r="I330" s="207"/>
      <c r="J330" s="202"/>
      <c r="K330" s="202"/>
      <c r="L330" s="208"/>
      <c r="M330" s="209"/>
      <c r="N330" s="210"/>
      <c r="O330" s="210"/>
      <c r="P330" s="210"/>
      <c r="Q330" s="210"/>
      <c r="R330" s="210"/>
      <c r="S330" s="210"/>
      <c r="T330" s="211"/>
      <c r="AT330" s="212" t="s">
        <v>141</v>
      </c>
      <c r="AU330" s="212" t="s">
        <v>84</v>
      </c>
      <c r="AV330" s="11" t="s">
        <v>25</v>
      </c>
      <c r="AW330" s="11" t="s">
        <v>39</v>
      </c>
      <c r="AX330" s="11" t="s">
        <v>75</v>
      </c>
      <c r="AY330" s="212" t="s">
        <v>132</v>
      </c>
    </row>
    <row r="331" spans="2:51" s="12" customFormat="1" ht="13.5">
      <c r="B331" s="213"/>
      <c r="C331" s="214"/>
      <c r="D331" s="203" t="s">
        <v>141</v>
      </c>
      <c r="E331" s="225" t="s">
        <v>32</v>
      </c>
      <c r="F331" s="226" t="s">
        <v>471</v>
      </c>
      <c r="G331" s="214"/>
      <c r="H331" s="227">
        <v>94</v>
      </c>
      <c r="I331" s="219"/>
      <c r="J331" s="214"/>
      <c r="K331" s="214"/>
      <c r="L331" s="220"/>
      <c r="M331" s="221"/>
      <c r="N331" s="222"/>
      <c r="O331" s="222"/>
      <c r="P331" s="222"/>
      <c r="Q331" s="222"/>
      <c r="R331" s="222"/>
      <c r="S331" s="222"/>
      <c r="T331" s="223"/>
      <c r="AT331" s="224" t="s">
        <v>141</v>
      </c>
      <c r="AU331" s="224" t="s">
        <v>84</v>
      </c>
      <c r="AV331" s="12" t="s">
        <v>84</v>
      </c>
      <c r="AW331" s="12" t="s">
        <v>39</v>
      </c>
      <c r="AX331" s="12" t="s">
        <v>75</v>
      </c>
      <c r="AY331" s="224" t="s">
        <v>132</v>
      </c>
    </row>
    <row r="332" spans="2:51" s="13" customFormat="1" ht="13.5">
      <c r="B332" s="228"/>
      <c r="C332" s="229"/>
      <c r="D332" s="203" t="s">
        <v>141</v>
      </c>
      <c r="E332" s="230" t="s">
        <v>32</v>
      </c>
      <c r="F332" s="231" t="s">
        <v>472</v>
      </c>
      <c r="G332" s="229"/>
      <c r="H332" s="232">
        <v>94</v>
      </c>
      <c r="I332" s="233"/>
      <c r="J332" s="229"/>
      <c r="K332" s="229"/>
      <c r="L332" s="234"/>
      <c r="M332" s="235"/>
      <c r="N332" s="236"/>
      <c r="O332" s="236"/>
      <c r="P332" s="236"/>
      <c r="Q332" s="236"/>
      <c r="R332" s="236"/>
      <c r="S332" s="236"/>
      <c r="T332" s="237"/>
      <c r="AT332" s="238" t="s">
        <v>141</v>
      </c>
      <c r="AU332" s="238" t="s">
        <v>84</v>
      </c>
      <c r="AV332" s="13" t="s">
        <v>149</v>
      </c>
      <c r="AW332" s="13" t="s">
        <v>39</v>
      </c>
      <c r="AX332" s="13" t="s">
        <v>75</v>
      </c>
      <c r="AY332" s="238" t="s">
        <v>132</v>
      </c>
    </row>
    <row r="333" spans="2:51" s="14" customFormat="1" ht="13.5">
      <c r="B333" s="239"/>
      <c r="C333" s="240"/>
      <c r="D333" s="215" t="s">
        <v>141</v>
      </c>
      <c r="E333" s="241" t="s">
        <v>32</v>
      </c>
      <c r="F333" s="242" t="s">
        <v>188</v>
      </c>
      <c r="G333" s="240"/>
      <c r="H333" s="243">
        <v>111.5</v>
      </c>
      <c r="I333" s="244"/>
      <c r="J333" s="240"/>
      <c r="K333" s="240"/>
      <c r="L333" s="245"/>
      <c r="M333" s="246"/>
      <c r="N333" s="247"/>
      <c r="O333" s="247"/>
      <c r="P333" s="247"/>
      <c r="Q333" s="247"/>
      <c r="R333" s="247"/>
      <c r="S333" s="247"/>
      <c r="T333" s="248"/>
      <c r="AT333" s="249" t="s">
        <v>141</v>
      </c>
      <c r="AU333" s="249" t="s">
        <v>84</v>
      </c>
      <c r="AV333" s="14" t="s">
        <v>139</v>
      </c>
      <c r="AW333" s="14" t="s">
        <v>39</v>
      </c>
      <c r="AX333" s="14" t="s">
        <v>25</v>
      </c>
      <c r="AY333" s="249" t="s">
        <v>132</v>
      </c>
    </row>
    <row r="334" spans="2:65" s="1" customFormat="1" ht="31.5" customHeight="1">
      <c r="B334" s="41"/>
      <c r="C334" s="189" t="s">
        <v>473</v>
      </c>
      <c r="D334" s="189" t="s">
        <v>134</v>
      </c>
      <c r="E334" s="190" t="s">
        <v>474</v>
      </c>
      <c r="F334" s="191" t="s">
        <v>475</v>
      </c>
      <c r="G334" s="192" t="s">
        <v>163</v>
      </c>
      <c r="H334" s="193">
        <v>330.5</v>
      </c>
      <c r="I334" s="194"/>
      <c r="J334" s="195">
        <f>ROUND(I334*H334,2)</f>
        <v>0</v>
      </c>
      <c r="K334" s="191" t="s">
        <v>138</v>
      </c>
      <c r="L334" s="61"/>
      <c r="M334" s="196" t="s">
        <v>32</v>
      </c>
      <c r="N334" s="197" t="s">
        <v>46</v>
      </c>
      <c r="O334" s="42"/>
      <c r="P334" s="198">
        <f>O334*H334</f>
        <v>0</v>
      </c>
      <c r="Q334" s="198">
        <v>0</v>
      </c>
      <c r="R334" s="198">
        <f>Q334*H334</f>
        <v>0</v>
      </c>
      <c r="S334" s="198">
        <v>0</v>
      </c>
      <c r="T334" s="199">
        <f>S334*H334</f>
        <v>0</v>
      </c>
      <c r="AR334" s="24" t="s">
        <v>139</v>
      </c>
      <c r="AT334" s="24" t="s">
        <v>134</v>
      </c>
      <c r="AU334" s="24" t="s">
        <v>84</v>
      </c>
      <c r="AY334" s="24" t="s">
        <v>132</v>
      </c>
      <c r="BE334" s="200">
        <f>IF(N334="základní",J334,0)</f>
        <v>0</v>
      </c>
      <c r="BF334" s="200">
        <f>IF(N334="snížená",J334,0)</f>
        <v>0</v>
      </c>
      <c r="BG334" s="200">
        <f>IF(N334="zákl. přenesená",J334,0)</f>
        <v>0</v>
      </c>
      <c r="BH334" s="200">
        <f>IF(N334="sníž. přenesená",J334,0)</f>
        <v>0</v>
      </c>
      <c r="BI334" s="200">
        <f>IF(N334="nulová",J334,0)</f>
        <v>0</v>
      </c>
      <c r="BJ334" s="24" t="s">
        <v>25</v>
      </c>
      <c r="BK334" s="200">
        <f>ROUND(I334*H334,2)</f>
        <v>0</v>
      </c>
      <c r="BL334" s="24" t="s">
        <v>139</v>
      </c>
      <c r="BM334" s="24" t="s">
        <v>476</v>
      </c>
    </row>
    <row r="335" spans="2:51" s="11" customFormat="1" ht="13.5">
      <c r="B335" s="201"/>
      <c r="C335" s="202"/>
      <c r="D335" s="203" t="s">
        <v>141</v>
      </c>
      <c r="E335" s="204" t="s">
        <v>32</v>
      </c>
      <c r="F335" s="205" t="s">
        <v>477</v>
      </c>
      <c r="G335" s="202"/>
      <c r="H335" s="206" t="s">
        <v>32</v>
      </c>
      <c r="I335" s="207"/>
      <c r="J335" s="202"/>
      <c r="K335" s="202"/>
      <c r="L335" s="208"/>
      <c r="M335" s="209"/>
      <c r="N335" s="210"/>
      <c r="O335" s="210"/>
      <c r="P335" s="210"/>
      <c r="Q335" s="210"/>
      <c r="R335" s="210"/>
      <c r="S335" s="210"/>
      <c r="T335" s="211"/>
      <c r="AT335" s="212" t="s">
        <v>141</v>
      </c>
      <c r="AU335" s="212" t="s">
        <v>84</v>
      </c>
      <c r="AV335" s="11" t="s">
        <v>25</v>
      </c>
      <c r="AW335" s="11" t="s">
        <v>39</v>
      </c>
      <c r="AX335" s="11" t="s">
        <v>75</v>
      </c>
      <c r="AY335" s="212" t="s">
        <v>132</v>
      </c>
    </row>
    <row r="336" spans="2:51" s="11" customFormat="1" ht="13.5">
      <c r="B336" s="201"/>
      <c r="C336" s="202"/>
      <c r="D336" s="203" t="s">
        <v>141</v>
      </c>
      <c r="E336" s="204" t="s">
        <v>32</v>
      </c>
      <c r="F336" s="205" t="s">
        <v>478</v>
      </c>
      <c r="G336" s="202"/>
      <c r="H336" s="206" t="s">
        <v>32</v>
      </c>
      <c r="I336" s="207"/>
      <c r="J336" s="202"/>
      <c r="K336" s="202"/>
      <c r="L336" s="208"/>
      <c r="M336" s="209"/>
      <c r="N336" s="210"/>
      <c r="O336" s="210"/>
      <c r="P336" s="210"/>
      <c r="Q336" s="210"/>
      <c r="R336" s="210"/>
      <c r="S336" s="210"/>
      <c r="T336" s="211"/>
      <c r="AT336" s="212" t="s">
        <v>141</v>
      </c>
      <c r="AU336" s="212" t="s">
        <v>84</v>
      </c>
      <c r="AV336" s="11" t="s">
        <v>25</v>
      </c>
      <c r="AW336" s="11" t="s">
        <v>39</v>
      </c>
      <c r="AX336" s="11" t="s">
        <v>75</v>
      </c>
      <c r="AY336" s="212" t="s">
        <v>132</v>
      </c>
    </row>
    <row r="337" spans="2:51" s="12" customFormat="1" ht="13.5">
      <c r="B337" s="213"/>
      <c r="C337" s="214"/>
      <c r="D337" s="203" t="s">
        <v>141</v>
      </c>
      <c r="E337" s="225" t="s">
        <v>32</v>
      </c>
      <c r="F337" s="226" t="s">
        <v>479</v>
      </c>
      <c r="G337" s="214"/>
      <c r="H337" s="227">
        <v>73.5</v>
      </c>
      <c r="I337" s="219"/>
      <c r="J337" s="214"/>
      <c r="K337" s="214"/>
      <c r="L337" s="220"/>
      <c r="M337" s="221"/>
      <c r="N337" s="222"/>
      <c r="O337" s="222"/>
      <c r="P337" s="222"/>
      <c r="Q337" s="222"/>
      <c r="R337" s="222"/>
      <c r="S337" s="222"/>
      <c r="T337" s="223"/>
      <c r="AT337" s="224" t="s">
        <v>141</v>
      </c>
      <c r="AU337" s="224" t="s">
        <v>84</v>
      </c>
      <c r="AV337" s="12" t="s">
        <v>84</v>
      </c>
      <c r="AW337" s="12" t="s">
        <v>39</v>
      </c>
      <c r="AX337" s="12" t="s">
        <v>75</v>
      </c>
      <c r="AY337" s="224" t="s">
        <v>132</v>
      </c>
    </row>
    <row r="338" spans="2:51" s="12" customFormat="1" ht="13.5">
      <c r="B338" s="213"/>
      <c r="C338" s="214"/>
      <c r="D338" s="203" t="s">
        <v>141</v>
      </c>
      <c r="E338" s="225" t="s">
        <v>32</v>
      </c>
      <c r="F338" s="226" t="s">
        <v>480</v>
      </c>
      <c r="G338" s="214"/>
      <c r="H338" s="227">
        <v>257</v>
      </c>
      <c r="I338" s="219"/>
      <c r="J338" s="214"/>
      <c r="K338" s="214"/>
      <c r="L338" s="220"/>
      <c r="M338" s="221"/>
      <c r="N338" s="222"/>
      <c r="O338" s="222"/>
      <c r="P338" s="222"/>
      <c r="Q338" s="222"/>
      <c r="R338" s="222"/>
      <c r="S338" s="222"/>
      <c r="T338" s="223"/>
      <c r="AT338" s="224" t="s">
        <v>141</v>
      </c>
      <c r="AU338" s="224" t="s">
        <v>84</v>
      </c>
      <c r="AV338" s="12" t="s">
        <v>84</v>
      </c>
      <c r="AW338" s="12" t="s">
        <v>39</v>
      </c>
      <c r="AX338" s="12" t="s">
        <v>75</v>
      </c>
      <c r="AY338" s="224" t="s">
        <v>132</v>
      </c>
    </row>
    <row r="339" spans="2:51" s="14" customFormat="1" ht="13.5">
      <c r="B339" s="239"/>
      <c r="C339" s="240"/>
      <c r="D339" s="215" t="s">
        <v>141</v>
      </c>
      <c r="E339" s="241" t="s">
        <v>32</v>
      </c>
      <c r="F339" s="242" t="s">
        <v>188</v>
      </c>
      <c r="G339" s="240"/>
      <c r="H339" s="243">
        <v>330.5</v>
      </c>
      <c r="I339" s="244"/>
      <c r="J339" s="240"/>
      <c r="K339" s="240"/>
      <c r="L339" s="245"/>
      <c r="M339" s="246"/>
      <c r="N339" s="247"/>
      <c r="O339" s="247"/>
      <c r="P339" s="247"/>
      <c r="Q339" s="247"/>
      <c r="R339" s="247"/>
      <c r="S339" s="247"/>
      <c r="T339" s="248"/>
      <c r="AT339" s="249" t="s">
        <v>141</v>
      </c>
      <c r="AU339" s="249" t="s">
        <v>84</v>
      </c>
      <c r="AV339" s="14" t="s">
        <v>139</v>
      </c>
      <c r="AW339" s="14" t="s">
        <v>39</v>
      </c>
      <c r="AX339" s="14" t="s">
        <v>25</v>
      </c>
      <c r="AY339" s="249" t="s">
        <v>132</v>
      </c>
    </row>
    <row r="340" spans="2:65" s="1" customFormat="1" ht="31.5" customHeight="1">
      <c r="B340" s="41"/>
      <c r="C340" s="250" t="s">
        <v>481</v>
      </c>
      <c r="D340" s="250" t="s">
        <v>190</v>
      </c>
      <c r="E340" s="251" t="s">
        <v>482</v>
      </c>
      <c r="F340" s="252" t="s">
        <v>483</v>
      </c>
      <c r="G340" s="253" t="s">
        <v>163</v>
      </c>
      <c r="H340" s="254">
        <v>19</v>
      </c>
      <c r="I340" s="255"/>
      <c r="J340" s="256">
        <f>ROUND(I340*H340,2)</f>
        <v>0</v>
      </c>
      <c r="K340" s="252" t="s">
        <v>32</v>
      </c>
      <c r="L340" s="257"/>
      <c r="M340" s="258" t="s">
        <v>32</v>
      </c>
      <c r="N340" s="259" t="s">
        <v>46</v>
      </c>
      <c r="O340" s="42"/>
      <c r="P340" s="198">
        <f>O340*H340</f>
        <v>0</v>
      </c>
      <c r="Q340" s="198">
        <v>0.161</v>
      </c>
      <c r="R340" s="198">
        <f>Q340*H340</f>
        <v>3.059</v>
      </c>
      <c r="S340" s="198">
        <v>0</v>
      </c>
      <c r="T340" s="199">
        <f>S340*H340</f>
        <v>0</v>
      </c>
      <c r="AR340" s="24" t="s">
        <v>177</v>
      </c>
      <c r="AT340" s="24" t="s">
        <v>190</v>
      </c>
      <c r="AU340" s="24" t="s">
        <v>84</v>
      </c>
      <c r="AY340" s="24" t="s">
        <v>132</v>
      </c>
      <c r="BE340" s="200">
        <f>IF(N340="základní",J340,0)</f>
        <v>0</v>
      </c>
      <c r="BF340" s="200">
        <f>IF(N340="snížená",J340,0)</f>
        <v>0</v>
      </c>
      <c r="BG340" s="200">
        <f>IF(N340="zákl. přenesená",J340,0)</f>
        <v>0</v>
      </c>
      <c r="BH340" s="200">
        <f>IF(N340="sníž. přenesená",J340,0)</f>
        <v>0</v>
      </c>
      <c r="BI340" s="200">
        <f>IF(N340="nulová",J340,0)</f>
        <v>0</v>
      </c>
      <c r="BJ340" s="24" t="s">
        <v>25</v>
      </c>
      <c r="BK340" s="200">
        <f>ROUND(I340*H340,2)</f>
        <v>0</v>
      </c>
      <c r="BL340" s="24" t="s">
        <v>139</v>
      </c>
      <c r="BM340" s="24" t="s">
        <v>484</v>
      </c>
    </row>
    <row r="341" spans="2:51" s="11" customFormat="1" ht="13.5">
      <c r="B341" s="201"/>
      <c r="C341" s="202"/>
      <c r="D341" s="203" t="s">
        <v>141</v>
      </c>
      <c r="E341" s="204" t="s">
        <v>32</v>
      </c>
      <c r="F341" s="205" t="s">
        <v>282</v>
      </c>
      <c r="G341" s="202"/>
      <c r="H341" s="206" t="s">
        <v>32</v>
      </c>
      <c r="I341" s="207"/>
      <c r="J341" s="202"/>
      <c r="K341" s="202"/>
      <c r="L341" s="208"/>
      <c r="M341" s="209"/>
      <c r="N341" s="210"/>
      <c r="O341" s="210"/>
      <c r="P341" s="210"/>
      <c r="Q341" s="210"/>
      <c r="R341" s="210"/>
      <c r="S341" s="210"/>
      <c r="T341" s="211"/>
      <c r="AT341" s="212" t="s">
        <v>141</v>
      </c>
      <c r="AU341" s="212" t="s">
        <v>84</v>
      </c>
      <c r="AV341" s="11" t="s">
        <v>25</v>
      </c>
      <c r="AW341" s="11" t="s">
        <v>39</v>
      </c>
      <c r="AX341" s="11" t="s">
        <v>75</v>
      </c>
      <c r="AY341" s="212" t="s">
        <v>132</v>
      </c>
    </row>
    <row r="342" spans="2:51" s="11" customFormat="1" ht="13.5">
      <c r="B342" s="201"/>
      <c r="C342" s="202"/>
      <c r="D342" s="203" t="s">
        <v>141</v>
      </c>
      <c r="E342" s="204" t="s">
        <v>32</v>
      </c>
      <c r="F342" s="205" t="s">
        <v>485</v>
      </c>
      <c r="G342" s="202"/>
      <c r="H342" s="206" t="s">
        <v>32</v>
      </c>
      <c r="I342" s="207"/>
      <c r="J342" s="202"/>
      <c r="K342" s="202"/>
      <c r="L342" s="208"/>
      <c r="M342" s="209"/>
      <c r="N342" s="210"/>
      <c r="O342" s="210"/>
      <c r="P342" s="210"/>
      <c r="Q342" s="210"/>
      <c r="R342" s="210"/>
      <c r="S342" s="210"/>
      <c r="T342" s="211"/>
      <c r="AT342" s="212" t="s">
        <v>141</v>
      </c>
      <c r="AU342" s="212" t="s">
        <v>84</v>
      </c>
      <c r="AV342" s="11" t="s">
        <v>25</v>
      </c>
      <c r="AW342" s="11" t="s">
        <v>39</v>
      </c>
      <c r="AX342" s="11" t="s">
        <v>75</v>
      </c>
      <c r="AY342" s="212" t="s">
        <v>132</v>
      </c>
    </row>
    <row r="343" spans="2:51" s="12" customFormat="1" ht="13.5">
      <c r="B343" s="213"/>
      <c r="C343" s="214"/>
      <c r="D343" s="215" t="s">
        <v>141</v>
      </c>
      <c r="E343" s="216" t="s">
        <v>32</v>
      </c>
      <c r="F343" s="217" t="s">
        <v>486</v>
      </c>
      <c r="G343" s="214"/>
      <c r="H343" s="218">
        <v>19</v>
      </c>
      <c r="I343" s="219"/>
      <c r="J343" s="214"/>
      <c r="K343" s="214"/>
      <c r="L343" s="220"/>
      <c r="M343" s="221"/>
      <c r="N343" s="222"/>
      <c r="O343" s="222"/>
      <c r="P343" s="222"/>
      <c r="Q343" s="222"/>
      <c r="R343" s="222"/>
      <c r="S343" s="222"/>
      <c r="T343" s="223"/>
      <c r="AT343" s="224" t="s">
        <v>141</v>
      </c>
      <c r="AU343" s="224" t="s">
        <v>84</v>
      </c>
      <c r="AV343" s="12" t="s">
        <v>84</v>
      </c>
      <c r="AW343" s="12" t="s">
        <v>39</v>
      </c>
      <c r="AX343" s="12" t="s">
        <v>25</v>
      </c>
      <c r="AY343" s="224" t="s">
        <v>132</v>
      </c>
    </row>
    <row r="344" spans="2:65" s="1" customFormat="1" ht="31.5" customHeight="1">
      <c r="B344" s="41"/>
      <c r="C344" s="250" t="s">
        <v>487</v>
      </c>
      <c r="D344" s="250" t="s">
        <v>190</v>
      </c>
      <c r="E344" s="251" t="s">
        <v>488</v>
      </c>
      <c r="F344" s="252" t="s">
        <v>489</v>
      </c>
      <c r="G344" s="253" t="s">
        <v>163</v>
      </c>
      <c r="H344" s="254">
        <v>97</v>
      </c>
      <c r="I344" s="255"/>
      <c r="J344" s="256">
        <f>ROUND(I344*H344,2)</f>
        <v>0</v>
      </c>
      <c r="K344" s="252" t="s">
        <v>32</v>
      </c>
      <c r="L344" s="257"/>
      <c r="M344" s="258" t="s">
        <v>32</v>
      </c>
      <c r="N344" s="259" t="s">
        <v>46</v>
      </c>
      <c r="O344" s="42"/>
      <c r="P344" s="198">
        <f>O344*H344</f>
        <v>0</v>
      </c>
      <c r="Q344" s="198">
        <v>0.176</v>
      </c>
      <c r="R344" s="198">
        <f>Q344*H344</f>
        <v>17.072</v>
      </c>
      <c r="S344" s="198">
        <v>0</v>
      </c>
      <c r="T344" s="199">
        <f>S344*H344</f>
        <v>0</v>
      </c>
      <c r="AR344" s="24" t="s">
        <v>177</v>
      </c>
      <c r="AT344" s="24" t="s">
        <v>190</v>
      </c>
      <c r="AU344" s="24" t="s">
        <v>84</v>
      </c>
      <c r="AY344" s="24" t="s">
        <v>132</v>
      </c>
      <c r="BE344" s="200">
        <f>IF(N344="základní",J344,0)</f>
        <v>0</v>
      </c>
      <c r="BF344" s="200">
        <f>IF(N344="snížená",J344,0)</f>
        <v>0</v>
      </c>
      <c r="BG344" s="200">
        <f>IF(N344="zákl. přenesená",J344,0)</f>
        <v>0</v>
      </c>
      <c r="BH344" s="200">
        <f>IF(N344="sníž. přenesená",J344,0)</f>
        <v>0</v>
      </c>
      <c r="BI344" s="200">
        <f>IF(N344="nulová",J344,0)</f>
        <v>0</v>
      </c>
      <c r="BJ344" s="24" t="s">
        <v>25</v>
      </c>
      <c r="BK344" s="200">
        <f>ROUND(I344*H344,2)</f>
        <v>0</v>
      </c>
      <c r="BL344" s="24" t="s">
        <v>139</v>
      </c>
      <c r="BM344" s="24" t="s">
        <v>490</v>
      </c>
    </row>
    <row r="345" spans="2:51" s="11" customFormat="1" ht="13.5">
      <c r="B345" s="201"/>
      <c r="C345" s="202"/>
      <c r="D345" s="203" t="s">
        <v>141</v>
      </c>
      <c r="E345" s="204" t="s">
        <v>32</v>
      </c>
      <c r="F345" s="205" t="s">
        <v>282</v>
      </c>
      <c r="G345" s="202"/>
      <c r="H345" s="206" t="s">
        <v>32</v>
      </c>
      <c r="I345" s="207"/>
      <c r="J345" s="202"/>
      <c r="K345" s="202"/>
      <c r="L345" s="208"/>
      <c r="M345" s="209"/>
      <c r="N345" s="210"/>
      <c r="O345" s="210"/>
      <c r="P345" s="210"/>
      <c r="Q345" s="210"/>
      <c r="R345" s="210"/>
      <c r="S345" s="210"/>
      <c r="T345" s="211"/>
      <c r="AT345" s="212" t="s">
        <v>141</v>
      </c>
      <c r="AU345" s="212" t="s">
        <v>84</v>
      </c>
      <c r="AV345" s="11" t="s">
        <v>25</v>
      </c>
      <c r="AW345" s="11" t="s">
        <v>39</v>
      </c>
      <c r="AX345" s="11" t="s">
        <v>75</v>
      </c>
      <c r="AY345" s="212" t="s">
        <v>132</v>
      </c>
    </row>
    <row r="346" spans="2:51" s="11" customFormat="1" ht="13.5">
      <c r="B346" s="201"/>
      <c r="C346" s="202"/>
      <c r="D346" s="203" t="s">
        <v>141</v>
      </c>
      <c r="E346" s="204" t="s">
        <v>32</v>
      </c>
      <c r="F346" s="205" t="s">
        <v>491</v>
      </c>
      <c r="G346" s="202"/>
      <c r="H346" s="206" t="s">
        <v>32</v>
      </c>
      <c r="I346" s="207"/>
      <c r="J346" s="202"/>
      <c r="K346" s="202"/>
      <c r="L346" s="208"/>
      <c r="M346" s="209"/>
      <c r="N346" s="210"/>
      <c r="O346" s="210"/>
      <c r="P346" s="210"/>
      <c r="Q346" s="210"/>
      <c r="R346" s="210"/>
      <c r="S346" s="210"/>
      <c r="T346" s="211"/>
      <c r="AT346" s="212" t="s">
        <v>141</v>
      </c>
      <c r="AU346" s="212" t="s">
        <v>84</v>
      </c>
      <c r="AV346" s="11" t="s">
        <v>25</v>
      </c>
      <c r="AW346" s="11" t="s">
        <v>39</v>
      </c>
      <c r="AX346" s="11" t="s">
        <v>75</v>
      </c>
      <c r="AY346" s="212" t="s">
        <v>132</v>
      </c>
    </row>
    <row r="347" spans="2:51" s="12" customFormat="1" ht="13.5">
      <c r="B347" s="213"/>
      <c r="C347" s="214"/>
      <c r="D347" s="203" t="s">
        <v>141</v>
      </c>
      <c r="E347" s="225" t="s">
        <v>32</v>
      </c>
      <c r="F347" s="226" t="s">
        <v>492</v>
      </c>
      <c r="G347" s="214"/>
      <c r="H347" s="227">
        <v>97</v>
      </c>
      <c r="I347" s="219"/>
      <c r="J347" s="214"/>
      <c r="K347" s="214"/>
      <c r="L347" s="220"/>
      <c r="M347" s="221"/>
      <c r="N347" s="222"/>
      <c r="O347" s="222"/>
      <c r="P347" s="222"/>
      <c r="Q347" s="222"/>
      <c r="R347" s="222"/>
      <c r="S347" s="222"/>
      <c r="T347" s="223"/>
      <c r="AT347" s="224" t="s">
        <v>141</v>
      </c>
      <c r="AU347" s="224" t="s">
        <v>84</v>
      </c>
      <c r="AV347" s="12" t="s">
        <v>84</v>
      </c>
      <c r="AW347" s="12" t="s">
        <v>39</v>
      </c>
      <c r="AX347" s="12" t="s">
        <v>25</v>
      </c>
      <c r="AY347" s="224" t="s">
        <v>132</v>
      </c>
    </row>
    <row r="348" spans="2:63" s="10" customFormat="1" ht="29.85" customHeight="1">
      <c r="B348" s="172"/>
      <c r="C348" s="173"/>
      <c r="D348" s="186" t="s">
        <v>74</v>
      </c>
      <c r="E348" s="187" t="s">
        <v>493</v>
      </c>
      <c r="F348" s="187" t="s">
        <v>494</v>
      </c>
      <c r="G348" s="173"/>
      <c r="H348" s="173"/>
      <c r="I348" s="176"/>
      <c r="J348" s="188">
        <f>BK348</f>
        <v>0</v>
      </c>
      <c r="K348" s="173"/>
      <c r="L348" s="178"/>
      <c r="M348" s="179"/>
      <c r="N348" s="180"/>
      <c r="O348" s="180"/>
      <c r="P348" s="181">
        <f>SUM(P349:P357)</f>
        <v>0</v>
      </c>
      <c r="Q348" s="180"/>
      <c r="R348" s="181">
        <f>SUM(R349:R357)</f>
        <v>0</v>
      </c>
      <c r="S348" s="180"/>
      <c r="T348" s="182">
        <f>SUM(T349:T357)</f>
        <v>0</v>
      </c>
      <c r="AR348" s="183" t="s">
        <v>25</v>
      </c>
      <c r="AT348" s="184" t="s">
        <v>74</v>
      </c>
      <c r="AU348" s="184" t="s">
        <v>25</v>
      </c>
      <c r="AY348" s="183" t="s">
        <v>132</v>
      </c>
      <c r="BK348" s="185">
        <f>SUM(BK349:BK357)</f>
        <v>0</v>
      </c>
    </row>
    <row r="349" spans="2:65" s="1" customFormat="1" ht="22.5" customHeight="1">
      <c r="B349" s="41"/>
      <c r="C349" s="189" t="s">
        <v>495</v>
      </c>
      <c r="D349" s="189" t="s">
        <v>134</v>
      </c>
      <c r="E349" s="190" t="s">
        <v>359</v>
      </c>
      <c r="F349" s="191" t="s">
        <v>360</v>
      </c>
      <c r="G349" s="192" t="s">
        <v>163</v>
      </c>
      <c r="H349" s="193">
        <v>1400</v>
      </c>
      <c r="I349" s="194"/>
      <c r="J349" s="195">
        <f>ROUND(I349*H349,2)</f>
        <v>0</v>
      </c>
      <c r="K349" s="191" t="s">
        <v>138</v>
      </c>
      <c r="L349" s="61"/>
      <c r="M349" s="196" t="s">
        <v>32</v>
      </c>
      <c r="N349" s="197" t="s">
        <v>46</v>
      </c>
      <c r="O349" s="42"/>
      <c r="P349" s="198">
        <f>O349*H349</f>
        <v>0</v>
      </c>
      <c r="Q349" s="198">
        <v>0</v>
      </c>
      <c r="R349" s="198">
        <f>Q349*H349</f>
        <v>0</v>
      </c>
      <c r="S349" s="198">
        <v>0</v>
      </c>
      <c r="T349" s="199">
        <f>S349*H349</f>
        <v>0</v>
      </c>
      <c r="AR349" s="24" t="s">
        <v>139</v>
      </c>
      <c r="AT349" s="24" t="s">
        <v>134</v>
      </c>
      <c r="AU349" s="24" t="s">
        <v>84</v>
      </c>
      <c r="AY349" s="24" t="s">
        <v>132</v>
      </c>
      <c r="BE349" s="200">
        <f>IF(N349="základní",J349,0)</f>
        <v>0</v>
      </c>
      <c r="BF349" s="200">
        <f>IF(N349="snížená",J349,0)</f>
        <v>0</v>
      </c>
      <c r="BG349" s="200">
        <f>IF(N349="zákl. přenesená",J349,0)</f>
        <v>0</v>
      </c>
      <c r="BH349" s="200">
        <f>IF(N349="sníž. přenesená",J349,0)</f>
        <v>0</v>
      </c>
      <c r="BI349" s="200">
        <f>IF(N349="nulová",J349,0)</f>
        <v>0</v>
      </c>
      <c r="BJ349" s="24" t="s">
        <v>25</v>
      </c>
      <c r="BK349" s="200">
        <f>ROUND(I349*H349,2)</f>
        <v>0</v>
      </c>
      <c r="BL349" s="24" t="s">
        <v>139</v>
      </c>
      <c r="BM349" s="24" t="s">
        <v>496</v>
      </c>
    </row>
    <row r="350" spans="2:51" s="11" customFormat="1" ht="13.5">
      <c r="B350" s="201"/>
      <c r="C350" s="202"/>
      <c r="D350" s="203" t="s">
        <v>141</v>
      </c>
      <c r="E350" s="204" t="s">
        <v>32</v>
      </c>
      <c r="F350" s="205" t="s">
        <v>142</v>
      </c>
      <c r="G350" s="202"/>
      <c r="H350" s="206" t="s">
        <v>32</v>
      </c>
      <c r="I350" s="207"/>
      <c r="J350" s="202"/>
      <c r="K350" s="202"/>
      <c r="L350" s="208"/>
      <c r="M350" s="209"/>
      <c r="N350" s="210"/>
      <c r="O350" s="210"/>
      <c r="P350" s="210"/>
      <c r="Q350" s="210"/>
      <c r="R350" s="210"/>
      <c r="S350" s="210"/>
      <c r="T350" s="211"/>
      <c r="AT350" s="212" t="s">
        <v>141</v>
      </c>
      <c r="AU350" s="212" t="s">
        <v>84</v>
      </c>
      <c r="AV350" s="11" t="s">
        <v>25</v>
      </c>
      <c r="AW350" s="11" t="s">
        <v>39</v>
      </c>
      <c r="AX350" s="11" t="s">
        <v>75</v>
      </c>
      <c r="AY350" s="212" t="s">
        <v>132</v>
      </c>
    </row>
    <row r="351" spans="2:51" s="12" customFormat="1" ht="13.5">
      <c r="B351" s="213"/>
      <c r="C351" s="214"/>
      <c r="D351" s="203" t="s">
        <v>141</v>
      </c>
      <c r="E351" s="225" t="s">
        <v>32</v>
      </c>
      <c r="F351" s="226" t="s">
        <v>497</v>
      </c>
      <c r="G351" s="214"/>
      <c r="H351" s="227">
        <v>1400</v>
      </c>
      <c r="I351" s="219"/>
      <c r="J351" s="214"/>
      <c r="K351" s="214"/>
      <c r="L351" s="220"/>
      <c r="M351" s="221"/>
      <c r="N351" s="222"/>
      <c r="O351" s="222"/>
      <c r="P351" s="222"/>
      <c r="Q351" s="222"/>
      <c r="R351" s="222"/>
      <c r="S351" s="222"/>
      <c r="T351" s="223"/>
      <c r="AT351" s="224" t="s">
        <v>141</v>
      </c>
      <c r="AU351" s="224" t="s">
        <v>84</v>
      </c>
      <c r="AV351" s="12" t="s">
        <v>84</v>
      </c>
      <c r="AW351" s="12" t="s">
        <v>39</v>
      </c>
      <c r="AX351" s="12" t="s">
        <v>25</v>
      </c>
      <c r="AY351" s="224" t="s">
        <v>132</v>
      </c>
    </row>
    <row r="352" spans="2:51" s="11" customFormat="1" ht="13.5">
      <c r="B352" s="201"/>
      <c r="C352" s="202"/>
      <c r="D352" s="203" t="s">
        <v>141</v>
      </c>
      <c r="E352" s="204" t="s">
        <v>32</v>
      </c>
      <c r="F352" s="205" t="s">
        <v>498</v>
      </c>
      <c r="G352" s="202"/>
      <c r="H352" s="206" t="s">
        <v>32</v>
      </c>
      <c r="I352" s="207"/>
      <c r="J352" s="202"/>
      <c r="K352" s="202"/>
      <c r="L352" s="208"/>
      <c r="M352" s="209"/>
      <c r="N352" s="210"/>
      <c r="O352" s="210"/>
      <c r="P352" s="210"/>
      <c r="Q352" s="210"/>
      <c r="R352" s="210"/>
      <c r="S352" s="210"/>
      <c r="T352" s="211"/>
      <c r="AT352" s="212" t="s">
        <v>141</v>
      </c>
      <c r="AU352" s="212" t="s">
        <v>84</v>
      </c>
      <c r="AV352" s="11" t="s">
        <v>25</v>
      </c>
      <c r="AW352" s="11" t="s">
        <v>39</v>
      </c>
      <c r="AX352" s="11" t="s">
        <v>75</v>
      </c>
      <c r="AY352" s="212" t="s">
        <v>132</v>
      </c>
    </row>
    <row r="353" spans="2:51" s="11" customFormat="1" ht="13.5">
      <c r="B353" s="201"/>
      <c r="C353" s="202"/>
      <c r="D353" s="203" t="s">
        <v>141</v>
      </c>
      <c r="E353" s="204" t="s">
        <v>32</v>
      </c>
      <c r="F353" s="205" t="s">
        <v>499</v>
      </c>
      <c r="G353" s="202"/>
      <c r="H353" s="206" t="s">
        <v>32</v>
      </c>
      <c r="I353" s="207"/>
      <c r="J353" s="202"/>
      <c r="K353" s="202"/>
      <c r="L353" s="208"/>
      <c r="M353" s="209"/>
      <c r="N353" s="210"/>
      <c r="O353" s="210"/>
      <c r="P353" s="210"/>
      <c r="Q353" s="210"/>
      <c r="R353" s="210"/>
      <c r="S353" s="210"/>
      <c r="T353" s="211"/>
      <c r="AT353" s="212" t="s">
        <v>141</v>
      </c>
      <c r="AU353" s="212" t="s">
        <v>84</v>
      </c>
      <c r="AV353" s="11" t="s">
        <v>25</v>
      </c>
      <c r="AW353" s="11" t="s">
        <v>39</v>
      </c>
      <c r="AX353" s="11" t="s">
        <v>75</v>
      </c>
      <c r="AY353" s="212" t="s">
        <v>132</v>
      </c>
    </row>
    <row r="354" spans="2:51" s="11" customFormat="1" ht="13.5">
      <c r="B354" s="201"/>
      <c r="C354" s="202"/>
      <c r="D354" s="203" t="s">
        <v>141</v>
      </c>
      <c r="E354" s="204" t="s">
        <v>32</v>
      </c>
      <c r="F354" s="205" t="s">
        <v>500</v>
      </c>
      <c r="G354" s="202"/>
      <c r="H354" s="206" t="s">
        <v>32</v>
      </c>
      <c r="I354" s="207"/>
      <c r="J354" s="202"/>
      <c r="K354" s="202"/>
      <c r="L354" s="208"/>
      <c r="M354" s="209"/>
      <c r="N354" s="210"/>
      <c r="O354" s="210"/>
      <c r="P354" s="210"/>
      <c r="Q354" s="210"/>
      <c r="R354" s="210"/>
      <c r="S354" s="210"/>
      <c r="T354" s="211"/>
      <c r="AT354" s="212" t="s">
        <v>141</v>
      </c>
      <c r="AU354" s="212" t="s">
        <v>84</v>
      </c>
      <c r="AV354" s="11" t="s">
        <v>25</v>
      </c>
      <c r="AW354" s="11" t="s">
        <v>39</v>
      </c>
      <c r="AX354" s="11" t="s">
        <v>75</v>
      </c>
      <c r="AY354" s="212" t="s">
        <v>132</v>
      </c>
    </row>
    <row r="355" spans="2:51" s="11" customFormat="1" ht="13.5">
      <c r="B355" s="201"/>
      <c r="C355" s="202"/>
      <c r="D355" s="203" t="s">
        <v>141</v>
      </c>
      <c r="E355" s="204" t="s">
        <v>32</v>
      </c>
      <c r="F355" s="205" t="s">
        <v>501</v>
      </c>
      <c r="G355" s="202"/>
      <c r="H355" s="206" t="s">
        <v>32</v>
      </c>
      <c r="I355" s="207"/>
      <c r="J355" s="202"/>
      <c r="K355" s="202"/>
      <c r="L355" s="208"/>
      <c r="M355" s="209"/>
      <c r="N355" s="210"/>
      <c r="O355" s="210"/>
      <c r="P355" s="210"/>
      <c r="Q355" s="210"/>
      <c r="R355" s="210"/>
      <c r="S355" s="210"/>
      <c r="T355" s="211"/>
      <c r="AT355" s="212" t="s">
        <v>141</v>
      </c>
      <c r="AU355" s="212" t="s">
        <v>84</v>
      </c>
      <c r="AV355" s="11" t="s">
        <v>25</v>
      </c>
      <c r="AW355" s="11" t="s">
        <v>39</v>
      </c>
      <c r="AX355" s="11" t="s">
        <v>75</v>
      </c>
      <c r="AY355" s="212" t="s">
        <v>132</v>
      </c>
    </row>
    <row r="356" spans="2:51" s="11" customFormat="1" ht="13.5">
      <c r="B356" s="201"/>
      <c r="C356" s="202"/>
      <c r="D356" s="203" t="s">
        <v>141</v>
      </c>
      <c r="E356" s="204" t="s">
        <v>32</v>
      </c>
      <c r="F356" s="205" t="s">
        <v>502</v>
      </c>
      <c r="G356" s="202"/>
      <c r="H356" s="206" t="s">
        <v>32</v>
      </c>
      <c r="I356" s="207"/>
      <c r="J356" s="202"/>
      <c r="K356" s="202"/>
      <c r="L356" s="208"/>
      <c r="M356" s="209"/>
      <c r="N356" s="210"/>
      <c r="O356" s="210"/>
      <c r="P356" s="210"/>
      <c r="Q356" s="210"/>
      <c r="R356" s="210"/>
      <c r="S356" s="210"/>
      <c r="T356" s="211"/>
      <c r="AT356" s="212" t="s">
        <v>141</v>
      </c>
      <c r="AU356" s="212" t="s">
        <v>84</v>
      </c>
      <c r="AV356" s="11" t="s">
        <v>25</v>
      </c>
      <c r="AW356" s="11" t="s">
        <v>39</v>
      </c>
      <c r="AX356" s="11" t="s">
        <v>75</v>
      </c>
      <c r="AY356" s="212" t="s">
        <v>132</v>
      </c>
    </row>
    <row r="357" spans="2:51" s="11" customFormat="1" ht="13.5">
      <c r="B357" s="201"/>
      <c r="C357" s="202"/>
      <c r="D357" s="203" t="s">
        <v>141</v>
      </c>
      <c r="E357" s="204" t="s">
        <v>32</v>
      </c>
      <c r="F357" s="205" t="s">
        <v>503</v>
      </c>
      <c r="G357" s="202"/>
      <c r="H357" s="206" t="s">
        <v>32</v>
      </c>
      <c r="I357" s="207"/>
      <c r="J357" s="202"/>
      <c r="K357" s="202"/>
      <c r="L357" s="208"/>
      <c r="M357" s="209"/>
      <c r="N357" s="210"/>
      <c r="O357" s="210"/>
      <c r="P357" s="210"/>
      <c r="Q357" s="210"/>
      <c r="R357" s="210"/>
      <c r="S357" s="210"/>
      <c r="T357" s="211"/>
      <c r="AT357" s="212" t="s">
        <v>141</v>
      </c>
      <c r="AU357" s="212" t="s">
        <v>84</v>
      </c>
      <c r="AV357" s="11" t="s">
        <v>25</v>
      </c>
      <c r="AW357" s="11" t="s">
        <v>39</v>
      </c>
      <c r="AX357" s="11" t="s">
        <v>75</v>
      </c>
      <c r="AY357" s="212" t="s">
        <v>132</v>
      </c>
    </row>
    <row r="358" spans="2:63" s="10" customFormat="1" ht="29.85" customHeight="1">
      <c r="B358" s="172"/>
      <c r="C358" s="173"/>
      <c r="D358" s="186" t="s">
        <v>74</v>
      </c>
      <c r="E358" s="187" t="s">
        <v>177</v>
      </c>
      <c r="F358" s="187" t="s">
        <v>504</v>
      </c>
      <c r="G358" s="173"/>
      <c r="H358" s="173"/>
      <c r="I358" s="176"/>
      <c r="J358" s="188">
        <f>BK358</f>
        <v>0</v>
      </c>
      <c r="K358" s="173"/>
      <c r="L358" s="178"/>
      <c r="M358" s="179"/>
      <c r="N358" s="180"/>
      <c r="O358" s="180"/>
      <c r="P358" s="181">
        <f>SUM(P359:P397)</f>
        <v>0</v>
      </c>
      <c r="Q358" s="180"/>
      <c r="R358" s="181">
        <f>SUM(R359:R397)</f>
        <v>53.156279999999995</v>
      </c>
      <c r="S358" s="180"/>
      <c r="T358" s="182">
        <f>SUM(T359:T397)</f>
        <v>8.2</v>
      </c>
      <c r="AR358" s="183" t="s">
        <v>25</v>
      </c>
      <c r="AT358" s="184" t="s">
        <v>74</v>
      </c>
      <c r="AU358" s="184" t="s">
        <v>25</v>
      </c>
      <c r="AY358" s="183" t="s">
        <v>132</v>
      </c>
      <c r="BK358" s="185">
        <f>SUM(BK359:BK397)</f>
        <v>0</v>
      </c>
    </row>
    <row r="359" spans="2:65" s="1" customFormat="1" ht="31.5" customHeight="1">
      <c r="B359" s="41"/>
      <c r="C359" s="189" t="s">
        <v>505</v>
      </c>
      <c r="D359" s="189" t="s">
        <v>134</v>
      </c>
      <c r="E359" s="190" t="s">
        <v>506</v>
      </c>
      <c r="F359" s="191" t="s">
        <v>507</v>
      </c>
      <c r="G359" s="192" t="s">
        <v>317</v>
      </c>
      <c r="H359" s="193">
        <v>60</v>
      </c>
      <c r="I359" s="194"/>
      <c r="J359" s="195">
        <f>ROUND(I359*H359,2)</f>
        <v>0</v>
      </c>
      <c r="K359" s="191" t="s">
        <v>138</v>
      </c>
      <c r="L359" s="61"/>
      <c r="M359" s="196" t="s">
        <v>32</v>
      </c>
      <c r="N359" s="197" t="s">
        <v>46</v>
      </c>
      <c r="O359" s="42"/>
      <c r="P359" s="198">
        <f>O359*H359</f>
        <v>0</v>
      </c>
      <c r="Q359" s="198">
        <v>0</v>
      </c>
      <c r="R359" s="198">
        <f>Q359*H359</f>
        <v>0</v>
      </c>
      <c r="S359" s="198">
        <v>0</v>
      </c>
      <c r="T359" s="199">
        <f>S359*H359</f>
        <v>0</v>
      </c>
      <c r="AR359" s="24" t="s">
        <v>139</v>
      </c>
      <c r="AT359" s="24" t="s">
        <v>134</v>
      </c>
      <c r="AU359" s="24" t="s">
        <v>84</v>
      </c>
      <c r="AY359" s="24" t="s">
        <v>132</v>
      </c>
      <c r="BE359" s="200">
        <f>IF(N359="základní",J359,0)</f>
        <v>0</v>
      </c>
      <c r="BF359" s="200">
        <f>IF(N359="snížená",J359,0)</f>
        <v>0</v>
      </c>
      <c r="BG359" s="200">
        <f>IF(N359="zákl. přenesená",J359,0)</f>
        <v>0</v>
      </c>
      <c r="BH359" s="200">
        <f>IF(N359="sníž. přenesená",J359,0)</f>
        <v>0</v>
      </c>
      <c r="BI359" s="200">
        <f>IF(N359="nulová",J359,0)</f>
        <v>0</v>
      </c>
      <c r="BJ359" s="24" t="s">
        <v>25</v>
      </c>
      <c r="BK359" s="200">
        <f>ROUND(I359*H359,2)</f>
        <v>0</v>
      </c>
      <c r="BL359" s="24" t="s">
        <v>139</v>
      </c>
      <c r="BM359" s="24" t="s">
        <v>508</v>
      </c>
    </row>
    <row r="360" spans="2:51" s="11" customFormat="1" ht="13.5">
      <c r="B360" s="201"/>
      <c r="C360" s="202"/>
      <c r="D360" s="203" t="s">
        <v>141</v>
      </c>
      <c r="E360" s="204" t="s">
        <v>32</v>
      </c>
      <c r="F360" s="205" t="s">
        <v>509</v>
      </c>
      <c r="G360" s="202"/>
      <c r="H360" s="206" t="s">
        <v>32</v>
      </c>
      <c r="I360" s="207"/>
      <c r="J360" s="202"/>
      <c r="K360" s="202"/>
      <c r="L360" s="208"/>
      <c r="M360" s="209"/>
      <c r="N360" s="210"/>
      <c r="O360" s="210"/>
      <c r="P360" s="210"/>
      <c r="Q360" s="210"/>
      <c r="R360" s="210"/>
      <c r="S360" s="210"/>
      <c r="T360" s="211"/>
      <c r="AT360" s="212" t="s">
        <v>141</v>
      </c>
      <c r="AU360" s="212" t="s">
        <v>84</v>
      </c>
      <c r="AV360" s="11" t="s">
        <v>25</v>
      </c>
      <c r="AW360" s="11" t="s">
        <v>39</v>
      </c>
      <c r="AX360" s="11" t="s">
        <v>75</v>
      </c>
      <c r="AY360" s="212" t="s">
        <v>132</v>
      </c>
    </row>
    <row r="361" spans="2:51" s="12" customFormat="1" ht="13.5">
      <c r="B361" s="213"/>
      <c r="C361" s="214"/>
      <c r="D361" s="215" t="s">
        <v>141</v>
      </c>
      <c r="E361" s="216" t="s">
        <v>32</v>
      </c>
      <c r="F361" s="217" t="s">
        <v>510</v>
      </c>
      <c r="G361" s="214"/>
      <c r="H361" s="218">
        <v>60</v>
      </c>
      <c r="I361" s="219"/>
      <c r="J361" s="214"/>
      <c r="K361" s="214"/>
      <c r="L361" s="220"/>
      <c r="M361" s="221"/>
      <c r="N361" s="222"/>
      <c r="O361" s="222"/>
      <c r="P361" s="222"/>
      <c r="Q361" s="222"/>
      <c r="R361" s="222"/>
      <c r="S361" s="222"/>
      <c r="T361" s="223"/>
      <c r="AT361" s="224" t="s">
        <v>141</v>
      </c>
      <c r="AU361" s="224" t="s">
        <v>84</v>
      </c>
      <c r="AV361" s="12" t="s">
        <v>84</v>
      </c>
      <c r="AW361" s="12" t="s">
        <v>39</v>
      </c>
      <c r="AX361" s="12" t="s">
        <v>25</v>
      </c>
      <c r="AY361" s="224" t="s">
        <v>132</v>
      </c>
    </row>
    <row r="362" spans="2:65" s="1" customFormat="1" ht="22.5" customHeight="1">
      <c r="B362" s="41"/>
      <c r="C362" s="250" t="s">
        <v>511</v>
      </c>
      <c r="D362" s="250" t="s">
        <v>190</v>
      </c>
      <c r="E362" s="251" t="s">
        <v>512</v>
      </c>
      <c r="F362" s="252" t="s">
        <v>513</v>
      </c>
      <c r="G362" s="253" t="s">
        <v>317</v>
      </c>
      <c r="H362" s="254">
        <v>61</v>
      </c>
      <c r="I362" s="255"/>
      <c r="J362" s="256">
        <f>ROUND(I362*H362,2)</f>
        <v>0</v>
      </c>
      <c r="K362" s="252" t="s">
        <v>138</v>
      </c>
      <c r="L362" s="257"/>
      <c r="M362" s="258" t="s">
        <v>32</v>
      </c>
      <c r="N362" s="259" t="s">
        <v>46</v>
      </c>
      <c r="O362" s="42"/>
      <c r="P362" s="198">
        <f>O362*H362</f>
        <v>0</v>
      </c>
      <c r="Q362" s="198">
        <v>0.00448</v>
      </c>
      <c r="R362" s="198">
        <f>Q362*H362</f>
        <v>0.27327999999999997</v>
      </c>
      <c r="S362" s="198">
        <v>0</v>
      </c>
      <c r="T362" s="199">
        <f>S362*H362</f>
        <v>0</v>
      </c>
      <c r="AR362" s="24" t="s">
        <v>177</v>
      </c>
      <c r="AT362" s="24" t="s">
        <v>190</v>
      </c>
      <c r="AU362" s="24" t="s">
        <v>84</v>
      </c>
      <c r="AY362" s="24" t="s">
        <v>132</v>
      </c>
      <c r="BE362" s="200">
        <f>IF(N362="základní",J362,0)</f>
        <v>0</v>
      </c>
      <c r="BF362" s="200">
        <f>IF(N362="snížená",J362,0)</f>
        <v>0</v>
      </c>
      <c r="BG362" s="200">
        <f>IF(N362="zákl. přenesená",J362,0)</f>
        <v>0</v>
      </c>
      <c r="BH362" s="200">
        <f>IF(N362="sníž. přenesená",J362,0)</f>
        <v>0</v>
      </c>
      <c r="BI362" s="200">
        <f>IF(N362="nulová",J362,0)</f>
        <v>0</v>
      </c>
      <c r="BJ362" s="24" t="s">
        <v>25</v>
      </c>
      <c r="BK362" s="200">
        <f>ROUND(I362*H362,2)</f>
        <v>0</v>
      </c>
      <c r="BL362" s="24" t="s">
        <v>139</v>
      </c>
      <c r="BM362" s="24" t="s">
        <v>514</v>
      </c>
    </row>
    <row r="363" spans="2:51" s="11" customFormat="1" ht="13.5">
      <c r="B363" s="201"/>
      <c r="C363" s="202"/>
      <c r="D363" s="203" t="s">
        <v>141</v>
      </c>
      <c r="E363" s="204" t="s">
        <v>32</v>
      </c>
      <c r="F363" s="205" t="s">
        <v>515</v>
      </c>
      <c r="G363" s="202"/>
      <c r="H363" s="206" t="s">
        <v>32</v>
      </c>
      <c r="I363" s="207"/>
      <c r="J363" s="202"/>
      <c r="K363" s="202"/>
      <c r="L363" s="208"/>
      <c r="M363" s="209"/>
      <c r="N363" s="210"/>
      <c r="O363" s="210"/>
      <c r="P363" s="210"/>
      <c r="Q363" s="210"/>
      <c r="R363" s="210"/>
      <c r="S363" s="210"/>
      <c r="T363" s="211"/>
      <c r="AT363" s="212" t="s">
        <v>141</v>
      </c>
      <c r="AU363" s="212" t="s">
        <v>84</v>
      </c>
      <c r="AV363" s="11" t="s">
        <v>25</v>
      </c>
      <c r="AW363" s="11" t="s">
        <v>39</v>
      </c>
      <c r="AX363" s="11" t="s">
        <v>75</v>
      </c>
      <c r="AY363" s="212" t="s">
        <v>132</v>
      </c>
    </row>
    <row r="364" spans="2:51" s="11" customFormat="1" ht="13.5">
      <c r="B364" s="201"/>
      <c r="C364" s="202"/>
      <c r="D364" s="203" t="s">
        <v>141</v>
      </c>
      <c r="E364" s="204" t="s">
        <v>32</v>
      </c>
      <c r="F364" s="205" t="s">
        <v>516</v>
      </c>
      <c r="G364" s="202"/>
      <c r="H364" s="206" t="s">
        <v>32</v>
      </c>
      <c r="I364" s="207"/>
      <c r="J364" s="202"/>
      <c r="K364" s="202"/>
      <c r="L364" s="208"/>
      <c r="M364" s="209"/>
      <c r="N364" s="210"/>
      <c r="O364" s="210"/>
      <c r="P364" s="210"/>
      <c r="Q364" s="210"/>
      <c r="R364" s="210"/>
      <c r="S364" s="210"/>
      <c r="T364" s="211"/>
      <c r="AT364" s="212" t="s">
        <v>141</v>
      </c>
      <c r="AU364" s="212" t="s">
        <v>84</v>
      </c>
      <c r="AV364" s="11" t="s">
        <v>25</v>
      </c>
      <c r="AW364" s="11" t="s">
        <v>39</v>
      </c>
      <c r="AX364" s="11" t="s">
        <v>75</v>
      </c>
      <c r="AY364" s="212" t="s">
        <v>132</v>
      </c>
    </row>
    <row r="365" spans="2:51" s="12" customFormat="1" ht="13.5">
      <c r="B365" s="213"/>
      <c r="C365" s="214"/>
      <c r="D365" s="215" t="s">
        <v>141</v>
      </c>
      <c r="E365" s="216" t="s">
        <v>32</v>
      </c>
      <c r="F365" s="217" t="s">
        <v>517</v>
      </c>
      <c r="G365" s="214"/>
      <c r="H365" s="218">
        <v>61</v>
      </c>
      <c r="I365" s="219"/>
      <c r="J365" s="214"/>
      <c r="K365" s="214"/>
      <c r="L365" s="220"/>
      <c r="M365" s="221"/>
      <c r="N365" s="222"/>
      <c r="O365" s="222"/>
      <c r="P365" s="222"/>
      <c r="Q365" s="222"/>
      <c r="R365" s="222"/>
      <c r="S365" s="222"/>
      <c r="T365" s="223"/>
      <c r="AT365" s="224" t="s">
        <v>141</v>
      </c>
      <c r="AU365" s="224" t="s">
        <v>84</v>
      </c>
      <c r="AV365" s="12" t="s">
        <v>84</v>
      </c>
      <c r="AW365" s="12" t="s">
        <v>39</v>
      </c>
      <c r="AX365" s="12" t="s">
        <v>25</v>
      </c>
      <c r="AY365" s="224" t="s">
        <v>132</v>
      </c>
    </row>
    <row r="366" spans="2:65" s="1" customFormat="1" ht="22.5" customHeight="1">
      <c r="B366" s="41"/>
      <c r="C366" s="189" t="s">
        <v>518</v>
      </c>
      <c r="D366" s="189" t="s">
        <v>134</v>
      </c>
      <c r="E366" s="190" t="s">
        <v>519</v>
      </c>
      <c r="F366" s="191" t="s">
        <v>520</v>
      </c>
      <c r="G366" s="192" t="s">
        <v>317</v>
      </c>
      <c r="H366" s="193">
        <v>60</v>
      </c>
      <c r="I366" s="194"/>
      <c r="J366" s="195">
        <f aca="true" t="shared" si="0" ref="J366:J371">ROUND(I366*H366,2)</f>
        <v>0</v>
      </c>
      <c r="K366" s="191" t="s">
        <v>32</v>
      </c>
      <c r="L366" s="61"/>
      <c r="M366" s="196" t="s">
        <v>32</v>
      </c>
      <c r="N366" s="197" t="s">
        <v>46</v>
      </c>
      <c r="O366" s="42"/>
      <c r="P366" s="198">
        <f aca="true" t="shared" si="1" ref="P366:P371">O366*H366</f>
        <v>0</v>
      </c>
      <c r="Q366" s="198">
        <v>0</v>
      </c>
      <c r="R366" s="198">
        <f aca="true" t="shared" si="2" ref="R366:R371">Q366*H366</f>
        <v>0</v>
      </c>
      <c r="S366" s="198">
        <v>0</v>
      </c>
      <c r="T366" s="199">
        <f aca="true" t="shared" si="3" ref="T366:T371">S366*H366</f>
        <v>0</v>
      </c>
      <c r="AR366" s="24" t="s">
        <v>139</v>
      </c>
      <c r="AT366" s="24" t="s">
        <v>134</v>
      </c>
      <c r="AU366" s="24" t="s">
        <v>84</v>
      </c>
      <c r="AY366" s="24" t="s">
        <v>132</v>
      </c>
      <c r="BE366" s="200">
        <f aca="true" t="shared" si="4" ref="BE366:BE371">IF(N366="základní",J366,0)</f>
        <v>0</v>
      </c>
      <c r="BF366" s="200">
        <f aca="true" t="shared" si="5" ref="BF366:BF371">IF(N366="snížená",J366,0)</f>
        <v>0</v>
      </c>
      <c r="BG366" s="200">
        <f aca="true" t="shared" si="6" ref="BG366:BG371">IF(N366="zákl. přenesená",J366,0)</f>
        <v>0</v>
      </c>
      <c r="BH366" s="200">
        <f aca="true" t="shared" si="7" ref="BH366:BH371">IF(N366="sníž. přenesená",J366,0)</f>
        <v>0</v>
      </c>
      <c r="BI366" s="200">
        <f aca="true" t="shared" si="8" ref="BI366:BI371">IF(N366="nulová",J366,0)</f>
        <v>0</v>
      </c>
      <c r="BJ366" s="24" t="s">
        <v>25</v>
      </c>
      <c r="BK366" s="200">
        <f aca="true" t="shared" si="9" ref="BK366:BK371">ROUND(I366*H366,2)</f>
        <v>0</v>
      </c>
      <c r="BL366" s="24" t="s">
        <v>139</v>
      </c>
      <c r="BM366" s="24" t="s">
        <v>521</v>
      </c>
    </row>
    <row r="367" spans="2:65" s="1" customFormat="1" ht="22.5" customHeight="1">
      <c r="B367" s="41"/>
      <c r="C367" s="189" t="s">
        <v>522</v>
      </c>
      <c r="D367" s="189" t="s">
        <v>134</v>
      </c>
      <c r="E367" s="190" t="s">
        <v>523</v>
      </c>
      <c r="F367" s="191" t="s">
        <v>524</v>
      </c>
      <c r="G367" s="192" t="s">
        <v>317</v>
      </c>
      <c r="H367" s="193">
        <v>60</v>
      </c>
      <c r="I367" s="194"/>
      <c r="J367" s="195">
        <f t="shared" si="0"/>
        <v>0</v>
      </c>
      <c r="K367" s="191" t="s">
        <v>138</v>
      </c>
      <c r="L367" s="61"/>
      <c r="M367" s="196" t="s">
        <v>32</v>
      </c>
      <c r="N367" s="197" t="s">
        <v>46</v>
      </c>
      <c r="O367" s="42"/>
      <c r="P367" s="198">
        <f t="shared" si="1"/>
        <v>0</v>
      </c>
      <c r="Q367" s="198">
        <v>0</v>
      </c>
      <c r="R367" s="198">
        <f t="shared" si="2"/>
        <v>0</v>
      </c>
      <c r="S367" s="198">
        <v>0</v>
      </c>
      <c r="T367" s="199">
        <f t="shared" si="3"/>
        <v>0</v>
      </c>
      <c r="AR367" s="24" t="s">
        <v>139</v>
      </c>
      <c r="AT367" s="24" t="s">
        <v>134</v>
      </c>
      <c r="AU367" s="24" t="s">
        <v>84</v>
      </c>
      <c r="AY367" s="24" t="s">
        <v>132</v>
      </c>
      <c r="BE367" s="200">
        <f t="shared" si="4"/>
        <v>0</v>
      </c>
      <c r="BF367" s="200">
        <f t="shared" si="5"/>
        <v>0</v>
      </c>
      <c r="BG367" s="200">
        <f t="shared" si="6"/>
        <v>0</v>
      </c>
      <c r="BH367" s="200">
        <f t="shared" si="7"/>
        <v>0</v>
      </c>
      <c r="BI367" s="200">
        <f t="shared" si="8"/>
        <v>0</v>
      </c>
      <c r="BJ367" s="24" t="s">
        <v>25</v>
      </c>
      <c r="BK367" s="200">
        <f t="shared" si="9"/>
        <v>0</v>
      </c>
      <c r="BL367" s="24" t="s">
        <v>139</v>
      </c>
      <c r="BM367" s="24" t="s">
        <v>525</v>
      </c>
    </row>
    <row r="368" spans="2:65" s="1" customFormat="1" ht="22.5" customHeight="1">
      <c r="B368" s="41"/>
      <c r="C368" s="189" t="s">
        <v>526</v>
      </c>
      <c r="D368" s="189" t="s">
        <v>134</v>
      </c>
      <c r="E368" s="190" t="s">
        <v>527</v>
      </c>
      <c r="F368" s="191" t="s">
        <v>528</v>
      </c>
      <c r="G368" s="192" t="s">
        <v>529</v>
      </c>
      <c r="H368" s="193">
        <v>28</v>
      </c>
      <c r="I368" s="194"/>
      <c r="J368" s="195">
        <f t="shared" si="0"/>
        <v>0</v>
      </c>
      <c r="K368" s="191" t="s">
        <v>32</v>
      </c>
      <c r="L368" s="61"/>
      <c r="M368" s="196" t="s">
        <v>32</v>
      </c>
      <c r="N368" s="197" t="s">
        <v>46</v>
      </c>
      <c r="O368" s="42"/>
      <c r="P368" s="198">
        <f t="shared" si="1"/>
        <v>0</v>
      </c>
      <c r="Q368" s="198">
        <v>0.46005</v>
      </c>
      <c r="R368" s="198">
        <f t="shared" si="2"/>
        <v>12.881400000000001</v>
      </c>
      <c r="S368" s="198">
        <v>0</v>
      </c>
      <c r="T368" s="199">
        <f t="shared" si="3"/>
        <v>0</v>
      </c>
      <c r="AR368" s="24" t="s">
        <v>139</v>
      </c>
      <c r="AT368" s="24" t="s">
        <v>134</v>
      </c>
      <c r="AU368" s="24" t="s">
        <v>84</v>
      </c>
      <c r="AY368" s="24" t="s">
        <v>132</v>
      </c>
      <c r="BE368" s="200">
        <f t="shared" si="4"/>
        <v>0</v>
      </c>
      <c r="BF368" s="200">
        <f t="shared" si="5"/>
        <v>0</v>
      </c>
      <c r="BG368" s="200">
        <f t="shared" si="6"/>
        <v>0</v>
      </c>
      <c r="BH368" s="200">
        <f t="shared" si="7"/>
        <v>0</v>
      </c>
      <c r="BI368" s="200">
        <f t="shared" si="8"/>
        <v>0</v>
      </c>
      <c r="BJ368" s="24" t="s">
        <v>25</v>
      </c>
      <c r="BK368" s="200">
        <f t="shared" si="9"/>
        <v>0</v>
      </c>
      <c r="BL368" s="24" t="s">
        <v>139</v>
      </c>
      <c r="BM368" s="24" t="s">
        <v>530</v>
      </c>
    </row>
    <row r="369" spans="2:65" s="1" customFormat="1" ht="22.5" customHeight="1">
      <c r="B369" s="41"/>
      <c r="C369" s="189" t="s">
        <v>531</v>
      </c>
      <c r="D369" s="189" t="s">
        <v>134</v>
      </c>
      <c r="E369" s="190" t="s">
        <v>532</v>
      </c>
      <c r="F369" s="191" t="s">
        <v>533</v>
      </c>
      <c r="G369" s="192" t="s">
        <v>529</v>
      </c>
      <c r="H369" s="193">
        <v>7</v>
      </c>
      <c r="I369" s="194"/>
      <c r="J369" s="195">
        <f t="shared" si="0"/>
        <v>0</v>
      </c>
      <c r="K369" s="191" t="s">
        <v>138</v>
      </c>
      <c r="L369" s="61"/>
      <c r="M369" s="196" t="s">
        <v>32</v>
      </c>
      <c r="N369" s="197" t="s">
        <v>46</v>
      </c>
      <c r="O369" s="42"/>
      <c r="P369" s="198">
        <f t="shared" si="1"/>
        <v>0</v>
      </c>
      <c r="Q369" s="198">
        <v>0.3409</v>
      </c>
      <c r="R369" s="198">
        <f t="shared" si="2"/>
        <v>2.3863</v>
      </c>
      <c r="S369" s="198">
        <v>0</v>
      </c>
      <c r="T369" s="199">
        <f t="shared" si="3"/>
        <v>0</v>
      </c>
      <c r="AR369" s="24" t="s">
        <v>139</v>
      </c>
      <c r="AT369" s="24" t="s">
        <v>134</v>
      </c>
      <c r="AU369" s="24" t="s">
        <v>84</v>
      </c>
      <c r="AY369" s="24" t="s">
        <v>132</v>
      </c>
      <c r="BE369" s="200">
        <f t="shared" si="4"/>
        <v>0</v>
      </c>
      <c r="BF369" s="200">
        <f t="shared" si="5"/>
        <v>0</v>
      </c>
      <c r="BG369" s="200">
        <f t="shared" si="6"/>
        <v>0</v>
      </c>
      <c r="BH369" s="200">
        <f t="shared" si="7"/>
        <v>0</v>
      </c>
      <c r="BI369" s="200">
        <f t="shared" si="8"/>
        <v>0</v>
      </c>
      <c r="BJ369" s="24" t="s">
        <v>25</v>
      </c>
      <c r="BK369" s="200">
        <f t="shared" si="9"/>
        <v>0</v>
      </c>
      <c r="BL369" s="24" t="s">
        <v>139</v>
      </c>
      <c r="BM369" s="24" t="s">
        <v>534</v>
      </c>
    </row>
    <row r="370" spans="2:65" s="1" customFormat="1" ht="22.5" customHeight="1">
      <c r="B370" s="41"/>
      <c r="C370" s="189" t="s">
        <v>535</v>
      </c>
      <c r="D370" s="189" t="s">
        <v>134</v>
      </c>
      <c r="E370" s="190" t="s">
        <v>536</v>
      </c>
      <c r="F370" s="191" t="s">
        <v>537</v>
      </c>
      <c r="G370" s="192" t="s">
        <v>529</v>
      </c>
      <c r="H370" s="193">
        <v>7</v>
      </c>
      <c r="I370" s="194"/>
      <c r="J370" s="195">
        <f t="shared" si="0"/>
        <v>0</v>
      </c>
      <c r="K370" s="191" t="s">
        <v>138</v>
      </c>
      <c r="L370" s="61"/>
      <c r="M370" s="196" t="s">
        <v>32</v>
      </c>
      <c r="N370" s="197" t="s">
        <v>46</v>
      </c>
      <c r="O370" s="42"/>
      <c r="P370" s="198">
        <f t="shared" si="1"/>
        <v>0</v>
      </c>
      <c r="Q370" s="198">
        <v>0.00936</v>
      </c>
      <c r="R370" s="198">
        <f t="shared" si="2"/>
        <v>0.06552</v>
      </c>
      <c r="S370" s="198">
        <v>0</v>
      </c>
      <c r="T370" s="199">
        <f t="shared" si="3"/>
        <v>0</v>
      </c>
      <c r="AR370" s="24" t="s">
        <v>139</v>
      </c>
      <c r="AT370" s="24" t="s">
        <v>134</v>
      </c>
      <c r="AU370" s="24" t="s">
        <v>84</v>
      </c>
      <c r="AY370" s="24" t="s">
        <v>132</v>
      </c>
      <c r="BE370" s="200">
        <f t="shared" si="4"/>
        <v>0</v>
      </c>
      <c r="BF370" s="200">
        <f t="shared" si="5"/>
        <v>0</v>
      </c>
      <c r="BG370" s="200">
        <f t="shared" si="6"/>
        <v>0</v>
      </c>
      <c r="BH370" s="200">
        <f t="shared" si="7"/>
        <v>0</v>
      </c>
      <c r="BI370" s="200">
        <f t="shared" si="8"/>
        <v>0</v>
      </c>
      <c r="BJ370" s="24" t="s">
        <v>25</v>
      </c>
      <c r="BK370" s="200">
        <f t="shared" si="9"/>
        <v>0</v>
      </c>
      <c r="BL370" s="24" t="s">
        <v>139</v>
      </c>
      <c r="BM370" s="24" t="s">
        <v>538</v>
      </c>
    </row>
    <row r="371" spans="2:65" s="1" customFormat="1" ht="31.5" customHeight="1">
      <c r="B371" s="41"/>
      <c r="C371" s="250" t="s">
        <v>539</v>
      </c>
      <c r="D371" s="250" t="s">
        <v>190</v>
      </c>
      <c r="E371" s="251" t="s">
        <v>540</v>
      </c>
      <c r="F371" s="252" t="s">
        <v>541</v>
      </c>
      <c r="G371" s="253" t="s">
        <v>529</v>
      </c>
      <c r="H371" s="254">
        <v>7</v>
      </c>
      <c r="I371" s="255"/>
      <c r="J371" s="256">
        <f t="shared" si="0"/>
        <v>0</v>
      </c>
      <c r="K371" s="252" t="s">
        <v>32</v>
      </c>
      <c r="L371" s="257"/>
      <c r="M371" s="258" t="s">
        <v>32</v>
      </c>
      <c r="N371" s="259" t="s">
        <v>46</v>
      </c>
      <c r="O371" s="42"/>
      <c r="P371" s="198">
        <f t="shared" si="1"/>
        <v>0</v>
      </c>
      <c r="Q371" s="198">
        <v>0.42</v>
      </c>
      <c r="R371" s="198">
        <f t="shared" si="2"/>
        <v>2.94</v>
      </c>
      <c r="S371" s="198">
        <v>0</v>
      </c>
      <c r="T371" s="199">
        <f t="shared" si="3"/>
        <v>0</v>
      </c>
      <c r="AR371" s="24" t="s">
        <v>177</v>
      </c>
      <c r="AT371" s="24" t="s">
        <v>190</v>
      </c>
      <c r="AU371" s="24" t="s">
        <v>84</v>
      </c>
      <c r="AY371" s="24" t="s">
        <v>132</v>
      </c>
      <c r="BE371" s="200">
        <f t="shared" si="4"/>
        <v>0</v>
      </c>
      <c r="BF371" s="200">
        <f t="shared" si="5"/>
        <v>0</v>
      </c>
      <c r="BG371" s="200">
        <f t="shared" si="6"/>
        <v>0</v>
      </c>
      <c r="BH371" s="200">
        <f t="shared" si="7"/>
        <v>0</v>
      </c>
      <c r="BI371" s="200">
        <f t="shared" si="8"/>
        <v>0</v>
      </c>
      <c r="BJ371" s="24" t="s">
        <v>25</v>
      </c>
      <c r="BK371" s="200">
        <f t="shared" si="9"/>
        <v>0</v>
      </c>
      <c r="BL371" s="24" t="s">
        <v>139</v>
      </c>
      <c r="BM371" s="24" t="s">
        <v>542</v>
      </c>
    </row>
    <row r="372" spans="2:51" s="11" customFormat="1" ht="13.5">
      <c r="B372" s="201"/>
      <c r="C372" s="202"/>
      <c r="D372" s="203" t="s">
        <v>141</v>
      </c>
      <c r="E372" s="204" t="s">
        <v>32</v>
      </c>
      <c r="F372" s="205" t="s">
        <v>543</v>
      </c>
      <c r="G372" s="202"/>
      <c r="H372" s="206" t="s">
        <v>32</v>
      </c>
      <c r="I372" s="207"/>
      <c r="J372" s="202"/>
      <c r="K372" s="202"/>
      <c r="L372" s="208"/>
      <c r="M372" s="209"/>
      <c r="N372" s="210"/>
      <c r="O372" s="210"/>
      <c r="P372" s="210"/>
      <c r="Q372" s="210"/>
      <c r="R372" s="210"/>
      <c r="S372" s="210"/>
      <c r="T372" s="211"/>
      <c r="AT372" s="212" t="s">
        <v>141</v>
      </c>
      <c r="AU372" s="212" t="s">
        <v>84</v>
      </c>
      <c r="AV372" s="11" t="s">
        <v>25</v>
      </c>
      <c r="AW372" s="11" t="s">
        <v>39</v>
      </c>
      <c r="AX372" s="11" t="s">
        <v>75</v>
      </c>
      <c r="AY372" s="212" t="s">
        <v>132</v>
      </c>
    </row>
    <row r="373" spans="2:51" s="12" customFormat="1" ht="13.5">
      <c r="B373" s="213"/>
      <c r="C373" s="214"/>
      <c r="D373" s="215" t="s">
        <v>141</v>
      </c>
      <c r="E373" s="216" t="s">
        <v>32</v>
      </c>
      <c r="F373" s="217" t="s">
        <v>171</v>
      </c>
      <c r="G373" s="214"/>
      <c r="H373" s="218">
        <v>7</v>
      </c>
      <c r="I373" s="219"/>
      <c r="J373" s="214"/>
      <c r="K373" s="214"/>
      <c r="L373" s="220"/>
      <c r="M373" s="221"/>
      <c r="N373" s="222"/>
      <c r="O373" s="222"/>
      <c r="P373" s="222"/>
      <c r="Q373" s="222"/>
      <c r="R373" s="222"/>
      <c r="S373" s="222"/>
      <c r="T373" s="223"/>
      <c r="AT373" s="224" t="s">
        <v>141</v>
      </c>
      <c r="AU373" s="224" t="s">
        <v>84</v>
      </c>
      <c r="AV373" s="12" t="s">
        <v>84</v>
      </c>
      <c r="AW373" s="12" t="s">
        <v>39</v>
      </c>
      <c r="AX373" s="12" t="s">
        <v>25</v>
      </c>
      <c r="AY373" s="224" t="s">
        <v>132</v>
      </c>
    </row>
    <row r="374" spans="2:65" s="1" customFormat="1" ht="22.5" customHeight="1">
      <c r="B374" s="41"/>
      <c r="C374" s="250" t="s">
        <v>544</v>
      </c>
      <c r="D374" s="250" t="s">
        <v>190</v>
      </c>
      <c r="E374" s="251" t="s">
        <v>545</v>
      </c>
      <c r="F374" s="252" t="s">
        <v>546</v>
      </c>
      <c r="G374" s="253" t="s">
        <v>529</v>
      </c>
      <c r="H374" s="254">
        <v>7</v>
      </c>
      <c r="I374" s="255"/>
      <c r="J374" s="256">
        <f>ROUND(I374*H374,2)</f>
        <v>0</v>
      </c>
      <c r="K374" s="252" t="s">
        <v>32</v>
      </c>
      <c r="L374" s="257"/>
      <c r="M374" s="258" t="s">
        <v>32</v>
      </c>
      <c r="N374" s="259" t="s">
        <v>46</v>
      </c>
      <c r="O374" s="42"/>
      <c r="P374" s="198">
        <f>O374*H374</f>
        <v>0</v>
      </c>
      <c r="Q374" s="198">
        <v>0.0085</v>
      </c>
      <c r="R374" s="198">
        <f>Q374*H374</f>
        <v>0.059500000000000004</v>
      </c>
      <c r="S374" s="198">
        <v>0</v>
      </c>
      <c r="T374" s="199">
        <f>S374*H374</f>
        <v>0</v>
      </c>
      <c r="AR374" s="24" t="s">
        <v>177</v>
      </c>
      <c r="AT374" s="24" t="s">
        <v>190</v>
      </c>
      <c r="AU374" s="24" t="s">
        <v>84</v>
      </c>
      <c r="AY374" s="24" t="s">
        <v>132</v>
      </c>
      <c r="BE374" s="200">
        <f>IF(N374="základní",J374,0)</f>
        <v>0</v>
      </c>
      <c r="BF374" s="200">
        <f>IF(N374="snížená",J374,0)</f>
        <v>0</v>
      </c>
      <c r="BG374" s="200">
        <f>IF(N374="zákl. přenesená",J374,0)</f>
        <v>0</v>
      </c>
      <c r="BH374" s="200">
        <f>IF(N374="sníž. přenesená",J374,0)</f>
        <v>0</v>
      </c>
      <c r="BI374" s="200">
        <f>IF(N374="nulová",J374,0)</f>
        <v>0</v>
      </c>
      <c r="BJ374" s="24" t="s">
        <v>25</v>
      </c>
      <c r="BK374" s="200">
        <f>ROUND(I374*H374,2)</f>
        <v>0</v>
      </c>
      <c r="BL374" s="24" t="s">
        <v>139</v>
      </c>
      <c r="BM374" s="24" t="s">
        <v>547</v>
      </c>
    </row>
    <row r="375" spans="2:51" s="11" customFormat="1" ht="13.5">
      <c r="B375" s="201"/>
      <c r="C375" s="202"/>
      <c r="D375" s="203" t="s">
        <v>141</v>
      </c>
      <c r="E375" s="204" t="s">
        <v>32</v>
      </c>
      <c r="F375" s="205" t="s">
        <v>548</v>
      </c>
      <c r="G375" s="202"/>
      <c r="H375" s="206" t="s">
        <v>32</v>
      </c>
      <c r="I375" s="207"/>
      <c r="J375" s="202"/>
      <c r="K375" s="202"/>
      <c r="L375" s="208"/>
      <c r="M375" s="209"/>
      <c r="N375" s="210"/>
      <c r="O375" s="210"/>
      <c r="P375" s="210"/>
      <c r="Q375" s="210"/>
      <c r="R375" s="210"/>
      <c r="S375" s="210"/>
      <c r="T375" s="211"/>
      <c r="AT375" s="212" t="s">
        <v>141</v>
      </c>
      <c r="AU375" s="212" t="s">
        <v>84</v>
      </c>
      <c r="AV375" s="11" t="s">
        <v>25</v>
      </c>
      <c r="AW375" s="11" t="s">
        <v>39</v>
      </c>
      <c r="AX375" s="11" t="s">
        <v>75</v>
      </c>
      <c r="AY375" s="212" t="s">
        <v>132</v>
      </c>
    </row>
    <row r="376" spans="2:51" s="12" customFormat="1" ht="13.5">
      <c r="B376" s="213"/>
      <c r="C376" s="214"/>
      <c r="D376" s="215" t="s">
        <v>141</v>
      </c>
      <c r="E376" s="216" t="s">
        <v>32</v>
      </c>
      <c r="F376" s="217" t="s">
        <v>171</v>
      </c>
      <c r="G376" s="214"/>
      <c r="H376" s="218">
        <v>7</v>
      </c>
      <c r="I376" s="219"/>
      <c r="J376" s="214"/>
      <c r="K376" s="214"/>
      <c r="L376" s="220"/>
      <c r="M376" s="221"/>
      <c r="N376" s="222"/>
      <c r="O376" s="222"/>
      <c r="P376" s="222"/>
      <c r="Q376" s="222"/>
      <c r="R376" s="222"/>
      <c r="S376" s="222"/>
      <c r="T376" s="223"/>
      <c r="AT376" s="224" t="s">
        <v>141</v>
      </c>
      <c r="AU376" s="224" t="s">
        <v>84</v>
      </c>
      <c r="AV376" s="12" t="s">
        <v>84</v>
      </c>
      <c r="AW376" s="12" t="s">
        <v>39</v>
      </c>
      <c r="AX376" s="12" t="s">
        <v>25</v>
      </c>
      <c r="AY376" s="224" t="s">
        <v>132</v>
      </c>
    </row>
    <row r="377" spans="2:65" s="1" customFormat="1" ht="22.5" customHeight="1">
      <c r="B377" s="41"/>
      <c r="C377" s="250" t="s">
        <v>549</v>
      </c>
      <c r="D377" s="250" t="s">
        <v>190</v>
      </c>
      <c r="E377" s="251" t="s">
        <v>550</v>
      </c>
      <c r="F377" s="252" t="s">
        <v>551</v>
      </c>
      <c r="G377" s="253" t="s">
        <v>529</v>
      </c>
      <c r="H377" s="254">
        <v>7</v>
      </c>
      <c r="I377" s="255"/>
      <c r="J377" s="256">
        <f>ROUND(I377*H377,2)</f>
        <v>0</v>
      </c>
      <c r="K377" s="252" t="s">
        <v>32</v>
      </c>
      <c r="L377" s="257"/>
      <c r="M377" s="258" t="s">
        <v>32</v>
      </c>
      <c r="N377" s="259" t="s">
        <v>46</v>
      </c>
      <c r="O377" s="42"/>
      <c r="P377" s="198">
        <f>O377*H377</f>
        <v>0</v>
      </c>
      <c r="Q377" s="198">
        <v>0.11</v>
      </c>
      <c r="R377" s="198">
        <f>Q377*H377</f>
        <v>0.77</v>
      </c>
      <c r="S377" s="198">
        <v>0</v>
      </c>
      <c r="T377" s="199">
        <f>S377*H377</f>
        <v>0</v>
      </c>
      <c r="AR377" s="24" t="s">
        <v>177</v>
      </c>
      <c r="AT377" s="24" t="s">
        <v>190</v>
      </c>
      <c r="AU377" s="24" t="s">
        <v>84</v>
      </c>
      <c r="AY377" s="24" t="s">
        <v>132</v>
      </c>
      <c r="BE377" s="200">
        <f>IF(N377="základní",J377,0)</f>
        <v>0</v>
      </c>
      <c r="BF377" s="200">
        <f>IF(N377="snížená",J377,0)</f>
        <v>0</v>
      </c>
      <c r="BG377" s="200">
        <f>IF(N377="zákl. přenesená",J377,0)</f>
        <v>0</v>
      </c>
      <c r="BH377" s="200">
        <f>IF(N377="sníž. přenesená",J377,0)</f>
        <v>0</v>
      </c>
      <c r="BI377" s="200">
        <f>IF(N377="nulová",J377,0)</f>
        <v>0</v>
      </c>
      <c r="BJ377" s="24" t="s">
        <v>25</v>
      </c>
      <c r="BK377" s="200">
        <f>ROUND(I377*H377,2)</f>
        <v>0</v>
      </c>
      <c r="BL377" s="24" t="s">
        <v>139</v>
      </c>
      <c r="BM377" s="24" t="s">
        <v>552</v>
      </c>
    </row>
    <row r="378" spans="2:51" s="11" customFormat="1" ht="13.5">
      <c r="B378" s="201"/>
      <c r="C378" s="202"/>
      <c r="D378" s="203" t="s">
        <v>141</v>
      </c>
      <c r="E378" s="204" t="s">
        <v>32</v>
      </c>
      <c r="F378" s="205" t="s">
        <v>548</v>
      </c>
      <c r="G378" s="202"/>
      <c r="H378" s="206" t="s">
        <v>32</v>
      </c>
      <c r="I378" s="207"/>
      <c r="J378" s="202"/>
      <c r="K378" s="202"/>
      <c r="L378" s="208"/>
      <c r="M378" s="209"/>
      <c r="N378" s="210"/>
      <c r="O378" s="210"/>
      <c r="P378" s="210"/>
      <c r="Q378" s="210"/>
      <c r="R378" s="210"/>
      <c r="S378" s="210"/>
      <c r="T378" s="211"/>
      <c r="AT378" s="212" t="s">
        <v>141</v>
      </c>
      <c r="AU378" s="212" t="s">
        <v>84</v>
      </c>
      <c r="AV378" s="11" t="s">
        <v>25</v>
      </c>
      <c r="AW378" s="11" t="s">
        <v>39</v>
      </c>
      <c r="AX378" s="11" t="s">
        <v>75</v>
      </c>
      <c r="AY378" s="212" t="s">
        <v>132</v>
      </c>
    </row>
    <row r="379" spans="2:51" s="12" customFormat="1" ht="13.5">
      <c r="B379" s="213"/>
      <c r="C379" s="214"/>
      <c r="D379" s="215" t="s">
        <v>141</v>
      </c>
      <c r="E379" s="216" t="s">
        <v>32</v>
      </c>
      <c r="F379" s="217" t="s">
        <v>171</v>
      </c>
      <c r="G379" s="214"/>
      <c r="H379" s="218">
        <v>7</v>
      </c>
      <c r="I379" s="219"/>
      <c r="J379" s="214"/>
      <c r="K379" s="214"/>
      <c r="L379" s="220"/>
      <c r="M379" s="221"/>
      <c r="N379" s="222"/>
      <c r="O379" s="222"/>
      <c r="P379" s="222"/>
      <c r="Q379" s="222"/>
      <c r="R379" s="222"/>
      <c r="S379" s="222"/>
      <c r="T379" s="223"/>
      <c r="AT379" s="224" t="s">
        <v>141</v>
      </c>
      <c r="AU379" s="224" t="s">
        <v>84</v>
      </c>
      <c r="AV379" s="12" t="s">
        <v>84</v>
      </c>
      <c r="AW379" s="12" t="s">
        <v>39</v>
      </c>
      <c r="AX379" s="12" t="s">
        <v>25</v>
      </c>
      <c r="AY379" s="224" t="s">
        <v>132</v>
      </c>
    </row>
    <row r="380" spans="2:65" s="1" customFormat="1" ht="31.5" customHeight="1">
      <c r="B380" s="41"/>
      <c r="C380" s="189" t="s">
        <v>553</v>
      </c>
      <c r="D380" s="189" t="s">
        <v>134</v>
      </c>
      <c r="E380" s="190" t="s">
        <v>554</v>
      </c>
      <c r="F380" s="191" t="s">
        <v>555</v>
      </c>
      <c r="G380" s="192" t="s">
        <v>529</v>
      </c>
      <c r="H380" s="193">
        <v>6</v>
      </c>
      <c r="I380" s="194"/>
      <c r="J380" s="195">
        <f>ROUND(I380*H380,2)</f>
        <v>0</v>
      </c>
      <c r="K380" s="191" t="s">
        <v>32</v>
      </c>
      <c r="L380" s="61"/>
      <c r="M380" s="196" t="s">
        <v>32</v>
      </c>
      <c r="N380" s="197" t="s">
        <v>46</v>
      </c>
      <c r="O380" s="42"/>
      <c r="P380" s="198">
        <f>O380*H380</f>
        <v>0</v>
      </c>
      <c r="Q380" s="198">
        <v>0.45504</v>
      </c>
      <c r="R380" s="198">
        <f>Q380*H380</f>
        <v>2.7302400000000002</v>
      </c>
      <c r="S380" s="198">
        <v>0</v>
      </c>
      <c r="T380" s="199">
        <f>S380*H380</f>
        <v>0</v>
      </c>
      <c r="AR380" s="24" t="s">
        <v>139</v>
      </c>
      <c r="AT380" s="24" t="s">
        <v>134</v>
      </c>
      <c r="AU380" s="24" t="s">
        <v>84</v>
      </c>
      <c r="AY380" s="24" t="s">
        <v>132</v>
      </c>
      <c r="BE380" s="200">
        <f>IF(N380="základní",J380,0)</f>
        <v>0</v>
      </c>
      <c r="BF380" s="200">
        <f>IF(N380="snížená",J380,0)</f>
        <v>0</v>
      </c>
      <c r="BG380" s="200">
        <f>IF(N380="zákl. přenesená",J380,0)</f>
        <v>0</v>
      </c>
      <c r="BH380" s="200">
        <f>IF(N380="sníž. přenesená",J380,0)</f>
        <v>0</v>
      </c>
      <c r="BI380" s="200">
        <f>IF(N380="nulová",J380,0)</f>
        <v>0</v>
      </c>
      <c r="BJ380" s="24" t="s">
        <v>25</v>
      </c>
      <c r="BK380" s="200">
        <f>ROUND(I380*H380,2)</f>
        <v>0</v>
      </c>
      <c r="BL380" s="24" t="s">
        <v>139</v>
      </c>
      <c r="BM380" s="24" t="s">
        <v>556</v>
      </c>
    </row>
    <row r="381" spans="2:51" s="11" customFormat="1" ht="13.5">
      <c r="B381" s="201"/>
      <c r="C381" s="202"/>
      <c r="D381" s="203" t="s">
        <v>141</v>
      </c>
      <c r="E381" s="204" t="s">
        <v>32</v>
      </c>
      <c r="F381" s="205" t="s">
        <v>557</v>
      </c>
      <c r="G381" s="202"/>
      <c r="H381" s="206" t="s">
        <v>32</v>
      </c>
      <c r="I381" s="207"/>
      <c r="J381" s="202"/>
      <c r="K381" s="202"/>
      <c r="L381" s="208"/>
      <c r="M381" s="209"/>
      <c r="N381" s="210"/>
      <c r="O381" s="210"/>
      <c r="P381" s="210"/>
      <c r="Q381" s="210"/>
      <c r="R381" s="210"/>
      <c r="S381" s="210"/>
      <c r="T381" s="211"/>
      <c r="AT381" s="212" t="s">
        <v>141</v>
      </c>
      <c r="AU381" s="212" t="s">
        <v>84</v>
      </c>
      <c r="AV381" s="11" t="s">
        <v>25</v>
      </c>
      <c r="AW381" s="11" t="s">
        <v>39</v>
      </c>
      <c r="AX381" s="11" t="s">
        <v>75</v>
      </c>
      <c r="AY381" s="212" t="s">
        <v>132</v>
      </c>
    </row>
    <row r="382" spans="2:51" s="12" customFormat="1" ht="13.5">
      <c r="B382" s="213"/>
      <c r="C382" s="214"/>
      <c r="D382" s="215" t="s">
        <v>141</v>
      </c>
      <c r="E382" s="216" t="s">
        <v>32</v>
      </c>
      <c r="F382" s="217" t="s">
        <v>167</v>
      </c>
      <c r="G382" s="214"/>
      <c r="H382" s="218">
        <v>6</v>
      </c>
      <c r="I382" s="219"/>
      <c r="J382" s="214"/>
      <c r="K382" s="214"/>
      <c r="L382" s="220"/>
      <c r="M382" s="221"/>
      <c r="N382" s="222"/>
      <c r="O382" s="222"/>
      <c r="P382" s="222"/>
      <c r="Q382" s="222"/>
      <c r="R382" s="222"/>
      <c r="S382" s="222"/>
      <c r="T382" s="223"/>
      <c r="AT382" s="224" t="s">
        <v>141</v>
      </c>
      <c r="AU382" s="224" t="s">
        <v>84</v>
      </c>
      <c r="AV382" s="12" t="s">
        <v>84</v>
      </c>
      <c r="AW382" s="12" t="s">
        <v>39</v>
      </c>
      <c r="AX382" s="12" t="s">
        <v>25</v>
      </c>
      <c r="AY382" s="224" t="s">
        <v>132</v>
      </c>
    </row>
    <row r="383" spans="2:65" s="1" customFormat="1" ht="22.5" customHeight="1">
      <c r="B383" s="41"/>
      <c r="C383" s="189" t="s">
        <v>558</v>
      </c>
      <c r="D383" s="189" t="s">
        <v>134</v>
      </c>
      <c r="E383" s="190" t="s">
        <v>559</v>
      </c>
      <c r="F383" s="191" t="s">
        <v>560</v>
      </c>
      <c r="G383" s="192" t="s">
        <v>529</v>
      </c>
      <c r="H383" s="193">
        <v>15</v>
      </c>
      <c r="I383" s="194"/>
      <c r="J383" s="195">
        <f>ROUND(I383*H383,2)</f>
        <v>0</v>
      </c>
      <c r="K383" s="191" t="s">
        <v>138</v>
      </c>
      <c r="L383" s="61"/>
      <c r="M383" s="196" t="s">
        <v>32</v>
      </c>
      <c r="N383" s="197" t="s">
        <v>46</v>
      </c>
      <c r="O383" s="42"/>
      <c r="P383" s="198">
        <f>O383*H383</f>
        <v>0</v>
      </c>
      <c r="Q383" s="198">
        <v>0.78421</v>
      </c>
      <c r="R383" s="198">
        <f>Q383*H383</f>
        <v>11.76315</v>
      </c>
      <c r="S383" s="198">
        <v>0.45</v>
      </c>
      <c r="T383" s="199">
        <f>S383*H383</f>
        <v>6.75</v>
      </c>
      <c r="AR383" s="24" t="s">
        <v>139</v>
      </c>
      <c r="AT383" s="24" t="s">
        <v>134</v>
      </c>
      <c r="AU383" s="24" t="s">
        <v>84</v>
      </c>
      <c r="AY383" s="24" t="s">
        <v>132</v>
      </c>
      <c r="BE383" s="200">
        <f>IF(N383="základní",J383,0)</f>
        <v>0</v>
      </c>
      <c r="BF383" s="200">
        <f>IF(N383="snížená",J383,0)</f>
        <v>0</v>
      </c>
      <c r="BG383" s="200">
        <f>IF(N383="zákl. přenesená",J383,0)</f>
        <v>0</v>
      </c>
      <c r="BH383" s="200">
        <f>IF(N383="sníž. přenesená",J383,0)</f>
        <v>0</v>
      </c>
      <c r="BI383" s="200">
        <f>IF(N383="nulová",J383,0)</f>
        <v>0</v>
      </c>
      <c r="BJ383" s="24" t="s">
        <v>25</v>
      </c>
      <c r="BK383" s="200">
        <f>ROUND(I383*H383,2)</f>
        <v>0</v>
      </c>
      <c r="BL383" s="24" t="s">
        <v>139</v>
      </c>
      <c r="BM383" s="24" t="s">
        <v>561</v>
      </c>
    </row>
    <row r="384" spans="2:51" s="11" customFormat="1" ht="13.5">
      <c r="B384" s="201"/>
      <c r="C384" s="202"/>
      <c r="D384" s="203" t="s">
        <v>141</v>
      </c>
      <c r="E384" s="204" t="s">
        <v>32</v>
      </c>
      <c r="F384" s="205" t="s">
        <v>562</v>
      </c>
      <c r="G384" s="202"/>
      <c r="H384" s="206" t="s">
        <v>32</v>
      </c>
      <c r="I384" s="207"/>
      <c r="J384" s="202"/>
      <c r="K384" s="202"/>
      <c r="L384" s="208"/>
      <c r="M384" s="209"/>
      <c r="N384" s="210"/>
      <c r="O384" s="210"/>
      <c r="P384" s="210"/>
      <c r="Q384" s="210"/>
      <c r="R384" s="210"/>
      <c r="S384" s="210"/>
      <c r="T384" s="211"/>
      <c r="AT384" s="212" t="s">
        <v>141</v>
      </c>
      <c r="AU384" s="212" t="s">
        <v>84</v>
      </c>
      <c r="AV384" s="11" t="s">
        <v>25</v>
      </c>
      <c r="AW384" s="11" t="s">
        <v>39</v>
      </c>
      <c r="AX384" s="11" t="s">
        <v>75</v>
      </c>
      <c r="AY384" s="212" t="s">
        <v>132</v>
      </c>
    </row>
    <row r="385" spans="2:51" s="11" customFormat="1" ht="13.5">
      <c r="B385" s="201"/>
      <c r="C385" s="202"/>
      <c r="D385" s="203" t="s">
        <v>141</v>
      </c>
      <c r="E385" s="204" t="s">
        <v>32</v>
      </c>
      <c r="F385" s="205" t="s">
        <v>563</v>
      </c>
      <c r="G385" s="202"/>
      <c r="H385" s="206" t="s">
        <v>32</v>
      </c>
      <c r="I385" s="207"/>
      <c r="J385" s="202"/>
      <c r="K385" s="202"/>
      <c r="L385" s="208"/>
      <c r="M385" s="209"/>
      <c r="N385" s="210"/>
      <c r="O385" s="210"/>
      <c r="P385" s="210"/>
      <c r="Q385" s="210"/>
      <c r="R385" s="210"/>
      <c r="S385" s="210"/>
      <c r="T385" s="211"/>
      <c r="AT385" s="212" t="s">
        <v>141</v>
      </c>
      <c r="AU385" s="212" t="s">
        <v>84</v>
      </c>
      <c r="AV385" s="11" t="s">
        <v>25</v>
      </c>
      <c r="AW385" s="11" t="s">
        <v>39</v>
      </c>
      <c r="AX385" s="11" t="s">
        <v>75</v>
      </c>
      <c r="AY385" s="212" t="s">
        <v>132</v>
      </c>
    </row>
    <row r="386" spans="2:51" s="12" customFormat="1" ht="13.5">
      <c r="B386" s="213"/>
      <c r="C386" s="214"/>
      <c r="D386" s="215" t="s">
        <v>141</v>
      </c>
      <c r="E386" s="216" t="s">
        <v>32</v>
      </c>
      <c r="F386" s="217" t="s">
        <v>10</v>
      </c>
      <c r="G386" s="214"/>
      <c r="H386" s="218">
        <v>15</v>
      </c>
      <c r="I386" s="219"/>
      <c r="J386" s="214"/>
      <c r="K386" s="214"/>
      <c r="L386" s="220"/>
      <c r="M386" s="221"/>
      <c r="N386" s="222"/>
      <c r="O386" s="222"/>
      <c r="P386" s="222"/>
      <c r="Q386" s="222"/>
      <c r="R386" s="222"/>
      <c r="S386" s="222"/>
      <c r="T386" s="223"/>
      <c r="AT386" s="224" t="s">
        <v>141</v>
      </c>
      <c r="AU386" s="224" t="s">
        <v>84</v>
      </c>
      <c r="AV386" s="12" t="s">
        <v>84</v>
      </c>
      <c r="AW386" s="12" t="s">
        <v>39</v>
      </c>
      <c r="AX386" s="12" t="s">
        <v>25</v>
      </c>
      <c r="AY386" s="224" t="s">
        <v>132</v>
      </c>
    </row>
    <row r="387" spans="2:65" s="1" customFormat="1" ht="22.5" customHeight="1">
      <c r="B387" s="41"/>
      <c r="C387" s="189" t="s">
        <v>564</v>
      </c>
      <c r="D387" s="189" t="s">
        <v>134</v>
      </c>
      <c r="E387" s="190" t="s">
        <v>565</v>
      </c>
      <c r="F387" s="191" t="s">
        <v>566</v>
      </c>
      <c r="G387" s="192" t="s">
        <v>529</v>
      </c>
      <c r="H387" s="193">
        <v>15</v>
      </c>
      <c r="I387" s="194"/>
      <c r="J387" s="195">
        <f>ROUND(I387*H387,2)</f>
        <v>0</v>
      </c>
      <c r="K387" s="191" t="s">
        <v>138</v>
      </c>
      <c r="L387" s="61"/>
      <c r="M387" s="196" t="s">
        <v>32</v>
      </c>
      <c r="N387" s="197" t="s">
        <v>46</v>
      </c>
      <c r="O387" s="42"/>
      <c r="P387" s="198">
        <f>O387*H387</f>
        <v>0</v>
      </c>
      <c r="Q387" s="198">
        <v>0.4208</v>
      </c>
      <c r="R387" s="198">
        <f>Q387*H387</f>
        <v>6.312</v>
      </c>
      <c r="S387" s="198">
        <v>0</v>
      </c>
      <c r="T387" s="199">
        <f>S387*H387</f>
        <v>0</v>
      </c>
      <c r="AR387" s="24" t="s">
        <v>139</v>
      </c>
      <c r="AT387" s="24" t="s">
        <v>134</v>
      </c>
      <c r="AU387" s="24" t="s">
        <v>84</v>
      </c>
      <c r="AY387" s="24" t="s">
        <v>132</v>
      </c>
      <c r="BE387" s="200">
        <f>IF(N387="základní",J387,0)</f>
        <v>0</v>
      </c>
      <c r="BF387" s="200">
        <f>IF(N387="snížená",J387,0)</f>
        <v>0</v>
      </c>
      <c r="BG387" s="200">
        <f>IF(N387="zákl. přenesená",J387,0)</f>
        <v>0</v>
      </c>
      <c r="BH387" s="200">
        <f>IF(N387="sníž. přenesená",J387,0)</f>
        <v>0</v>
      </c>
      <c r="BI387" s="200">
        <f>IF(N387="nulová",J387,0)</f>
        <v>0</v>
      </c>
      <c r="BJ387" s="24" t="s">
        <v>25</v>
      </c>
      <c r="BK387" s="200">
        <f>ROUND(I387*H387,2)</f>
        <v>0</v>
      </c>
      <c r="BL387" s="24" t="s">
        <v>139</v>
      </c>
      <c r="BM387" s="24" t="s">
        <v>567</v>
      </c>
    </row>
    <row r="388" spans="2:51" s="11" customFormat="1" ht="13.5">
      <c r="B388" s="201"/>
      <c r="C388" s="202"/>
      <c r="D388" s="203" t="s">
        <v>141</v>
      </c>
      <c r="E388" s="204" t="s">
        <v>32</v>
      </c>
      <c r="F388" s="205" t="s">
        <v>568</v>
      </c>
      <c r="G388" s="202"/>
      <c r="H388" s="206" t="s">
        <v>32</v>
      </c>
      <c r="I388" s="207"/>
      <c r="J388" s="202"/>
      <c r="K388" s="202"/>
      <c r="L388" s="208"/>
      <c r="M388" s="209"/>
      <c r="N388" s="210"/>
      <c r="O388" s="210"/>
      <c r="P388" s="210"/>
      <c r="Q388" s="210"/>
      <c r="R388" s="210"/>
      <c r="S388" s="210"/>
      <c r="T388" s="211"/>
      <c r="AT388" s="212" t="s">
        <v>141</v>
      </c>
      <c r="AU388" s="212" t="s">
        <v>84</v>
      </c>
      <c r="AV388" s="11" t="s">
        <v>25</v>
      </c>
      <c r="AW388" s="11" t="s">
        <v>39</v>
      </c>
      <c r="AX388" s="11" t="s">
        <v>75</v>
      </c>
      <c r="AY388" s="212" t="s">
        <v>132</v>
      </c>
    </row>
    <row r="389" spans="2:51" s="12" customFormat="1" ht="13.5">
      <c r="B389" s="213"/>
      <c r="C389" s="214"/>
      <c r="D389" s="215" t="s">
        <v>141</v>
      </c>
      <c r="E389" s="216" t="s">
        <v>32</v>
      </c>
      <c r="F389" s="217" t="s">
        <v>10</v>
      </c>
      <c r="G389" s="214"/>
      <c r="H389" s="218">
        <v>15</v>
      </c>
      <c r="I389" s="219"/>
      <c r="J389" s="214"/>
      <c r="K389" s="214"/>
      <c r="L389" s="220"/>
      <c r="M389" s="221"/>
      <c r="N389" s="222"/>
      <c r="O389" s="222"/>
      <c r="P389" s="222"/>
      <c r="Q389" s="222"/>
      <c r="R389" s="222"/>
      <c r="S389" s="222"/>
      <c r="T389" s="223"/>
      <c r="AT389" s="224" t="s">
        <v>141</v>
      </c>
      <c r="AU389" s="224" t="s">
        <v>84</v>
      </c>
      <c r="AV389" s="12" t="s">
        <v>84</v>
      </c>
      <c r="AW389" s="12" t="s">
        <v>39</v>
      </c>
      <c r="AX389" s="12" t="s">
        <v>25</v>
      </c>
      <c r="AY389" s="224" t="s">
        <v>132</v>
      </c>
    </row>
    <row r="390" spans="2:65" s="1" customFormat="1" ht="22.5" customHeight="1">
      <c r="B390" s="41"/>
      <c r="C390" s="189" t="s">
        <v>569</v>
      </c>
      <c r="D390" s="189" t="s">
        <v>134</v>
      </c>
      <c r="E390" s="190" t="s">
        <v>570</v>
      </c>
      <c r="F390" s="191" t="s">
        <v>571</v>
      </c>
      <c r="G390" s="192" t="s">
        <v>529</v>
      </c>
      <c r="H390" s="193">
        <v>29</v>
      </c>
      <c r="I390" s="194"/>
      <c r="J390" s="195">
        <f>ROUND(I390*H390,2)</f>
        <v>0</v>
      </c>
      <c r="K390" s="191" t="s">
        <v>138</v>
      </c>
      <c r="L390" s="61"/>
      <c r="M390" s="196" t="s">
        <v>32</v>
      </c>
      <c r="N390" s="197" t="s">
        <v>46</v>
      </c>
      <c r="O390" s="42"/>
      <c r="P390" s="198">
        <f>O390*H390</f>
        <v>0</v>
      </c>
      <c r="Q390" s="198">
        <v>0</v>
      </c>
      <c r="R390" s="198">
        <f>Q390*H390</f>
        <v>0</v>
      </c>
      <c r="S390" s="198">
        <v>0.05</v>
      </c>
      <c r="T390" s="199">
        <f>S390*H390</f>
        <v>1.4500000000000002</v>
      </c>
      <c r="AR390" s="24" t="s">
        <v>139</v>
      </c>
      <c r="AT390" s="24" t="s">
        <v>134</v>
      </c>
      <c r="AU390" s="24" t="s">
        <v>84</v>
      </c>
      <c r="AY390" s="24" t="s">
        <v>132</v>
      </c>
      <c r="BE390" s="200">
        <f>IF(N390="základní",J390,0)</f>
        <v>0</v>
      </c>
      <c r="BF390" s="200">
        <f>IF(N390="snížená",J390,0)</f>
        <v>0</v>
      </c>
      <c r="BG390" s="200">
        <f>IF(N390="zákl. přenesená",J390,0)</f>
        <v>0</v>
      </c>
      <c r="BH390" s="200">
        <f>IF(N390="sníž. přenesená",J390,0)</f>
        <v>0</v>
      </c>
      <c r="BI390" s="200">
        <f>IF(N390="nulová",J390,0)</f>
        <v>0</v>
      </c>
      <c r="BJ390" s="24" t="s">
        <v>25</v>
      </c>
      <c r="BK390" s="200">
        <f>ROUND(I390*H390,2)</f>
        <v>0</v>
      </c>
      <c r="BL390" s="24" t="s">
        <v>139</v>
      </c>
      <c r="BM390" s="24" t="s">
        <v>572</v>
      </c>
    </row>
    <row r="391" spans="2:51" s="11" customFormat="1" ht="13.5">
      <c r="B391" s="201"/>
      <c r="C391" s="202"/>
      <c r="D391" s="203" t="s">
        <v>141</v>
      </c>
      <c r="E391" s="204" t="s">
        <v>32</v>
      </c>
      <c r="F391" s="205" t="s">
        <v>573</v>
      </c>
      <c r="G391" s="202"/>
      <c r="H391" s="206" t="s">
        <v>32</v>
      </c>
      <c r="I391" s="207"/>
      <c r="J391" s="202"/>
      <c r="K391" s="202"/>
      <c r="L391" s="208"/>
      <c r="M391" s="209"/>
      <c r="N391" s="210"/>
      <c r="O391" s="210"/>
      <c r="P391" s="210"/>
      <c r="Q391" s="210"/>
      <c r="R391" s="210"/>
      <c r="S391" s="210"/>
      <c r="T391" s="211"/>
      <c r="AT391" s="212" t="s">
        <v>141</v>
      </c>
      <c r="AU391" s="212" t="s">
        <v>84</v>
      </c>
      <c r="AV391" s="11" t="s">
        <v>25</v>
      </c>
      <c r="AW391" s="11" t="s">
        <v>39</v>
      </c>
      <c r="AX391" s="11" t="s">
        <v>75</v>
      </c>
      <c r="AY391" s="212" t="s">
        <v>132</v>
      </c>
    </row>
    <row r="392" spans="2:51" s="12" customFormat="1" ht="13.5">
      <c r="B392" s="213"/>
      <c r="C392" s="214"/>
      <c r="D392" s="215" t="s">
        <v>141</v>
      </c>
      <c r="E392" s="216" t="s">
        <v>32</v>
      </c>
      <c r="F392" s="217" t="s">
        <v>329</v>
      </c>
      <c r="G392" s="214"/>
      <c r="H392" s="218">
        <v>29</v>
      </c>
      <c r="I392" s="219"/>
      <c r="J392" s="214"/>
      <c r="K392" s="214"/>
      <c r="L392" s="220"/>
      <c r="M392" s="221"/>
      <c r="N392" s="222"/>
      <c r="O392" s="222"/>
      <c r="P392" s="222"/>
      <c r="Q392" s="222"/>
      <c r="R392" s="222"/>
      <c r="S392" s="222"/>
      <c r="T392" s="223"/>
      <c r="AT392" s="224" t="s">
        <v>141</v>
      </c>
      <c r="AU392" s="224" t="s">
        <v>84</v>
      </c>
      <c r="AV392" s="12" t="s">
        <v>84</v>
      </c>
      <c r="AW392" s="12" t="s">
        <v>39</v>
      </c>
      <c r="AX392" s="12" t="s">
        <v>25</v>
      </c>
      <c r="AY392" s="224" t="s">
        <v>132</v>
      </c>
    </row>
    <row r="393" spans="2:65" s="1" customFormat="1" ht="22.5" customHeight="1">
      <c r="B393" s="41"/>
      <c r="C393" s="189" t="s">
        <v>574</v>
      </c>
      <c r="D393" s="189" t="s">
        <v>134</v>
      </c>
      <c r="E393" s="190" t="s">
        <v>575</v>
      </c>
      <c r="F393" s="191" t="s">
        <v>576</v>
      </c>
      <c r="G393" s="192" t="s">
        <v>529</v>
      </c>
      <c r="H393" s="193">
        <v>29</v>
      </c>
      <c r="I393" s="194"/>
      <c r="J393" s="195">
        <f>ROUND(I393*H393,2)</f>
        <v>0</v>
      </c>
      <c r="K393" s="191" t="s">
        <v>138</v>
      </c>
      <c r="L393" s="61"/>
      <c r="M393" s="196" t="s">
        <v>32</v>
      </c>
      <c r="N393" s="197" t="s">
        <v>46</v>
      </c>
      <c r="O393" s="42"/>
      <c r="P393" s="198">
        <f>O393*H393</f>
        <v>0</v>
      </c>
      <c r="Q393" s="198">
        <v>0.31108</v>
      </c>
      <c r="R393" s="198">
        <f>Q393*H393</f>
        <v>9.021320000000001</v>
      </c>
      <c r="S393" s="198">
        <v>0</v>
      </c>
      <c r="T393" s="199">
        <f>S393*H393</f>
        <v>0</v>
      </c>
      <c r="AR393" s="24" t="s">
        <v>139</v>
      </c>
      <c r="AT393" s="24" t="s">
        <v>134</v>
      </c>
      <c r="AU393" s="24" t="s">
        <v>84</v>
      </c>
      <c r="AY393" s="24" t="s">
        <v>132</v>
      </c>
      <c r="BE393" s="200">
        <f>IF(N393="základní",J393,0)</f>
        <v>0</v>
      </c>
      <c r="BF393" s="200">
        <f>IF(N393="snížená",J393,0)</f>
        <v>0</v>
      </c>
      <c r="BG393" s="200">
        <f>IF(N393="zákl. přenesená",J393,0)</f>
        <v>0</v>
      </c>
      <c r="BH393" s="200">
        <f>IF(N393="sníž. přenesená",J393,0)</f>
        <v>0</v>
      </c>
      <c r="BI393" s="200">
        <f>IF(N393="nulová",J393,0)</f>
        <v>0</v>
      </c>
      <c r="BJ393" s="24" t="s">
        <v>25</v>
      </c>
      <c r="BK393" s="200">
        <f>ROUND(I393*H393,2)</f>
        <v>0</v>
      </c>
      <c r="BL393" s="24" t="s">
        <v>139</v>
      </c>
      <c r="BM393" s="24" t="s">
        <v>577</v>
      </c>
    </row>
    <row r="394" spans="2:51" s="11" customFormat="1" ht="13.5">
      <c r="B394" s="201"/>
      <c r="C394" s="202"/>
      <c r="D394" s="203" t="s">
        <v>141</v>
      </c>
      <c r="E394" s="204" t="s">
        <v>32</v>
      </c>
      <c r="F394" s="205" t="s">
        <v>578</v>
      </c>
      <c r="G394" s="202"/>
      <c r="H394" s="206" t="s">
        <v>32</v>
      </c>
      <c r="I394" s="207"/>
      <c r="J394" s="202"/>
      <c r="K394" s="202"/>
      <c r="L394" s="208"/>
      <c r="M394" s="209"/>
      <c r="N394" s="210"/>
      <c r="O394" s="210"/>
      <c r="P394" s="210"/>
      <c r="Q394" s="210"/>
      <c r="R394" s="210"/>
      <c r="S394" s="210"/>
      <c r="T394" s="211"/>
      <c r="AT394" s="212" t="s">
        <v>141</v>
      </c>
      <c r="AU394" s="212" t="s">
        <v>84</v>
      </c>
      <c r="AV394" s="11" t="s">
        <v>25</v>
      </c>
      <c r="AW394" s="11" t="s">
        <v>39</v>
      </c>
      <c r="AX394" s="11" t="s">
        <v>75</v>
      </c>
      <c r="AY394" s="212" t="s">
        <v>132</v>
      </c>
    </row>
    <row r="395" spans="2:51" s="12" customFormat="1" ht="13.5">
      <c r="B395" s="213"/>
      <c r="C395" s="214"/>
      <c r="D395" s="215" t="s">
        <v>141</v>
      </c>
      <c r="E395" s="216" t="s">
        <v>32</v>
      </c>
      <c r="F395" s="217" t="s">
        <v>329</v>
      </c>
      <c r="G395" s="214"/>
      <c r="H395" s="218">
        <v>29</v>
      </c>
      <c r="I395" s="219"/>
      <c r="J395" s="214"/>
      <c r="K395" s="214"/>
      <c r="L395" s="220"/>
      <c r="M395" s="221"/>
      <c r="N395" s="222"/>
      <c r="O395" s="222"/>
      <c r="P395" s="222"/>
      <c r="Q395" s="222"/>
      <c r="R395" s="222"/>
      <c r="S395" s="222"/>
      <c r="T395" s="223"/>
      <c r="AT395" s="224" t="s">
        <v>141</v>
      </c>
      <c r="AU395" s="224" t="s">
        <v>84</v>
      </c>
      <c r="AV395" s="12" t="s">
        <v>84</v>
      </c>
      <c r="AW395" s="12" t="s">
        <v>39</v>
      </c>
      <c r="AX395" s="12" t="s">
        <v>25</v>
      </c>
      <c r="AY395" s="224" t="s">
        <v>132</v>
      </c>
    </row>
    <row r="396" spans="2:65" s="1" customFormat="1" ht="22.5" customHeight="1">
      <c r="B396" s="41"/>
      <c r="C396" s="189" t="s">
        <v>579</v>
      </c>
      <c r="D396" s="189" t="s">
        <v>134</v>
      </c>
      <c r="E396" s="190" t="s">
        <v>580</v>
      </c>
      <c r="F396" s="191" t="s">
        <v>581</v>
      </c>
      <c r="G396" s="192" t="s">
        <v>529</v>
      </c>
      <c r="H396" s="193">
        <v>29</v>
      </c>
      <c r="I396" s="194"/>
      <c r="J396" s="195">
        <f>ROUND(I396*H396,2)</f>
        <v>0</v>
      </c>
      <c r="K396" s="191" t="s">
        <v>138</v>
      </c>
      <c r="L396" s="61"/>
      <c r="M396" s="196" t="s">
        <v>32</v>
      </c>
      <c r="N396" s="197" t="s">
        <v>46</v>
      </c>
      <c r="O396" s="42"/>
      <c r="P396" s="198">
        <f>O396*H396</f>
        <v>0</v>
      </c>
      <c r="Q396" s="198">
        <v>0.12303</v>
      </c>
      <c r="R396" s="198">
        <f>Q396*H396</f>
        <v>3.56787</v>
      </c>
      <c r="S396" s="198">
        <v>0</v>
      </c>
      <c r="T396" s="199">
        <f>S396*H396</f>
        <v>0</v>
      </c>
      <c r="AR396" s="24" t="s">
        <v>139</v>
      </c>
      <c r="AT396" s="24" t="s">
        <v>134</v>
      </c>
      <c r="AU396" s="24" t="s">
        <v>84</v>
      </c>
      <c r="AY396" s="24" t="s">
        <v>132</v>
      </c>
      <c r="BE396" s="200">
        <f>IF(N396="základní",J396,0)</f>
        <v>0</v>
      </c>
      <c r="BF396" s="200">
        <f>IF(N396="snížená",J396,0)</f>
        <v>0</v>
      </c>
      <c r="BG396" s="200">
        <f>IF(N396="zákl. přenesená",J396,0)</f>
        <v>0</v>
      </c>
      <c r="BH396" s="200">
        <f>IF(N396="sníž. přenesená",J396,0)</f>
        <v>0</v>
      </c>
      <c r="BI396" s="200">
        <f>IF(N396="nulová",J396,0)</f>
        <v>0</v>
      </c>
      <c r="BJ396" s="24" t="s">
        <v>25</v>
      </c>
      <c r="BK396" s="200">
        <f>ROUND(I396*H396,2)</f>
        <v>0</v>
      </c>
      <c r="BL396" s="24" t="s">
        <v>139</v>
      </c>
      <c r="BM396" s="24" t="s">
        <v>582</v>
      </c>
    </row>
    <row r="397" spans="2:65" s="1" customFormat="1" ht="22.5" customHeight="1">
      <c r="B397" s="41"/>
      <c r="C397" s="250" t="s">
        <v>583</v>
      </c>
      <c r="D397" s="250" t="s">
        <v>190</v>
      </c>
      <c r="E397" s="251" t="s">
        <v>584</v>
      </c>
      <c r="F397" s="252" t="s">
        <v>585</v>
      </c>
      <c r="G397" s="253" t="s">
        <v>529</v>
      </c>
      <c r="H397" s="254">
        <v>29</v>
      </c>
      <c r="I397" s="255"/>
      <c r="J397" s="256">
        <f>ROUND(I397*H397,2)</f>
        <v>0</v>
      </c>
      <c r="K397" s="252" t="s">
        <v>138</v>
      </c>
      <c r="L397" s="257"/>
      <c r="M397" s="258" t="s">
        <v>32</v>
      </c>
      <c r="N397" s="259" t="s">
        <v>46</v>
      </c>
      <c r="O397" s="42"/>
      <c r="P397" s="198">
        <f>O397*H397</f>
        <v>0</v>
      </c>
      <c r="Q397" s="198">
        <v>0.0133</v>
      </c>
      <c r="R397" s="198">
        <f>Q397*H397</f>
        <v>0.3857</v>
      </c>
      <c r="S397" s="198">
        <v>0</v>
      </c>
      <c r="T397" s="199">
        <f>S397*H397</f>
        <v>0</v>
      </c>
      <c r="AR397" s="24" t="s">
        <v>177</v>
      </c>
      <c r="AT397" s="24" t="s">
        <v>190</v>
      </c>
      <c r="AU397" s="24" t="s">
        <v>84</v>
      </c>
      <c r="AY397" s="24" t="s">
        <v>132</v>
      </c>
      <c r="BE397" s="200">
        <f>IF(N397="základní",J397,0)</f>
        <v>0</v>
      </c>
      <c r="BF397" s="200">
        <f>IF(N397="snížená",J397,0)</f>
        <v>0</v>
      </c>
      <c r="BG397" s="200">
        <f>IF(N397="zákl. přenesená",J397,0)</f>
        <v>0</v>
      </c>
      <c r="BH397" s="200">
        <f>IF(N397="sníž. přenesená",J397,0)</f>
        <v>0</v>
      </c>
      <c r="BI397" s="200">
        <f>IF(N397="nulová",J397,0)</f>
        <v>0</v>
      </c>
      <c r="BJ397" s="24" t="s">
        <v>25</v>
      </c>
      <c r="BK397" s="200">
        <f>ROUND(I397*H397,2)</f>
        <v>0</v>
      </c>
      <c r="BL397" s="24" t="s">
        <v>139</v>
      </c>
      <c r="BM397" s="24" t="s">
        <v>586</v>
      </c>
    </row>
    <row r="398" spans="2:63" s="10" customFormat="1" ht="29.85" customHeight="1">
      <c r="B398" s="172"/>
      <c r="C398" s="173"/>
      <c r="D398" s="186" t="s">
        <v>74</v>
      </c>
      <c r="E398" s="187" t="s">
        <v>587</v>
      </c>
      <c r="F398" s="187" t="s">
        <v>588</v>
      </c>
      <c r="G398" s="173"/>
      <c r="H398" s="173"/>
      <c r="I398" s="176"/>
      <c r="J398" s="188">
        <f>BK398</f>
        <v>0</v>
      </c>
      <c r="K398" s="173"/>
      <c r="L398" s="178"/>
      <c r="M398" s="179"/>
      <c r="N398" s="180"/>
      <c r="O398" s="180"/>
      <c r="P398" s="181">
        <f>SUM(P399:P489)</f>
        <v>0</v>
      </c>
      <c r="Q398" s="180"/>
      <c r="R398" s="181">
        <f>SUM(R399:R489)</f>
        <v>285.88845136000003</v>
      </c>
      <c r="S398" s="180"/>
      <c r="T398" s="182">
        <f>SUM(T399:T489)</f>
        <v>3</v>
      </c>
      <c r="AR398" s="183" t="s">
        <v>25</v>
      </c>
      <c r="AT398" s="184" t="s">
        <v>74</v>
      </c>
      <c r="AU398" s="184" t="s">
        <v>25</v>
      </c>
      <c r="AY398" s="183" t="s">
        <v>132</v>
      </c>
      <c r="BK398" s="185">
        <f>SUM(BK399:BK489)</f>
        <v>0</v>
      </c>
    </row>
    <row r="399" spans="2:65" s="1" customFormat="1" ht="22.5" customHeight="1">
      <c r="B399" s="41"/>
      <c r="C399" s="189" t="s">
        <v>589</v>
      </c>
      <c r="D399" s="189" t="s">
        <v>134</v>
      </c>
      <c r="E399" s="190" t="s">
        <v>590</v>
      </c>
      <c r="F399" s="191" t="s">
        <v>591</v>
      </c>
      <c r="G399" s="192" t="s">
        <v>529</v>
      </c>
      <c r="H399" s="193">
        <v>16</v>
      </c>
      <c r="I399" s="194"/>
      <c r="J399" s="195">
        <f>ROUND(I399*H399,2)</f>
        <v>0</v>
      </c>
      <c r="K399" s="191" t="s">
        <v>138</v>
      </c>
      <c r="L399" s="61"/>
      <c r="M399" s="196" t="s">
        <v>32</v>
      </c>
      <c r="N399" s="197" t="s">
        <v>46</v>
      </c>
      <c r="O399" s="42"/>
      <c r="P399" s="198">
        <f>O399*H399</f>
        <v>0</v>
      </c>
      <c r="Q399" s="198">
        <v>0.0007</v>
      </c>
      <c r="R399" s="198">
        <f>Q399*H399</f>
        <v>0.0112</v>
      </c>
      <c r="S399" s="198">
        <v>0</v>
      </c>
      <c r="T399" s="199">
        <f>S399*H399</f>
        <v>0</v>
      </c>
      <c r="AR399" s="24" t="s">
        <v>139</v>
      </c>
      <c r="AT399" s="24" t="s">
        <v>134</v>
      </c>
      <c r="AU399" s="24" t="s">
        <v>84</v>
      </c>
      <c r="AY399" s="24" t="s">
        <v>132</v>
      </c>
      <c r="BE399" s="200">
        <f>IF(N399="základní",J399,0)</f>
        <v>0</v>
      </c>
      <c r="BF399" s="200">
        <f>IF(N399="snížená",J399,0)</f>
        <v>0</v>
      </c>
      <c r="BG399" s="200">
        <f>IF(N399="zákl. přenesená",J399,0)</f>
        <v>0</v>
      </c>
      <c r="BH399" s="200">
        <f>IF(N399="sníž. přenesená",J399,0)</f>
        <v>0</v>
      </c>
      <c r="BI399" s="200">
        <f>IF(N399="nulová",J399,0)</f>
        <v>0</v>
      </c>
      <c r="BJ399" s="24" t="s">
        <v>25</v>
      </c>
      <c r="BK399" s="200">
        <f>ROUND(I399*H399,2)</f>
        <v>0</v>
      </c>
      <c r="BL399" s="24" t="s">
        <v>139</v>
      </c>
      <c r="BM399" s="24" t="s">
        <v>592</v>
      </c>
    </row>
    <row r="400" spans="2:51" s="11" customFormat="1" ht="13.5">
      <c r="B400" s="201"/>
      <c r="C400" s="202"/>
      <c r="D400" s="203" t="s">
        <v>141</v>
      </c>
      <c r="E400" s="204" t="s">
        <v>32</v>
      </c>
      <c r="F400" s="205" t="s">
        <v>593</v>
      </c>
      <c r="G400" s="202"/>
      <c r="H400" s="206" t="s">
        <v>32</v>
      </c>
      <c r="I400" s="207"/>
      <c r="J400" s="202"/>
      <c r="K400" s="202"/>
      <c r="L400" s="208"/>
      <c r="M400" s="209"/>
      <c r="N400" s="210"/>
      <c r="O400" s="210"/>
      <c r="P400" s="210"/>
      <c r="Q400" s="210"/>
      <c r="R400" s="210"/>
      <c r="S400" s="210"/>
      <c r="T400" s="211"/>
      <c r="AT400" s="212" t="s">
        <v>141</v>
      </c>
      <c r="AU400" s="212" t="s">
        <v>84</v>
      </c>
      <c r="AV400" s="11" t="s">
        <v>25</v>
      </c>
      <c r="AW400" s="11" t="s">
        <v>39</v>
      </c>
      <c r="AX400" s="11" t="s">
        <v>75</v>
      </c>
      <c r="AY400" s="212" t="s">
        <v>132</v>
      </c>
    </row>
    <row r="401" spans="2:51" s="12" customFormat="1" ht="13.5">
      <c r="B401" s="213"/>
      <c r="C401" s="214"/>
      <c r="D401" s="203" t="s">
        <v>141</v>
      </c>
      <c r="E401" s="225" t="s">
        <v>32</v>
      </c>
      <c r="F401" s="226" t="s">
        <v>594</v>
      </c>
      <c r="G401" s="214"/>
      <c r="H401" s="227">
        <v>4</v>
      </c>
      <c r="I401" s="219"/>
      <c r="J401" s="214"/>
      <c r="K401" s="214"/>
      <c r="L401" s="220"/>
      <c r="M401" s="221"/>
      <c r="N401" s="222"/>
      <c r="O401" s="222"/>
      <c r="P401" s="222"/>
      <c r="Q401" s="222"/>
      <c r="R401" s="222"/>
      <c r="S401" s="222"/>
      <c r="T401" s="223"/>
      <c r="AT401" s="224" t="s">
        <v>141</v>
      </c>
      <c r="AU401" s="224" t="s">
        <v>84</v>
      </c>
      <c r="AV401" s="12" t="s">
        <v>84</v>
      </c>
      <c r="AW401" s="12" t="s">
        <v>39</v>
      </c>
      <c r="AX401" s="12" t="s">
        <v>75</v>
      </c>
      <c r="AY401" s="224" t="s">
        <v>132</v>
      </c>
    </row>
    <row r="402" spans="2:51" s="11" customFormat="1" ht="13.5">
      <c r="B402" s="201"/>
      <c r="C402" s="202"/>
      <c r="D402" s="203" t="s">
        <v>141</v>
      </c>
      <c r="E402" s="204" t="s">
        <v>32</v>
      </c>
      <c r="F402" s="205" t="s">
        <v>595</v>
      </c>
      <c r="G402" s="202"/>
      <c r="H402" s="206" t="s">
        <v>32</v>
      </c>
      <c r="I402" s="207"/>
      <c r="J402" s="202"/>
      <c r="K402" s="202"/>
      <c r="L402" s="208"/>
      <c r="M402" s="209"/>
      <c r="N402" s="210"/>
      <c r="O402" s="210"/>
      <c r="P402" s="210"/>
      <c r="Q402" s="210"/>
      <c r="R402" s="210"/>
      <c r="S402" s="210"/>
      <c r="T402" s="211"/>
      <c r="AT402" s="212" t="s">
        <v>141</v>
      </c>
      <c r="AU402" s="212" t="s">
        <v>84</v>
      </c>
      <c r="AV402" s="11" t="s">
        <v>25</v>
      </c>
      <c r="AW402" s="11" t="s">
        <v>39</v>
      </c>
      <c r="AX402" s="11" t="s">
        <v>75</v>
      </c>
      <c r="AY402" s="212" t="s">
        <v>132</v>
      </c>
    </row>
    <row r="403" spans="2:51" s="12" customFormat="1" ht="13.5">
      <c r="B403" s="213"/>
      <c r="C403" s="214"/>
      <c r="D403" s="203" t="s">
        <v>141</v>
      </c>
      <c r="E403" s="225" t="s">
        <v>32</v>
      </c>
      <c r="F403" s="226" t="s">
        <v>594</v>
      </c>
      <c r="G403" s="214"/>
      <c r="H403" s="227">
        <v>4</v>
      </c>
      <c r="I403" s="219"/>
      <c r="J403" s="214"/>
      <c r="K403" s="214"/>
      <c r="L403" s="220"/>
      <c r="M403" s="221"/>
      <c r="N403" s="222"/>
      <c r="O403" s="222"/>
      <c r="P403" s="222"/>
      <c r="Q403" s="222"/>
      <c r="R403" s="222"/>
      <c r="S403" s="222"/>
      <c r="T403" s="223"/>
      <c r="AT403" s="224" t="s">
        <v>141</v>
      </c>
      <c r="AU403" s="224" t="s">
        <v>84</v>
      </c>
      <c r="AV403" s="12" t="s">
        <v>84</v>
      </c>
      <c r="AW403" s="12" t="s">
        <v>39</v>
      </c>
      <c r="AX403" s="12" t="s">
        <v>75</v>
      </c>
      <c r="AY403" s="224" t="s">
        <v>132</v>
      </c>
    </row>
    <row r="404" spans="2:51" s="11" customFormat="1" ht="13.5">
      <c r="B404" s="201"/>
      <c r="C404" s="202"/>
      <c r="D404" s="203" t="s">
        <v>141</v>
      </c>
      <c r="E404" s="204" t="s">
        <v>32</v>
      </c>
      <c r="F404" s="205" t="s">
        <v>596</v>
      </c>
      <c r="G404" s="202"/>
      <c r="H404" s="206" t="s">
        <v>32</v>
      </c>
      <c r="I404" s="207"/>
      <c r="J404" s="202"/>
      <c r="K404" s="202"/>
      <c r="L404" s="208"/>
      <c r="M404" s="209"/>
      <c r="N404" s="210"/>
      <c r="O404" s="210"/>
      <c r="P404" s="210"/>
      <c r="Q404" s="210"/>
      <c r="R404" s="210"/>
      <c r="S404" s="210"/>
      <c r="T404" s="211"/>
      <c r="AT404" s="212" t="s">
        <v>141</v>
      </c>
      <c r="AU404" s="212" t="s">
        <v>84</v>
      </c>
      <c r="AV404" s="11" t="s">
        <v>25</v>
      </c>
      <c r="AW404" s="11" t="s">
        <v>39</v>
      </c>
      <c r="AX404" s="11" t="s">
        <v>75</v>
      </c>
      <c r="AY404" s="212" t="s">
        <v>132</v>
      </c>
    </row>
    <row r="405" spans="2:51" s="12" customFormat="1" ht="13.5">
      <c r="B405" s="213"/>
      <c r="C405" s="214"/>
      <c r="D405" s="203" t="s">
        <v>141</v>
      </c>
      <c r="E405" s="225" t="s">
        <v>32</v>
      </c>
      <c r="F405" s="226" t="s">
        <v>597</v>
      </c>
      <c r="G405" s="214"/>
      <c r="H405" s="227">
        <v>8</v>
      </c>
      <c r="I405" s="219"/>
      <c r="J405" s="214"/>
      <c r="K405" s="214"/>
      <c r="L405" s="220"/>
      <c r="M405" s="221"/>
      <c r="N405" s="222"/>
      <c r="O405" s="222"/>
      <c r="P405" s="222"/>
      <c r="Q405" s="222"/>
      <c r="R405" s="222"/>
      <c r="S405" s="222"/>
      <c r="T405" s="223"/>
      <c r="AT405" s="224" t="s">
        <v>141</v>
      </c>
      <c r="AU405" s="224" t="s">
        <v>84</v>
      </c>
      <c r="AV405" s="12" t="s">
        <v>84</v>
      </c>
      <c r="AW405" s="12" t="s">
        <v>39</v>
      </c>
      <c r="AX405" s="12" t="s">
        <v>75</v>
      </c>
      <c r="AY405" s="224" t="s">
        <v>132</v>
      </c>
    </row>
    <row r="406" spans="2:51" s="14" customFormat="1" ht="13.5">
      <c r="B406" s="239"/>
      <c r="C406" s="240"/>
      <c r="D406" s="215" t="s">
        <v>141</v>
      </c>
      <c r="E406" s="241" t="s">
        <v>32</v>
      </c>
      <c r="F406" s="242" t="s">
        <v>188</v>
      </c>
      <c r="G406" s="240"/>
      <c r="H406" s="243">
        <v>16</v>
      </c>
      <c r="I406" s="244"/>
      <c r="J406" s="240"/>
      <c r="K406" s="240"/>
      <c r="L406" s="245"/>
      <c r="M406" s="246"/>
      <c r="N406" s="247"/>
      <c r="O406" s="247"/>
      <c r="P406" s="247"/>
      <c r="Q406" s="247"/>
      <c r="R406" s="247"/>
      <c r="S406" s="247"/>
      <c r="T406" s="248"/>
      <c r="AT406" s="249" t="s">
        <v>141</v>
      </c>
      <c r="AU406" s="249" t="s">
        <v>84</v>
      </c>
      <c r="AV406" s="14" t="s">
        <v>139</v>
      </c>
      <c r="AW406" s="14" t="s">
        <v>39</v>
      </c>
      <c r="AX406" s="14" t="s">
        <v>25</v>
      </c>
      <c r="AY406" s="249" t="s">
        <v>132</v>
      </c>
    </row>
    <row r="407" spans="2:65" s="1" customFormat="1" ht="22.5" customHeight="1">
      <c r="B407" s="41"/>
      <c r="C407" s="250" t="s">
        <v>598</v>
      </c>
      <c r="D407" s="250" t="s">
        <v>190</v>
      </c>
      <c r="E407" s="251" t="s">
        <v>599</v>
      </c>
      <c r="F407" s="252" t="s">
        <v>600</v>
      </c>
      <c r="G407" s="253" t="s">
        <v>529</v>
      </c>
      <c r="H407" s="254">
        <v>4</v>
      </c>
      <c r="I407" s="255"/>
      <c r="J407" s="256">
        <f>ROUND(I407*H407,2)</f>
        <v>0</v>
      </c>
      <c r="K407" s="252" t="s">
        <v>138</v>
      </c>
      <c r="L407" s="257"/>
      <c r="M407" s="258" t="s">
        <v>32</v>
      </c>
      <c r="N407" s="259" t="s">
        <v>46</v>
      </c>
      <c r="O407" s="42"/>
      <c r="P407" s="198">
        <f>O407*H407</f>
        <v>0</v>
      </c>
      <c r="Q407" s="198">
        <v>0.002</v>
      </c>
      <c r="R407" s="198">
        <f>Q407*H407</f>
        <v>0.008</v>
      </c>
      <c r="S407" s="198">
        <v>0</v>
      </c>
      <c r="T407" s="199">
        <f>S407*H407</f>
        <v>0</v>
      </c>
      <c r="AR407" s="24" t="s">
        <v>177</v>
      </c>
      <c r="AT407" s="24" t="s">
        <v>190</v>
      </c>
      <c r="AU407" s="24" t="s">
        <v>84</v>
      </c>
      <c r="AY407" s="24" t="s">
        <v>132</v>
      </c>
      <c r="BE407" s="200">
        <f>IF(N407="základní",J407,0)</f>
        <v>0</v>
      </c>
      <c r="BF407" s="200">
        <f>IF(N407="snížená",J407,0)</f>
        <v>0</v>
      </c>
      <c r="BG407" s="200">
        <f>IF(N407="zákl. přenesená",J407,0)</f>
        <v>0</v>
      </c>
      <c r="BH407" s="200">
        <f>IF(N407="sníž. přenesená",J407,0)</f>
        <v>0</v>
      </c>
      <c r="BI407" s="200">
        <f>IF(N407="nulová",J407,0)</f>
        <v>0</v>
      </c>
      <c r="BJ407" s="24" t="s">
        <v>25</v>
      </c>
      <c r="BK407" s="200">
        <f>ROUND(I407*H407,2)</f>
        <v>0</v>
      </c>
      <c r="BL407" s="24" t="s">
        <v>139</v>
      </c>
      <c r="BM407" s="24" t="s">
        <v>601</v>
      </c>
    </row>
    <row r="408" spans="2:51" s="11" customFormat="1" ht="13.5">
      <c r="B408" s="201"/>
      <c r="C408" s="202"/>
      <c r="D408" s="203" t="s">
        <v>141</v>
      </c>
      <c r="E408" s="204" t="s">
        <v>32</v>
      </c>
      <c r="F408" s="205" t="s">
        <v>593</v>
      </c>
      <c r="G408" s="202"/>
      <c r="H408" s="206" t="s">
        <v>32</v>
      </c>
      <c r="I408" s="207"/>
      <c r="J408" s="202"/>
      <c r="K408" s="202"/>
      <c r="L408" s="208"/>
      <c r="M408" s="209"/>
      <c r="N408" s="210"/>
      <c r="O408" s="210"/>
      <c r="P408" s="210"/>
      <c r="Q408" s="210"/>
      <c r="R408" s="210"/>
      <c r="S408" s="210"/>
      <c r="T408" s="211"/>
      <c r="AT408" s="212" t="s">
        <v>141</v>
      </c>
      <c r="AU408" s="212" t="s">
        <v>84</v>
      </c>
      <c r="AV408" s="11" t="s">
        <v>25</v>
      </c>
      <c r="AW408" s="11" t="s">
        <v>39</v>
      </c>
      <c r="AX408" s="11" t="s">
        <v>75</v>
      </c>
      <c r="AY408" s="212" t="s">
        <v>132</v>
      </c>
    </row>
    <row r="409" spans="2:51" s="12" customFormat="1" ht="13.5">
      <c r="B409" s="213"/>
      <c r="C409" s="214"/>
      <c r="D409" s="215" t="s">
        <v>141</v>
      </c>
      <c r="E409" s="216" t="s">
        <v>32</v>
      </c>
      <c r="F409" s="217" t="s">
        <v>594</v>
      </c>
      <c r="G409" s="214"/>
      <c r="H409" s="218">
        <v>4</v>
      </c>
      <c r="I409" s="219"/>
      <c r="J409" s="214"/>
      <c r="K409" s="214"/>
      <c r="L409" s="220"/>
      <c r="M409" s="221"/>
      <c r="N409" s="222"/>
      <c r="O409" s="222"/>
      <c r="P409" s="222"/>
      <c r="Q409" s="222"/>
      <c r="R409" s="222"/>
      <c r="S409" s="222"/>
      <c r="T409" s="223"/>
      <c r="AT409" s="224" t="s">
        <v>141</v>
      </c>
      <c r="AU409" s="224" t="s">
        <v>84</v>
      </c>
      <c r="AV409" s="12" t="s">
        <v>84</v>
      </c>
      <c r="AW409" s="12" t="s">
        <v>39</v>
      </c>
      <c r="AX409" s="12" t="s">
        <v>25</v>
      </c>
      <c r="AY409" s="224" t="s">
        <v>132</v>
      </c>
    </row>
    <row r="410" spans="2:65" s="1" customFormat="1" ht="22.5" customHeight="1">
      <c r="B410" s="41"/>
      <c r="C410" s="250" t="s">
        <v>602</v>
      </c>
      <c r="D410" s="250" t="s">
        <v>190</v>
      </c>
      <c r="E410" s="251" t="s">
        <v>603</v>
      </c>
      <c r="F410" s="252" t="s">
        <v>604</v>
      </c>
      <c r="G410" s="253" t="s">
        <v>529</v>
      </c>
      <c r="H410" s="254">
        <v>3</v>
      </c>
      <c r="I410" s="255"/>
      <c r="J410" s="256">
        <f>ROUND(I410*H410,2)</f>
        <v>0</v>
      </c>
      <c r="K410" s="252" t="s">
        <v>138</v>
      </c>
      <c r="L410" s="257"/>
      <c r="M410" s="258" t="s">
        <v>32</v>
      </c>
      <c r="N410" s="259" t="s">
        <v>46</v>
      </c>
      <c r="O410" s="42"/>
      <c r="P410" s="198">
        <f>O410*H410</f>
        <v>0</v>
      </c>
      <c r="Q410" s="198">
        <v>0.0031</v>
      </c>
      <c r="R410" s="198">
        <f>Q410*H410</f>
        <v>0.0093</v>
      </c>
      <c r="S410" s="198">
        <v>0</v>
      </c>
      <c r="T410" s="199">
        <f>S410*H410</f>
        <v>0</v>
      </c>
      <c r="AR410" s="24" t="s">
        <v>177</v>
      </c>
      <c r="AT410" s="24" t="s">
        <v>190</v>
      </c>
      <c r="AU410" s="24" t="s">
        <v>84</v>
      </c>
      <c r="AY410" s="24" t="s">
        <v>132</v>
      </c>
      <c r="BE410" s="200">
        <f>IF(N410="základní",J410,0)</f>
        <v>0</v>
      </c>
      <c r="BF410" s="200">
        <f>IF(N410="snížená",J410,0)</f>
        <v>0</v>
      </c>
      <c r="BG410" s="200">
        <f>IF(N410="zákl. přenesená",J410,0)</f>
        <v>0</v>
      </c>
      <c r="BH410" s="200">
        <f>IF(N410="sníž. přenesená",J410,0)</f>
        <v>0</v>
      </c>
      <c r="BI410" s="200">
        <f>IF(N410="nulová",J410,0)</f>
        <v>0</v>
      </c>
      <c r="BJ410" s="24" t="s">
        <v>25</v>
      </c>
      <c r="BK410" s="200">
        <f>ROUND(I410*H410,2)</f>
        <v>0</v>
      </c>
      <c r="BL410" s="24" t="s">
        <v>139</v>
      </c>
      <c r="BM410" s="24" t="s">
        <v>605</v>
      </c>
    </row>
    <row r="411" spans="2:51" s="11" customFormat="1" ht="13.5">
      <c r="B411" s="201"/>
      <c r="C411" s="202"/>
      <c r="D411" s="203" t="s">
        <v>141</v>
      </c>
      <c r="E411" s="204" t="s">
        <v>32</v>
      </c>
      <c r="F411" s="205" t="s">
        <v>606</v>
      </c>
      <c r="G411" s="202"/>
      <c r="H411" s="206" t="s">
        <v>32</v>
      </c>
      <c r="I411" s="207"/>
      <c r="J411" s="202"/>
      <c r="K411" s="202"/>
      <c r="L411" s="208"/>
      <c r="M411" s="209"/>
      <c r="N411" s="210"/>
      <c r="O411" s="210"/>
      <c r="P411" s="210"/>
      <c r="Q411" s="210"/>
      <c r="R411" s="210"/>
      <c r="S411" s="210"/>
      <c r="T411" s="211"/>
      <c r="AT411" s="212" t="s">
        <v>141</v>
      </c>
      <c r="AU411" s="212" t="s">
        <v>84</v>
      </c>
      <c r="AV411" s="11" t="s">
        <v>25</v>
      </c>
      <c r="AW411" s="11" t="s">
        <v>39</v>
      </c>
      <c r="AX411" s="11" t="s">
        <v>75</v>
      </c>
      <c r="AY411" s="212" t="s">
        <v>132</v>
      </c>
    </row>
    <row r="412" spans="2:51" s="12" customFormat="1" ht="13.5">
      <c r="B412" s="213"/>
      <c r="C412" s="214"/>
      <c r="D412" s="203" t="s">
        <v>141</v>
      </c>
      <c r="E412" s="225" t="s">
        <v>32</v>
      </c>
      <c r="F412" s="226" t="s">
        <v>25</v>
      </c>
      <c r="G412" s="214"/>
      <c r="H412" s="227">
        <v>1</v>
      </c>
      <c r="I412" s="219"/>
      <c r="J412" s="214"/>
      <c r="K412" s="214"/>
      <c r="L412" s="220"/>
      <c r="M412" s="221"/>
      <c r="N412" s="222"/>
      <c r="O412" s="222"/>
      <c r="P412" s="222"/>
      <c r="Q412" s="222"/>
      <c r="R412" s="222"/>
      <c r="S412" s="222"/>
      <c r="T412" s="223"/>
      <c r="AT412" s="224" t="s">
        <v>141</v>
      </c>
      <c r="AU412" s="224" t="s">
        <v>84</v>
      </c>
      <c r="AV412" s="12" t="s">
        <v>84</v>
      </c>
      <c r="AW412" s="12" t="s">
        <v>39</v>
      </c>
      <c r="AX412" s="12" t="s">
        <v>75</v>
      </c>
      <c r="AY412" s="224" t="s">
        <v>132</v>
      </c>
    </row>
    <row r="413" spans="2:51" s="11" customFormat="1" ht="13.5">
      <c r="B413" s="201"/>
      <c r="C413" s="202"/>
      <c r="D413" s="203" t="s">
        <v>141</v>
      </c>
      <c r="E413" s="204" t="s">
        <v>32</v>
      </c>
      <c r="F413" s="205" t="s">
        <v>607</v>
      </c>
      <c r="G413" s="202"/>
      <c r="H413" s="206" t="s">
        <v>32</v>
      </c>
      <c r="I413" s="207"/>
      <c r="J413" s="202"/>
      <c r="K413" s="202"/>
      <c r="L413" s="208"/>
      <c r="M413" s="209"/>
      <c r="N413" s="210"/>
      <c r="O413" s="210"/>
      <c r="P413" s="210"/>
      <c r="Q413" s="210"/>
      <c r="R413" s="210"/>
      <c r="S413" s="210"/>
      <c r="T413" s="211"/>
      <c r="AT413" s="212" t="s">
        <v>141</v>
      </c>
      <c r="AU413" s="212" t="s">
        <v>84</v>
      </c>
      <c r="AV413" s="11" t="s">
        <v>25</v>
      </c>
      <c r="AW413" s="11" t="s">
        <v>39</v>
      </c>
      <c r="AX413" s="11" t="s">
        <v>75</v>
      </c>
      <c r="AY413" s="212" t="s">
        <v>132</v>
      </c>
    </row>
    <row r="414" spans="2:51" s="12" customFormat="1" ht="13.5">
      <c r="B414" s="213"/>
      <c r="C414" s="214"/>
      <c r="D414" s="203" t="s">
        <v>141</v>
      </c>
      <c r="E414" s="225" t="s">
        <v>32</v>
      </c>
      <c r="F414" s="226" t="s">
        <v>84</v>
      </c>
      <c r="G414" s="214"/>
      <c r="H414" s="227">
        <v>2</v>
      </c>
      <c r="I414" s="219"/>
      <c r="J414" s="214"/>
      <c r="K414" s="214"/>
      <c r="L414" s="220"/>
      <c r="M414" s="221"/>
      <c r="N414" s="222"/>
      <c r="O414" s="222"/>
      <c r="P414" s="222"/>
      <c r="Q414" s="222"/>
      <c r="R414" s="222"/>
      <c r="S414" s="222"/>
      <c r="T414" s="223"/>
      <c r="AT414" s="224" t="s">
        <v>141</v>
      </c>
      <c r="AU414" s="224" t="s">
        <v>84</v>
      </c>
      <c r="AV414" s="12" t="s">
        <v>84</v>
      </c>
      <c r="AW414" s="12" t="s">
        <v>39</v>
      </c>
      <c r="AX414" s="12" t="s">
        <v>75</v>
      </c>
      <c r="AY414" s="224" t="s">
        <v>132</v>
      </c>
    </row>
    <row r="415" spans="2:51" s="14" customFormat="1" ht="13.5">
      <c r="B415" s="239"/>
      <c r="C415" s="240"/>
      <c r="D415" s="215" t="s">
        <v>141</v>
      </c>
      <c r="E415" s="241" t="s">
        <v>32</v>
      </c>
      <c r="F415" s="242" t="s">
        <v>188</v>
      </c>
      <c r="G415" s="240"/>
      <c r="H415" s="243">
        <v>3</v>
      </c>
      <c r="I415" s="244"/>
      <c r="J415" s="240"/>
      <c r="K415" s="240"/>
      <c r="L415" s="245"/>
      <c r="M415" s="246"/>
      <c r="N415" s="247"/>
      <c r="O415" s="247"/>
      <c r="P415" s="247"/>
      <c r="Q415" s="247"/>
      <c r="R415" s="247"/>
      <c r="S415" s="247"/>
      <c r="T415" s="248"/>
      <c r="AT415" s="249" t="s">
        <v>141</v>
      </c>
      <c r="AU415" s="249" t="s">
        <v>84</v>
      </c>
      <c r="AV415" s="14" t="s">
        <v>139</v>
      </c>
      <c r="AW415" s="14" t="s">
        <v>39</v>
      </c>
      <c r="AX415" s="14" t="s">
        <v>25</v>
      </c>
      <c r="AY415" s="249" t="s">
        <v>132</v>
      </c>
    </row>
    <row r="416" spans="2:65" s="1" customFormat="1" ht="22.5" customHeight="1">
      <c r="B416" s="41"/>
      <c r="C416" s="250" t="s">
        <v>608</v>
      </c>
      <c r="D416" s="250" t="s">
        <v>190</v>
      </c>
      <c r="E416" s="251" t="s">
        <v>609</v>
      </c>
      <c r="F416" s="252" t="s">
        <v>610</v>
      </c>
      <c r="G416" s="253" t="s">
        <v>529</v>
      </c>
      <c r="H416" s="254">
        <v>1</v>
      </c>
      <c r="I416" s="255"/>
      <c r="J416" s="256">
        <f>ROUND(I416*H416,2)</f>
        <v>0</v>
      </c>
      <c r="K416" s="252" t="s">
        <v>138</v>
      </c>
      <c r="L416" s="257"/>
      <c r="M416" s="258" t="s">
        <v>32</v>
      </c>
      <c r="N416" s="259" t="s">
        <v>46</v>
      </c>
      <c r="O416" s="42"/>
      <c r="P416" s="198">
        <f>O416*H416</f>
        <v>0</v>
      </c>
      <c r="Q416" s="198">
        <v>0.004</v>
      </c>
      <c r="R416" s="198">
        <f>Q416*H416</f>
        <v>0.004</v>
      </c>
      <c r="S416" s="198">
        <v>0</v>
      </c>
      <c r="T416" s="199">
        <f>S416*H416</f>
        <v>0</v>
      </c>
      <c r="AR416" s="24" t="s">
        <v>177</v>
      </c>
      <c r="AT416" s="24" t="s">
        <v>190</v>
      </c>
      <c r="AU416" s="24" t="s">
        <v>84</v>
      </c>
      <c r="AY416" s="24" t="s">
        <v>132</v>
      </c>
      <c r="BE416" s="200">
        <f>IF(N416="základní",J416,0)</f>
        <v>0</v>
      </c>
      <c r="BF416" s="200">
        <f>IF(N416="snížená",J416,0)</f>
        <v>0</v>
      </c>
      <c r="BG416" s="200">
        <f>IF(N416="zákl. přenesená",J416,0)</f>
        <v>0</v>
      </c>
      <c r="BH416" s="200">
        <f>IF(N416="sníž. přenesená",J416,0)</f>
        <v>0</v>
      </c>
      <c r="BI416" s="200">
        <f>IF(N416="nulová",J416,0)</f>
        <v>0</v>
      </c>
      <c r="BJ416" s="24" t="s">
        <v>25</v>
      </c>
      <c r="BK416" s="200">
        <f>ROUND(I416*H416,2)</f>
        <v>0</v>
      </c>
      <c r="BL416" s="24" t="s">
        <v>139</v>
      </c>
      <c r="BM416" s="24" t="s">
        <v>611</v>
      </c>
    </row>
    <row r="417" spans="2:51" s="11" customFormat="1" ht="13.5">
      <c r="B417" s="201"/>
      <c r="C417" s="202"/>
      <c r="D417" s="203" t="s">
        <v>141</v>
      </c>
      <c r="E417" s="204" t="s">
        <v>32</v>
      </c>
      <c r="F417" s="205" t="s">
        <v>612</v>
      </c>
      <c r="G417" s="202"/>
      <c r="H417" s="206" t="s">
        <v>32</v>
      </c>
      <c r="I417" s="207"/>
      <c r="J417" s="202"/>
      <c r="K417" s="202"/>
      <c r="L417" s="208"/>
      <c r="M417" s="209"/>
      <c r="N417" s="210"/>
      <c r="O417" s="210"/>
      <c r="P417" s="210"/>
      <c r="Q417" s="210"/>
      <c r="R417" s="210"/>
      <c r="S417" s="210"/>
      <c r="T417" s="211"/>
      <c r="AT417" s="212" t="s">
        <v>141</v>
      </c>
      <c r="AU417" s="212" t="s">
        <v>84</v>
      </c>
      <c r="AV417" s="11" t="s">
        <v>25</v>
      </c>
      <c r="AW417" s="11" t="s">
        <v>39</v>
      </c>
      <c r="AX417" s="11" t="s">
        <v>75</v>
      </c>
      <c r="AY417" s="212" t="s">
        <v>132</v>
      </c>
    </row>
    <row r="418" spans="2:51" s="12" customFormat="1" ht="13.5">
      <c r="B418" s="213"/>
      <c r="C418" s="214"/>
      <c r="D418" s="215" t="s">
        <v>141</v>
      </c>
      <c r="E418" s="216" t="s">
        <v>32</v>
      </c>
      <c r="F418" s="217" t="s">
        <v>25</v>
      </c>
      <c r="G418" s="214"/>
      <c r="H418" s="218">
        <v>1</v>
      </c>
      <c r="I418" s="219"/>
      <c r="J418" s="214"/>
      <c r="K418" s="214"/>
      <c r="L418" s="220"/>
      <c r="M418" s="221"/>
      <c r="N418" s="222"/>
      <c r="O418" s="222"/>
      <c r="P418" s="222"/>
      <c r="Q418" s="222"/>
      <c r="R418" s="222"/>
      <c r="S418" s="222"/>
      <c r="T418" s="223"/>
      <c r="AT418" s="224" t="s">
        <v>141</v>
      </c>
      <c r="AU418" s="224" t="s">
        <v>84</v>
      </c>
      <c r="AV418" s="12" t="s">
        <v>84</v>
      </c>
      <c r="AW418" s="12" t="s">
        <v>39</v>
      </c>
      <c r="AX418" s="12" t="s">
        <v>25</v>
      </c>
      <c r="AY418" s="224" t="s">
        <v>132</v>
      </c>
    </row>
    <row r="419" spans="2:65" s="1" customFormat="1" ht="22.5" customHeight="1">
      <c r="B419" s="41"/>
      <c r="C419" s="250" t="s">
        <v>613</v>
      </c>
      <c r="D419" s="250" t="s">
        <v>190</v>
      </c>
      <c r="E419" s="251" t="s">
        <v>614</v>
      </c>
      <c r="F419" s="252" t="s">
        <v>615</v>
      </c>
      <c r="G419" s="253" t="s">
        <v>529</v>
      </c>
      <c r="H419" s="254">
        <v>8</v>
      </c>
      <c r="I419" s="255"/>
      <c r="J419" s="256">
        <f>ROUND(I419*H419,2)</f>
        <v>0</v>
      </c>
      <c r="K419" s="252" t="s">
        <v>138</v>
      </c>
      <c r="L419" s="257"/>
      <c r="M419" s="258" t="s">
        <v>32</v>
      </c>
      <c r="N419" s="259" t="s">
        <v>46</v>
      </c>
      <c r="O419" s="42"/>
      <c r="P419" s="198">
        <f>O419*H419</f>
        <v>0</v>
      </c>
      <c r="Q419" s="198">
        <v>0.004</v>
      </c>
      <c r="R419" s="198">
        <f>Q419*H419</f>
        <v>0.032</v>
      </c>
      <c r="S419" s="198">
        <v>0</v>
      </c>
      <c r="T419" s="199">
        <f>S419*H419</f>
        <v>0</v>
      </c>
      <c r="AR419" s="24" t="s">
        <v>177</v>
      </c>
      <c r="AT419" s="24" t="s">
        <v>190</v>
      </c>
      <c r="AU419" s="24" t="s">
        <v>84</v>
      </c>
      <c r="AY419" s="24" t="s">
        <v>132</v>
      </c>
      <c r="BE419" s="200">
        <f>IF(N419="základní",J419,0)</f>
        <v>0</v>
      </c>
      <c r="BF419" s="200">
        <f>IF(N419="snížená",J419,0)</f>
        <v>0</v>
      </c>
      <c r="BG419" s="200">
        <f>IF(N419="zákl. přenesená",J419,0)</f>
        <v>0</v>
      </c>
      <c r="BH419" s="200">
        <f>IF(N419="sníž. přenesená",J419,0)</f>
        <v>0</v>
      </c>
      <c r="BI419" s="200">
        <f>IF(N419="nulová",J419,0)</f>
        <v>0</v>
      </c>
      <c r="BJ419" s="24" t="s">
        <v>25</v>
      </c>
      <c r="BK419" s="200">
        <f>ROUND(I419*H419,2)</f>
        <v>0</v>
      </c>
      <c r="BL419" s="24" t="s">
        <v>139</v>
      </c>
      <c r="BM419" s="24" t="s">
        <v>616</v>
      </c>
    </row>
    <row r="420" spans="2:51" s="11" customFormat="1" ht="13.5">
      <c r="B420" s="201"/>
      <c r="C420" s="202"/>
      <c r="D420" s="203" t="s">
        <v>141</v>
      </c>
      <c r="E420" s="204" t="s">
        <v>32</v>
      </c>
      <c r="F420" s="205" t="s">
        <v>617</v>
      </c>
      <c r="G420" s="202"/>
      <c r="H420" s="206" t="s">
        <v>32</v>
      </c>
      <c r="I420" s="207"/>
      <c r="J420" s="202"/>
      <c r="K420" s="202"/>
      <c r="L420" s="208"/>
      <c r="M420" s="209"/>
      <c r="N420" s="210"/>
      <c r="O420" s="210"/>
      <c r="P420" s="210"/>
      <c r="Q420" s="210"/>
      <c r="R420" s="210"/>
      <c r="S420" s="210"/>
      <c r="T420" s="211"/>
      <c r="AT420" s="212" t="s">
        <v>141</v>
      </c>
      <c r="AU420" s="212" t="s">
        <v>84</v>
      </c>
      <c r="AV420" s="11" t="s">
        <v>25</v>
      </c>
      <c r="AW420" s="11" t="s">
        <v>39</v>
      </c>
      <c r="AX420" s="11" t="s">
        <v>75</v>
      </c>
      <c r="AY420" s="212" t="s">
        <v>132</v>
      </c>
    </row>
    <row r="421" spans="2:51" s="12" customFormat="1" ht="13.5">
      <c r="B421" s="213"/>
      <c r="C421" s="214"/>
      <c r="D421" s="203" t="s">
        <v>141</v>
      </c>
      <c r="E421" s="225" t="s">
        <v>32</v>
      </c>
      <c r="F421" s="226" t="s">
        <v>139</v>
      </c>
      <c r="G421" s="214"/>
      <c r="H421" s="227">
        <v>4</v>
      </c>
      <c r="I421" s="219"/>
      <c r="J421" s="214"/>
      <c r="K421" s="214"/>
      <c r="L421" s="220"/>
      <c r="M421" s="221"/>
      <c r="N421" s="222"/>
      <c r="O421" s="222"/>
      <c r="P421" s="222"/>
      <c r="Q421" s="222"/>
      <c r="R421" s="222"/>
      <c r="S421" s="222"/>
      <c r="T421" s="223"/>
      <c r="AT421" s="224" t="s">
        <v>141</v>
      </c>
      <c r="AU421" s="224" t="s">
        <v>84</v>
      </c>
      <c r="AV421" s="12" t="s">
        <v>84</v>
      </c>
      <c r="AW421" s="12" t="s">
        <v>39</v>
      </c>
      <c r="AX421" s="12" t="s">
        <v>75</v>
      </c>
      <c r="AY421" s="224" t="s">
        <v>132</v>
      </c>
    </row>
    <row r="422" spans="2:51" s="11" customFormat="1" ht="13.5">
      <c r="B422" s="201"/>
      <c r="C422" s="202"/>
      <c r="D422" s="203" t="s">
        <v>141</v>
      </c>
      <c r="E422" s="204" t="s">
        <v>32</v>
      </c>
      <c r="F422" s="205" t="s">
        <v>618</v>
      </c>
      <c r="G422" s="202"/>
      <c r="H422" s="206" t="s">
        <v>32</v>
      </c>
      <c r="I422" s="207"/>
      <c r="J422" s="202"/>
      <c r="K422" s="202"/>
      <c r="L422" s="208"/>
      <c r="M422" s="209"/>
      <c r="N422" s="210"/>
      <c r="O422" s="210"/>
      <c r="P422" s="210"/>
      <c r="Q422" s="210"/>
      <c r="R422" s="210"/>
      <c r="S422" s="210"/>
      <c r="T422" s="211"/>
      <c r="AT422" s="212" t="s">
        <v>141</v>
      </c>
      <c r="AU422" s="212" t="s">
        <v>84</v>
      </c>
      <c r="AV422" s="11" t="s">
        <v>25</v>
      </c>
      <c r="AW422" s="11" t="s">
        <v>39</v>
      </c>
      <c r="AX422" s="11" t="s">
        <v>75</v>
      </c>
      <c r="AY422" s="212" t="s">
        <v>132</v>
      </c>
    </row>
    <row r="423" spans="2:51" s="12" customFormat="1" ht="13.5">
      <c r="B423" s="213"/>
      <c r="C423" s="214"/>
      <c r="D423" s="203" t="s">
        <v>141</v>
      </c>
      <c r="E423" s="225" t="s">
        <v>32</v>
      </c>
      <c r="F423" s="226" t="s">
        <v>139</v>
      </c>
      <c r="G423" s="214"/>
      <c r="H423" s="227">
        <v>4</v>
      </c>
      <c r="I423" s="219"/>
      <c r="J423" s="214"/>
      <c r="K423" s="214"/>
      <c r="L423" s="220"/>
      <c r="M423" s="221"/>
      <c r="N423" s="222"/>
      <c r="O423" s="222"/>
      <c r="P423" s="222"/>
      <c r="Q423" s="222"/>
      <c r="R423" s="222"/>
      <c r="S423" s="222"/>
      <c r="T423" s="223"/>
      <c r="AT423" s="224" t="s">
        <v>141</v>
      </c>
      <c r="AU423" s="224" t="s">
        <v>84</v>
      </c>
      <c r="AV423" s="12" t="s">
        <v>84</v>
      </c>
      <c r="AW423" s="12" t="s">
        <v>39</v>
      </c>
      <c r="AX423" s="12" t="s">
        <v>75</v>
      </c>
      <c r="AY423" s="224" t="s">
        <v>132</v>
      </c>
    </row>
    <row r="424" spans="2:51" s="14" customFormat="1" ht="13.5">
      <c r="B424" s="239"/>
      <c r="C424" s="240"/>
      <c r="D424" s="215" t="s">
        <v>141</v>
      </c>
      <c r="E424" s="241" t="s">
        <v>32</v>
      </c>
      <c r="F424" s="242" t="s">
        <v>188</v>
      </c>
      <c r="G424" s="240"/>
      <c r="H424" s="243">
        <v>8</v>
      </c>
      <c r="I424" s="244"/>
      <c r="J424" s="240"/>
      <c r="K424" s="240"/>
      <c r="L424" s="245"/>
      <c r="M424" s="246"/>
      <c r="N424" s="247"/>
      <c r="O424" s="247"/>
      <c r="P424" s="247"/>
      <c r="Q424" s="247"/>
      <c r="R424" s="247"/>
      <c r="S424" s="247"/>
      <c r="T424" s="248"/>
      <c r="AT424" s="249" t="s">
        <v>141</v>
      </c>
      <c r="AU424" s="249" t="s">
        <v>84</v>
      </c>
      <c r="AV424" s="14" t="s">
        <v>139</v>
      </c>
      <c r="AW424" s="14" t="s">
        <v>39</v>
      </c>
      <c r="AX424" s="14" t="s">
        <v>25</v>
      </c>
      <c r="AY424" s="249" t="s">
        <v>132</v>
      </c>
    </row>
    <row r="425" spans="2:65" s="1" customFormat="1" ht="22.5" customHeight="1">
      <c r="B425" s="41"/>
      <c r="C425" s="189" t="s">
        <v>619</v>
      </c>
      <c r="D425" s="189" t="s">
        <v>134</v>
      </c>
      <c r="E425" s="190" t="s">
        <v>620</v>
      </c>
      <c r="F425" s="191" t="s">
        <v>621</v>
      </c>
      <c r="G425" s="192" t="s">
        <v>529</v>
      </c>
      <c r="H425" s="193">
        <v>16</v>
      </c>
      <c r="I425" s="194"/>
      <c r="J425" s="195">
        <f>ROUND(I425*H425,2)</f>
        <v>0</v>
      </c>
      <c r="K425" s="191" t="s">
        <v>138</v>
      </c>
      <c r="L425" s="61"/>
      <c r="M425" s="196" t="s">
        <v>32</v>
      </c>
      <c r="N425" s="197" t="s">
        <v>46</v>
      </c>
      <c r="O425" s="42"/>
      <c r="P425" s="198">
        <f>O425*H425</f>
        <v>0</v>
      </c>
      <c r="Q425" s="198">
        <v>0.11241</v>
      </c>
      <c r="R425" s="198">
        <f>Q425*H425</f>
        <v>1.79856</v>
      </c>
      <c r="S425" s="198">
        <v>0</v>
      </c>
      <c r="T425" s="199">
        <f>S425*H425</f>
        <v>0</v>
      </c>
      <c r="AR425" s="24" t="s">
        <v>139</v>
      </c>
      <c r="AT425" s="24" t="s">
        <v>134</v>
      </c>
      <c r="AU425" s="24" t="s">
        <v>84</v>
      </c>
      <c r="AY425" s="24" t="s">
        <v>132</v>
      </c>
      <c r="BE425" s="200">
        <f>IF(N425="základní",J425,0)</f>
        <v>0</v>
      </c>
      <c r="BF425" s="200">
        <f>IF(N425="snížená",J425,0)</f>
        <v>0</v>
      </c>
      <c r="BG425" s="200">
        <f>IF(N425="zákl. přenesená",J425,0)</f>
        <v>0</v>
      </c>
      <c r="BH425" s="200">
        <f>IF(N425="sníž. přenesená",J425,0)</f>
        <v>0</v>
      </c>
      <c r="BI425" s="200">
        <f>IF(N425="nulová",J425,0)</f>
        <v>0</v>
      </c>
      <c r="BJ425" s="24" t="s">
        <v>25</v>
      </c>
      <c r="BK425" s="200">
        <f>ROUND(I425*H425,2)</f>
        <v>0</v>
      </c>
      <c r="BL425" s="24" t="s">
        <v>139</v>
      </c>
      <c r="BM425" s="24" t="s">
        <v>622</v>
      </c>
    </row>
    <row r="426" spans="2:51" s="11" customFormat="1" ht="13.5">
      <c r="B426" s="201"/>
      <c r="C426" s="202"/>
      <c r="D426" s="203" t="s">
        <v>141</v>
      </c>
      <c r="E426" s="204" t="s">
        <v>32</v>
      </c>
      <c r="F426" s="205" t="s">
        <v>623</v>
      </c>
      <c r="G426" s="202"/>
      <c r="H426" s="206" t="s">
        <v>32</v>
      </c>
      <c r="I426" s="207"/>
      <c r="J426" s="202"/>
      <c r="K426" s="202"/>
      <c r="L426" s="208"/>
      <c r="M426" s="209"/>
      <c r="N426" s="210"/>
      <c r="O426" s="210"/>
      <c r="P426" s="210"/>
      <c r="Q426" s="210"/>
      <c r="R426" s="210"/>
      <c r="S426" s="210"/>
      <c r="T426" s="211"/>
      <c r="AT426" s="212" t="s">
        <v>141</v>
      </c>
      <c r="AU426" s="212" t="s">
        <v>84</v>
      </c>
      <c r="AV426" s="11" t="s">
        <v>25</v>
      </c>
      <c r="AW426" s="11" t="s">
        <v>39</v>
      </c>
      <c r="AX426" s="11" t="s">
        <v>75</v>
      </c>
      <c r="AY426" s="212" t="s">
        <v>132</v>
      </c>
    </row>
    <row r="427" spans="2:51" s="12" customFormat="1" ht="13.5">
      <c r="B427" s="213"/>
      <c r="C427" s="214"/>
      <c r="D427" s="203" t="s">
        <v>141</v>
      </c>
      <c r="E427" s="225" t="s">
        <v>32</v>
      </c>
      <c r="F427" s="226" t="s">
        <v>244</v>
      </c>
      <c r="G427" s="214"/>
      <c r="H427" s="227">
        <v>16</v>
      </c>
      <c r="I427" s="219"/>
      <c r="J427" s="214"/>
      <c r="K427" s="214"/>
      <c r="L427" s="220"/>
      <c r="M427" s="221"/>
      <c r="N427" s="222"/>
      <c r="O427" s="222"/>
      <c r="P427" s="222"/>
      <c r="Q427" s="222"/>
      <c r="R427" s="222"/>
      <c r="S427" s="222"/>
      <c r="T427" s="223"/>
      <c r="AT427" s="224" t="s">
        <v>141</v>
      </c>
      <c r="AU427" s="224" t="s">
        <v>84</v>
      </c>
      <c r="AV427" s="12" t="s">
        <v>84</v>
      </c>
      <c r="AW427" s="12" t="s">
        <v>39</v>
      </c>
      <c r="AX427" s="12" t="s">
        <v>25</v>
      </c>
      <c r="AY427" s="224" t="s">
        <v>132</v>
      </c>
    </row>
    <row r="428" spans="2:51" s="11" customFormat="1" ht="13.5">
      <c r="B428" s="201"/>
      <c r="C428" s="202"/>
      <c r="D428" s="203" t="s">
        <v>141</v>
      </c>
      <c r="E428" s="204" t="s">
        <v>32</v>
      </c>
      <c r="F428" s="205" t="s">
        <v>624</v>
      </c>
      <c r="G428" s="202"/>
      <c r="H428" s="206" t="s">
        <v>32</v>
      </c>
      <c r="I428" s="207"/>
      <c r="J428" s="202"/>
      <c r="K428" s="202"/>
      <c r="L428" s="208"/>
      <c r="M428" s="209"/>
      <c r="N428" s="210"/>
      <c r="O428" s="210"/>
      <c r="P428" s="210"/>
      <c r="Q428" s="210"/>
      <c r="R428" s="210"/>
      <c r="S428" s="210"/>
      <c r="T428" s="211"/>
      <c r="AT428" s="212" t="s">
        <v>141</v>
      </c>
      <c r="AU428" s="212" t="s">
        <v>84</v>
      </c>
      <c r="AV428" s="11" t="s">
        <v>25</v>
      </c>
      <c r="AW428" s="11" t="s">
        <v>39</v>
      </c>
      <c r="AX428" s="11" t="s">
        <v>75</v>
      </c>
      <c r="AY428" s="212" t="s">
        <v>132</v>
      </c>
    </row>
    <row r="429" spans="2:51" s="11" customFormat="1" ht="13.5">
      <c r="B429" s="201"/>
      <c r="C429" s="202"/>
      <c r="D429" s="203" t="s">
        <v>141</v>
      </c>
      <c r="E429" s="204" t="s">
        <v>32</v>
      </c>
      <c r="F429" s="205" t="s">
        <v>625</v>
      </c>
      <c r="G429" s="202"/>
      <c r="H429" s="206" t="s">
        <v>32</v>
      </c>
      <c r="I429" s="207"/>
      <c r="J429" s="202"/>
      <c r="K429" s="202"/>
      <c r="L429" s="208"/>
      <c r="M429" s="209"/>
      <c r="N429" s="210"/>
      <c r="O429" s="210"/>
      <c r="P429" s="210"/>
      <c r="Q429" s="210"/>
      <c r="R429" s="210"/>
      <c r="S429" s="210"/>
      <c r="T429" s="211"/>
      <c r="AT429" s="212" t="s">
        <v>141</v>
      </c>
      <c r="AU429" s="212" t="s">
        <v>84</v>
      </c>
      <c r="AV429" s="11" t="s">
        <v>25</v>
      </c>
      <c r="AW429" s="11" t="s">
        <v>39</v>
      </c>
      <c r="AX429" s="11" t="s">
        <v>75</v>
      </c>
      <c r="AY429" s="212" t="s">
        <v>132</v>
      </c>
    </row>
    <row r="430" spans="2:51" s="11" customFormat="1" ht="13.5">
      <c r="B430" s="201"/>
      <c r="C430" s="202"/>
      <c r="D430" s="215" t="s">
        <v>141</v>
      </c>
      <c r="E430" s="263" t="s">
        <v>32</v>
      </c>
      <c r="F430" s="264" t="s">
        <v>626</v>
      </c>
      <c r="G430" s="202"/>
      <c r="H430" s="265" t="s">
        <v>32</v>
      </c>
      <c r="I430" s="207"/>
      <c r="J430" s="202"/>
      <c r="K430" s="202"/>
      <c r="L430" s="208"/>
      <c r="M430" s="209"/>
      <c r="N430" s="210"/>
      <c r="O430" s="210"/>
      <c r="P430" s="210"/>
      <c r="Q430" s="210"/>
      <c r="R430" s="210"/>
      <c r="S430" s="210"/>
      <c r="T430" s="211"/>
      <c r="AT430" s="212" t="s">
        <v>141</v>
      </c>
      <c r="AU430" s="212" t="s">
        <v>84</v>
      </c>
      <c r="AV430" s="11" t="s">
        <v>25</v>
      </c>
      <c r="AW430" s="11" t="s">
        <v>39</v>
      </c>
      <c r="AX430" s="11" t="s">
        <v>75</v>
      </c>
      <c r="AY430" s="212" t="s">
        <v>132</v>
      </c>
    </row>
    <row r="431" spans="2:65" s="1" customFormat="1" ht="22.5" customHeight="1">
      <c r="B431" s="41"/>
      <c r="C431" s="250" t="s">
        <v>627</v>
      </c>
      <c r="D431" s="250" t="s">
        <v>190</v>
      </c>
      <c r="E431" s="251" t="s">
        <v>628</v>
      </c>
      <c r="F431" s="252" t="s">
        <v>629</v>
      </c>
      <c r="G431" s="253" t="s">
        <v>529</v>
      </c>
      <c r="H431" s="254">
        <v>16</v>
      </c>
      <c r="I431" s="255"/>
      <c r="J431" s="256">
        <f>ROUND(I431*H431,2)</f>
        <v>0</v>
      </c>
      <c r="K431" s="252" t="s">
        <v>138</v>
      </c>
      <c r="L431" s="257"/>
      <c r="M431" s="258" t="s">
        <v>32</v>
      </c>
      <c r="N431" s="259" t="s">
        <v>46</v>
      </c>
      <c r="O431" s="42"/>
      <c r="P431" s="198">
        <f>O431*H431</f>
        <v>0</v>
      </c>
      <c r="Q431" s="198">
        <v>0.0065</v>
      </c>
      <c r="R431" s="198">
        <f>Q431*H431</f>
        <v>0.104</v>
      </c>
      <c r="S431" s="198">
        <v>0</v>
      </c>
      <c r="T431" s="199">
        <f>S431*H431</f>
        <v>0</v>
      </c>
      <c r="AR431" s="24" t="s">
        <v>177</v>
      </c>
      <c r="AT431" s="24" t="s">
        <v>190</v>
      </c>
      <c r="AU431" s="24" t="s">
        <v>84</v>
      </c>
      <c r="AY431" s="24" t="s">
        <v>132</v>
      </c>
      <c r="BE431" s="200">
        <f>IF(N431="základní",J431,0)</f>
        <v>0</v>
      </c>
      <c r="BF431" s="200">
        <f>IF(N431="snížená",J431,0)</f>
        <v>0</v>
      </c>
      <c r="BG431" s="200">
        <f>IF(N431="zákl. přenesená",J431,0)</f>
        <v>0</v>
      </c>
      <c r="BH431" s="200">
        <f>IF(N431="sníž. přenesená",J431,0)</f>
        <v>0</v>
      </c>
      <c r="BI431" s="200">
        <f>IF(N431="nulová",J431,0)</f>
        <v>0</v>
      </c>
      <c r="BJ431" s="24" t="s">
        <v>25</v>
      </c>
      <c r="BK431" s="200">
        <f>ROUND(I431*H431,2)</f>
        <v>0</v>
      </c>
      <c r="BL431" s="24" t="s">
        <v>139</v>
      </c>
      <c r="BM431" s="24" t="s">
        <v>630</v>
      </c>
    </row>
    <row r="432" spans="2:51" s="11" customFormat="1" ht="13.5">
      <c r="B432" s="201"/>
      <c r="C432" s="202"/>
      <c r="D432" s="203" t="s">
        <v>141</v>
      </c>
      <c r="E432" s="204" t="s">
        <v>32</v>
      </c>
      <c r="F432" s="205" t="s">
        <v>623</v>
      </c>
      <c r="G432" s="202"/>
      <c r="H432" s="206" t="s">
        <v>32</v>
      </c>
      <c r="I432" s="207"/>
      <c r="J432" s="202"/>
      <c r="K432" s="202"/>
      <c r="L432" s="208"/>
      <c r="M432" s="209"/>
      <c r="N432" s="210"/>
      <c r="O432" s="210"/>
      <c r="P432" s="210"/>
      <c r="Q432" s="210"/>
      <c r="R432" s="210"/>
      <c r="S432" s="210"/>
      <c r="T432" s="211"/>
      <c r="AT432" s="212" t="s">
        <v>141</v>
      </c>
      <c r="AU432" s="212" t="s">
        <v>84</v>
      </c>
      <c r="AV432" s="11" t="s">
        <v>25</v>
      </c>
      <c r="AW432" s="11" t="s">
        <v>39</v>
      </c>
      <c r="AX432" s="11" t="s">
        <v>75</v>
      </c>
      <c r="AY432" s="212" t="s">
        <v>132</v>
      </c>
    </row>
    <row r="433" spans="2:51" s="12" customFormat="1" ht="13.5">
      <c r="B433" s="213"/>
      <c r="C433" s="214"/>
      <c r="D433" s="215" t="s">
        <v>141</v>
      </c>
      <c r="E433" s="216" t="s">
        <v>32</v>
      </c>
      <c r="F433" s="217" t="s">
        <v>244</v>
      </c>
      <c r="G433" s="214"/>
      <c r="H433" s="218">
        <v>16</v>
      </c>
      <c r="I433" s="219"/>
      <c r="J433" s="214"/>
      <c r="K433" s="214"/>
      <c r="L433" s="220"/>
      <c r="M433" s="221"/>
      <c r="N433" s="222"/>
      <c r="O433" s="222"/>
      <c r="P433" s="222"/>
      <c r="Q433" s="222"/>
      <c r="R433" s="222"/>
      <c r="S433" s="222"/>
      <c r="T433" s="223"/>
      <c r="AT433" s="224" t="s">
        <v>141</v>
      </c>
      <c r="AU433" s="224" t="s">
        <v>84</v>
      </c>
      <c r="AV433" s="12" t="s">
        <v>84</v>
      </c>
      <c r="AW433" s="12" t="s">
        <v>39</v>
      </c>
      <c r="AX433" s="12" t="s">
        <v>25</v>
      </c>
      <c r="AY433" s="224" t="s">
        <v>132</v>
      </c>
    </row>
    <row r="434" spans="2:65" s="1" customFormat="1" ht="22.5" customHeight="1">
      <c r="B434" s="41"/>
      <c r="C434" s="250" t="s">
        <v>631</v>
      </c>
      <c r="D434" s="250" t="s">
        <v>190</v>
      </c>
      <c r="E434" s="251" t="s">
        <v>632</v>
      </c>
      <c r="F434" s="252" t="s">
        <v>633</v>
      </c>
      <c r="G434" s="253" t="s">
        <v>529</v>
      </c>
      <c r="H434" s="254">
        <v>32</v>
      </c>
      <c r="I434" s="255"/>
      <c r="J434" s="256">
        <f>ROUND(I434*H434,2)</f>
        <v>0</v>
      </c>
      <c r="K434" s="252" t="s">
        <v>138</v>
      </c>
      <c r="L434" s="257"/>
      <c r="M434" s="258" t="s">
        <v>32</v>
      </c>
      <c r="N434" s="259" t="s">
        <v>46</v>
      </c>
      <c r="O434" s="42"/>
      <c r="P434" s="198">
        <f>O434*H434</f>
        <v>0</v>
      </c>
      <c r="Q434" s="198">
        <v>0.0004</v>
      </c>
      <c r="R434" s="198">
        <f>Q434*H434</f>
        <v>0.0128</v>
      </c>
      <c r="S434" s="198">
        <v>0</v>
      </c>
      <c r="T434" s="199">
        <f>S434*H434</f>
        <v>0</v>
      </c>
      <c r="AR434" s="24" t="s">
        <v>177</v>
      </c>
      <c r="AT434" s="24" t="s">
        <v>190</v>
      </c>
      <c r="AU434" s="24" t="s">
        <v>84</v>
      </c>
      <c r="AY434" s="24" t="s">
        <v>132</v>
      </c>
      <c r="BE434" s="200">
        <f>IF(N434="základní",J434,0)</f>
        <v>0</v>
      </c>
      <c r="BF434" s="200">
        <f>IF(N434="snížená",J434,0)</f>
        <v>0</v>
      </c>
      <c r="BG434" s="200">
        <f>IF(N434="zákl. přenesená",J434,0)</f>
        <v>0</v>
      </c>
      <c r="BH434" s="200">
        <f>IF(N434="sníž. přenesená",J434,0)</f>
        <v>0</v>
      </c>
      <c r="BI434" s="200">
        <f>IF(N434="nulová",J434,0)</f>
        <v>0</v>
      </c>
      <c r="BJ434" s="24" t="s">
        <v>25</v>
      </c>
      <c r="BK434" s="200">
        <f>ROUND(I434*H434,2)</f>
        <v>0</v>
      </c>
      <c r="BL434" s="24" t="s">
        <v>139</v>
      </c>
      <c r="BM434" s="24" t="s">
        <v>634</v>
      </c>
    </row>
    <row r="435" spans="2:51" s="11" customFormat="1" ht="13.5">
      <c r="B435" s="201"/>
      <c r="C435" s="202"/>
      <c r="D435" s="203" t="s">
        <v>141</v>
      </c>
      <c r="E435" s="204" t="s">
        <v>32</v>
      </c>
      <c r="F435" s="205" t="s">
        <v>623</v>
      </c>
      <c r="G435" s="202"/>
      <c r="H435" s="206" t="s">
        <v>32</v>
      </c>
      <c r="I435" s="207"/>
      <c r="J435" s="202"/>
      <c r="K435" s="202"/>
      <c r="L435" s="208"/>
      <c r="M435" s="209"/>
      <c r="N435" s="210"/>
      <c r="O435" s="210"/>
      <c r="P435" s="210"/>
      <c r="Q435" s="210"/>
      <c r="R435" s="210"/>
      <c r="S435" s="210"/>
      <c r="T435" s="211"/>
      <c r="AT435" s="212" t="s">
        <v>141</v>
      </c>
      <c r="AU435" s="212" t="s">
        <v>84</v>
      </c>
      <c r="AV435" s="11" t="s">
        <v>25</v>
      </c>
      <c r="AW435" s="11" t="s">
        <v>39</v>
      </c>
      <c r="AX435" s="11" t="s">
        <v>75</v>
      </c>
      <c r="AY435" s="212" t="s">
        <v>132</v>
      </c>
    </row>
    <row r="436" spans="2:51" s="12" customFormat="1" ht="13.5">
      <c r="B436" s="213"/>
      <c r="C436" s="214"/>
      <c r="D436" s="215" t="s">
        <v>141</v>
      </c>
      <c r="E436" s="216" t="s">
        <v>32</v>
      </c>
      <c r="F436" s="217" t="s">
        <v>346</v>
      </c>
      <c r="G436" s="214"/>
      <c r="H436" s="218">
        <v>32</v>
      </c>
      <c r="I436" s="219"/>
      <c r="J436" s="214"/>
      <c r="K436" s="214"/>
      <c r="L436" s="220"/>
      <c r="M436" s="221"/>
      <c r="N436" s="222"/>
      <c r="O436" s="222"/>
      <c r="P436" s="222"/>
      <c r="Q436" s="222"/>
      <c r="R436" s="222"/>
      <c r="S436" s="222"/>
      <c r="T436" s="223"/>
      <c r="AT436" s="224" t="s">
        <v>141</v>
      </c>
      <c r="AU436" s="224" t="s">
        <v>84</v>
      </c>
      <c r="AV436" s="12" t="s">
        <v>84</v>
      </c>
      <c r="AW436" s="12" t="s">
        <v>39</v>
      </c>
      <c r="AX436" s="12" t="s">
        <v>25</v>
      </c>
      <c r="AY436" s="224" t="s">
        <v>132</v>
      </c>
    </row>
    <row r="437" spans="2:65" s="1" customFormat="1" ht="22.5" customHeight="1">
      <c r="B437" s="41"/>
      <c r="C437" s="250" t="s">
        <v>635</v>
      </c>
      <c r="D437" s="250" t="s">
        <v>190</v>
      </c>
      <c r="E437" s="251" t="s">
        <v>636</v>
      </c>
      <c r="F437" s="252" t="s">
        <v>637</v>
      </c>
      <c r="G437" s="253" t="s">
        <v>529</v>
      </c>
      <c r="H437" s="254">
        <v>16</v>
      </c>
      <c r="I437" s="255"/>
      <c r="J437" s="256">
        <f>ROUND(I437*H437,2)</f>
        <v>0</v>
      </c>
      <c r="K437" s="252" t="s">
        <v>138</v>
      </c>
      <c r="L437" s="257"/>
      <c r="M437" s="258" t="s">
        <v>32</v>
      </c>
      <c r="N437" s="259" t="s">
        <v>46</v>
      </c>
      <c r="O437" s="42"/>
      <c r="P437" s="198">
        <f>O437*H437</f>
        <v>0</v>
      </c>
      <c r="Q437" s="198">
        <v>0.00015</v>
      </c>
      <c r="R437" s="198">
        <f>Q437*H437</f>
        <v>0.0024</v>
      </c>
      <c r="S437" s="198">
        <v>0</v>
      </c>
      <c r="T437" s="199">
        <f>S437*H437</f>
        <v>0</v>
      </c>
      <c r="AR437" s="24" t="s">
        <v>177</v>
      </c>
      <c r="AT437" s="24" t="s">
        <v>190</v>
      </c>
      <c r="AU437" s="24" t="s">
        <v>84</v>
      </c>
      <c r="AY437" s="24" t="s">
        <v>132</v>
      </c>
      <c r="BE437" s="200">
        <f>IF(N437="základní",J437,0)</f>
        <v>0</v>
      </c>
      <c r="BF437" s="200">
        <f>IF(N437="snížená",J437,0)</f>
        <v>0</v>
      </c>
      <c r="BG437" s="200">
        <f>IF(N437="zákl. přenesená",J437,0)</f>
        <v>0</v>
      </c>
      <c r="BH437" s="200">
        <f>IF(N437="sníž. přenesená",J437,0)</f>
        <v>0</v>
      </c>
      <c r="BI437" s="200">
        <f>IF(N437="nulová",J437,0)</f>
        <v>0</v>
      </c>
      <c r="BJ437" s="24" t="s">
        <v>25</v>
      </c>
      <c r="BK437" s="200">
        <f>ROUND(I437*H437,2)</f>
        <v>0</v>
      </c>
      <c r="BL437" s="24" t="s">
        <v>139</v>
      </c>
      <c r="BM437" s="24" t="s">
        <v>638</v>
      </c>
    </row>
    <row r="438" spans="2:65" s="1" customFormat="1" ht="31.5" customHeight="1">
      <c r="B438" s="41"/>
      <c r="C438" s="189" t="s">
        <v>639</v>
      </c>
      <c r="D438" s="189" t="s">
        <v>134</v>
      </c>
      <c r="E438" s="190" t="s">
        <v>640</v>
      </c>
      <c r="F438" s="191" t="s">
        <v>641</v>
      </c>
      <c r="G438" s="192" t="s">
        <v>317</v>
      </c>
      <c r="H438" s="193">
        <v>655</v>
      </c>
      <c r="I438" s="194"/>
      <c r="J438" s="195">
        <f>ROUND(I438*H438,2)</f>
        <v>0</v>
      </c>
      <c r="K438" s="191" t="s">
        <v>138</v>
      </c>
      <c r="L438" s="61"/>
      <c r="M438" s="196" t="s">
        <v>32</v>
      </c>
      <c r="N438" s="197" t="s">
        <v>46</v>
      </c>
      <c r="O438" s="42"/>
      <c r="P438" s="198">
        <f>O438*H438</f>
        <v>0</v>
      </c>
      <c r="Q438" s="198">
        <v>0.1295</v>
      </c>
      <c r="R438" s="198">
        <f>Q438*H438</f>
        <v>84.8225</v>
      </c>
      <c r="S438" s="198">
        <v>0</v>
      </c>
      <c r="T438" s="199">
        <f>S438*H438</f>
        <v>0</v>
      </c>
      <c r="AR438" s="24" t="s">
        <v>139</v>
      </c>
      <c r="AT438" s="24" t="s">
        <v>134</v>
      </c>
      <c r="AU438" s="24" t="s">
        <v>84</v>
      </c>
      <c r="AY438" s="24" t="s">
        <v>132</v>
      </c>
      <c r="BE438" s="200">
        <f>IF(N438="základní",J438,0)</f>
        <v>0</v>
      </c>
      <c r="BF438" s="200">
        <f>IF(N438="snížená",J438,0)</f>
        <v>0</v>
      </c>
      <c r="BG438" s="200">
        <f>IF(N438="zákl. přenesená",J438,0)</f>
        <v>0</v>
      </c>
      <c r="BH438" s="200">
        <f>IF(N438="sníž. přenesená",J438,0)</f>
        <v>0</v>
      </c>
      <c r="BI438" s="200">
        <f>IF(N438="nulová",J438,0)</f>
        <v>0</v>
      </c>
      <c r="BJ438" s="24" t="s">
        <v>25</v>
      </c>
      <c r="BK438" s="200">
        <f>ROUND(I438*H438,2)</f>
        <v>0</v>
      </c>
      <c r="BL438" s="24" t="s">
        <v>139</v>
      </c>
      <c r="BM438" s="24" t="s">
        <v>642</v>
      </c>
    </row>
    <row r="439" spans="2:51" s="11" customFormat="1" ht="13.5">
      <c r="B439" s="201"/>
      <c r="C439" s="202"/>
      <c r="D439" s="203" t="s">
        <v>141</v>
      </c>
      <c r="E439" s="204" t="s">
        <v>32</v>
      </c>
      <c r="F439" s="205" t="s">
        <v>142</v>
      </c>
      <c r="G439" s="202"/>
      <c r="H439" s="206" t="s">
        <v>32</v>
      </c>
      <c r="I439" s="207"/>
      <c r="J439" s="202"/>
      <c r="K439" s="202"/>
      <c r="L439" s="208"/>
      <c r="M439" s="209"/>
      <c r="N439" s="210"/>
      <c r="O439" s="210"/>
      <c r="P439" s="210"/>
      <c r="Q439" s="210"/>
      <c r="R439" s="210"/>
      <c r="S439" s="210"/>
      <c r="T439" s="211"/>
      <c r="AT439" s="212" t="s">
        <v>141</v>
      </c>
      <c r="AU439" s="212" t="s">
        <v>84</v>
      </c>
      <c r="AV439" s="11" t="s">
        <v>25</v>
      </c>
      <c r="AW439" s="11" t="s">
        <v>39</v>
      </c>
      <c r="AX439" s="11" t="s">
        <v>75</v>
      </c>
      <c r="AY439" s="212" t="s">
        <v>132</v>
      </c>
    </row>
    <row r="440" spans="2:51" s="12" customFormat="1" ht="13.5">
      <c r="B440" s="213"/>
      <c r="C440" s="214"/>
      <c r="D440" s="215" t="s">
        <v>141</v>
      </c>
      <c r="E440" s="216" t="s">
        <v>32</v>
      </c>
      <c r="F440" s="217" t="s">
        <v>643</v>
      </c>
      <c r="G440" s="214"/>
      <c r="H440" s="218">
        <v>655</v>
      </c>
      <c r="I440" s="219"/>
      <c r="J440" s="214"/>
      <c r="K440" s="214"/>
      <c r="L440" s="220"/>
      <c r="M440" s="221"/>
      <c r="N440" s="222"/>
      <c r="O440" s="222"/>
      <c r="P440" s="222"/>
      <c r="Q440" s="222"/>
      <c r="R440" s="222"/>
      <c r="S440" s="222"/>
      <c r="T440" s="223"/>
      <c r="AT440" s="224" t="s">
        <v>141</v>
      </c>
      <c r="AU440" s="224" t="s">
        <v>84</v>
      </c>
      <c r="AV440" s="12" t="s">
        <v>84</v>
      </c>
      <c r="AW440" s="12" t="s">
        <v>39</v>
      </c>
      <c r="AX440" s="12" t="s">
        <v>25</v>
      </c>
      <c r="AY440" s="224" t="s">
        <v>132</v>
      </c>
    </row>
    <row r="441" spans="2:65" s="1" customFormat="1" ht="22.5" customHeight="1">
      <c r="B441" s="41"/>
      <c r="C441" s="250" t="s">
        <v>644</v>
      </c>
      <c r="D441" s="250" t="s">
        <v>190</v>
      </c>
      <c r="E441" s="251" t="s">
        <v>645</v>
      </c>
      <c r="F441" s="252" t="s">
        <v>646</v>
      </c>
      <c r="G441" s="253" t="s">
        <v>529</v>
      </c>
      <c r="H441" s="254">
        <v>1324</v>
      </c>
      <c r="I441" s="255"/>
      <c r="J441" s="256">
        <f>ROUND(I441*H441,2)</f>
        <v>0</v>
      </c>
      <c r="K441" s="252" t="s">
        <v>138</v>
      </c>
      <c r="L441" s="257"/>
      <c r="M441" s="258" t="s">
        <v>32</v>
      </c>
      <c r="N441" s="259" t="s">
        <v>46</v>
      </c>
      <c r="O441" s="42"/>
      <c r="P441" s="198">
        <f>O441*H441</f>
        <v>0</v>
      </c>
      <c r="Q441" s="198">
        <v>0.0213</v>
      </c>
      <c r="R441" s="198">
        <f>Q441*H441</f>
        <v>28.2012</v>
      </c>
      <c r="S441" s="198">
        <v>0</v>
      </c>
      <c r="T441" s="199">
        <f>S441*H441</f>
        <v>0</v>
      </c>
      <c r="AR441" s="24" t="s">
        <v>177</v>
      </c>
      <c r="AT441" s="24" t="s">
        <v>190</v>
      </c>
      <c r="AU441" s="24" t="s">
        <v>84</v>
      </c>
      <c r="AY441" s="24" t="s">
        <v>132</v>
      </c>
      <c r="BE441" s="200">
        <f>IF(N441="základní",J441,0)</f>
        <v>0</v>
      </c>
      <c r="BF441" s="200">
        <f>IF(N441="snížená",J441,0)</f>
        <v>0</v>
      </c>
      <c r="BG441" s="200">
        <f>IF(N441="zákl. přenesená",J441,0)</f>
        <v>0</v>
      </c>
      <c r="BH441" s="200">
        <f>IF(N441="sníž. přenesená",J441,0)</f>
        <v>0</v>
      </c>
      <c r="BI441" s="200">
        <f>IF(N441="nulová",J441,0)</f>
        <v>0</v>
      </c>
      <c r="BJ441" s="24" t="s">
        <v>25</v>
      </c>
      <c r="BK441" s="200">
        <f>ROUND(I441*H441,2)</f>
        <v>0</v>
      </c>
      <c r="BL441" s="24" t="s">
        <v>139</v>
      </c>
      <c r="BM441" s="24" t="s">
        <v>647</v>
      </c>
    </row>
    <row r="442" spans="2:51" s="11" customFormat="1" ht="13.5">
      <c r="B442" s="201"/>
      <c r="C442" s="202"/>
      <c r="D442" s="203" t="s">
        <v>141</v>
      </c>
      <c r="E442" s="204" t="s">
        <v>32</v>
      </c>
      <c r="F442" s="205" t="s">
        <v>271</v>
      </c>
      <c r="G442" s="202"/>
      <c r="H442" s="206" t="s">
        <v>32</v>
      </c>
      <c r="I442" s="207"/>
      <c r="J442" s="202"/>
      <c r="K442" s="202"/>
      <c r="L442" s="208"/>
      <c r="M442" s="209"/>
      <c r="N442" s="210"/>
      <c r="O442" s="210"/>
      <c r="P442" s="210"/>
      <c r="Q442" s="210"/>
      <c r="R442" s="210"/>
      <c r="S442" s="210"/>
      <c r="T442" s="211"/>
      <c r="AT442" s="212" t="s">
        <v>141</v>
      </c>
      <c r="AU442" s="212" t="s">
        <v>84</v>
      </c>
      <c r="AV442" s="11" t="s">
        <v>25</v>
      </c>
      <c r="AW442" s="11" t="s">
        <v>39</v>
      </c>
      <c r="AX442" s="11" t="s">
        <v>75</v>
      </c>
      <c r="AY442" s="212" t="s">
        <v>132</v>
      </c>
    </row>
    <row r="443" spans="2:51" s="11" customFormat="1" ht="13.5">
      <c r="B443" s="201"/>
      <c r="C443" s="202"/>
      <c r="D443" s="203" t="s">
        <v>141</v>
      </c>
      <c r="E443" s="204" t="s">
        <v>32</v>
      </c>
      <c r="F443" s="205" t="s">
        <v>648</v>
      </c>
      <c r="G443" s="202"/>
      <c r="H443" s="206" t="s">
        <v>32</v>
      </c>
      <c r="I443" s="207"/>
      <c r="J443" s="202"/>
      <c r="K443" s="202"/>
      <c r="L443" s="208"/>
      <c r="M443" s="209"/>
      <c r="N443" s="210"/>
      <c r="O443" s="210"/>
      <c r="P443" s="210"/>
      <c r="Q443" s="210"/>
      <c r="R443" s="210"/>
      <c r="S443" s="210"/>
      <c r="T443" s="211"/>
      <c r="AT443" s="212" t="s">
        <v>141</v>
      </c>
      <c r="AU443" s="212" t="s">
        <v>84</v>
      </c>
      <c r="AV443" s="11" t="s">
        <v>25</v>
      </c>
      <c r="AW443" s="11" t="s">
        <v>39</v>
      </c>
      <c r="AX443" s="11" t="s">
        <v>75</v>
      </c>
      <c r="AY443" s="212" t="s">
        <v>132</v>
      </c>
    </row>
    <row r="444" spans="2:51" s="12" customFormat="1" ht="13.5">
      <c r="B444" s="213"/>
      <c r="C444" s="214"/>
      <c r="D444" s="215" t="s">
        <v>141</v>
      </c>
      <c r="E444" s="216" t="s">
        <v>32</v>
      </c>
      <c r="F444" s="217" t="s">
        <v>649</v>
      </c>
      <c r="G444" s="214"/>
      <c r="H444" s="218">
        <v>1324</v>
      </c>
      <c r="I444" s="219"/>
      <c r="J444" s="214"/>
      <c r="K444" s="214"/>
      <c r="L444" s="220"/>
      <c r="M444" s="221"/>
      <c r="N444" s="222"/>
      <c r="O444" s="222"/>
      <c r="P444" s="222"/>
      <c r="Q444" s="222"/>
      <c r="R444" s="222"/>
      <c r="S444" s="222"/>
      <c r="T444" s="223"/>
      <c r="AT444" s="224" t="s">
        <v>141</v>
      </c>
      <c r="AU444" s="224" t="s">
        <v>84</v>
      </c>
      <c r="AV444" s="12" t="s">
        <v>84</v>
      </c>
      <c r="AW444" s="12" t="s">
        <v>39</v>
      </c>
      <c r="AX444" s="12" t="s">
        <v>25</v>
      </c>
      <c r="AY444" s="224" t="s">
        <v>132</v>
      </c>
    </row>
    <row r="445" spans="2:65" s="1" customFormat="1" ht="31.5" customHeight="1">
      <c r="B445" s="41"/>
      <c r="C445" s="189" t="s">
        <v>650</v>
      </c>
      <c r="D445" s="189" t="s">
        <v>134</v>
      </c>
      <c r="E445" s="190" t="s">
        <v>651</v>
      </c>
      <c r="F445" s="191" t="s">
        <v>652</v>
      </c>
      <c r="G445" s="192" t="s">
        <v>317</v>
      </c>
      <c r="H445" s="193">
        <v>458</v>
      </c>
      <c r="I445" s="194"/>
      <c r="J445" s="195">
        <f>ROUND(I445*H445,2)</f>
        <v>0</v>
      </c>
      <c r="K445" s="191" t="s">
        <v>138</v>
      </c>
      <c r="L445" s="61"/>
      <c r="M445" s="196" t="s">
        <v>32</v>
      </c>
      <c r="N445" s="197" t="s">
        <v>46</v>
      </c>
      <c r="O445" s="42"/>
      <c r="P445" s="198">
        <f>O445*H445</f>
        <v>0</v>
      </c>
      <c r="Q445" s="198">
        <v>0.1554</v>
      </c>
      <c r="R445" s="198">
        <f>Q445*H445</f>
        <v>71.17320000000001</v>
      </c>
      <c r="S445" s="198">
        <v>0</v>
      </c>
      <c r="T445" s="199">
        <f>S445*H445</f>
        <v>0</v>
      </c>
      <c r="AR445" s="24" t="s">
        <v>139</v>
      </c>
      <c r="AT445" s="24" t="s">
        <v>134</v>
      </c>
      <c r="AU445" s="24" t="s">
        <v>84</v>
      </c>
      <c r="AY445" s="24" t="s">
        <v>132</v>
      </c>
      <c r="BE445" s="200">
        <f>IF(N445="základní",J445,0)</f>
        <v>0</v>
      </c>
      <c r="BF445" s="200">
        <f>IF(N445="snížená",J445,0)</f>
        <v>0</v>
      </c>
      <c r="BG445" s="200">
        <f>IF(N445="zákl. přenesená",J445,0)</f>
        <v>0</v>
      </c>
      <c r="BH445" s="200">
        <f>IF(N445="sníž. přenesená",J445,0)</f>
        <v>0</v>
      </c>
      <c r="BI445" s="200">
        <f>IF(N445="nulová",J445,0)</f>
        <v>0</v>
      </c>
      <c r="BJ445" s="24" t="s">
        <v>25</v>
      </c>
      <c r="BK445" s="200">
        <f>ROUND(I445*H445,2)</f>
        <v>0</v>
      </c>
      <c r="BL445" s="24" t="s">
        <v>139</v>
      </c>
      <c r="BM445" s="24" t="s">
        <v>653</v>
      </c>
    </row>
    <row r="446" spans="2:51" s="11" customFormat="1" ht="13.5">
      <c r="B446" s="201"/>
      <c r="C446" s="202"/>
      <c r="D446" s="203" t="s">
        <v>141</v>
      </c>
      <c r="E446" s="204" t="s">
        <v>32</v>
      </c>
      <c r="F446" s="205" t="s">
        <v>142</v>
      </c>
      <c r="G446" s="202"/>
      <c r="H446" s="206" t="s">
        <v>32</v>
      </c>
      <c r="I446" s="207"/>
      <c r="J446" s="202"/>
      <c r="K446" s="202"/>
      <c r="L446" s="208"/>
      <c r="M446" s="209"/>
      <c r="N446" s="210"/>
      <c r="O446" s="210"/>
      <c r="P446" s="210"/>
      <c r="Q446" s="210"/>
      <c r="R446" s="210"/>
      <c r="S446" s="210"/>
      <c r="T446" s="211"/>
      <c r="AT446" s="212" t="s">
        <v>141</v>
      </c>
      <c r="AU446" s="212" t="s">
        <v>84</v>
      </c>
      <c r="AV446" s="11" t="s">
        <v>25</v>
      </c>
      <c r="AW446" s="11" t="s">
        <v>39</v>
      </c>
      <c r="AX446" s="11" t="s">
        <v>75</v>
      </c>
      <c r="AY446" s="212" t="s">
        <v>132</v>
      </c>
    </row>
    <row r="447" spans="2:51" s="11" customFormat="1" ht="13.5">
      <c r="B447" s="201"/>
      <c r="C447" s="202"/>
      <c r="D447" s="203" t="s">
        <v>141</v>
      </c>
      <c r="E447" s="204" t="s">
        <v>32</v>
      </c>
      <c r="F447" s="205" t="s">
        <v>654</v>
      </c>
      <c r="G447" s="202"/>
      <c r="H447" s="206" t="s">
        <v>32</v>
      </c>
      <c r="I447" s="207"/>
      <c r="J447" s="202"/>
      <c r="K447" s="202"/>
      <c r="L447" s="208"/>
      <c r="M447" s="209"/>
      <c r="N447" s="210"/>
      <c r="O447" s="210"/>
      <c r="P447" s="210"/>
      <c r="Q447" s="210"/>
      <c r="R447" s="210"/>
      <c r="S447" s="210"/>
      <c r="T447" s="211"/>
      <c r="AT447" s="212" t="s">
        <v>141</v>
      </c>
      <c r="AU447" s="212" t="s">
        <v>84</v>
      </c>
      <c r="AV447" s="11" t="s">
        <v>25</v>
      </c>
      <c r="AW447" s="11" t="s">
        <v>39</v>
      </c>
      <c r="AX447" s="11" t="s">
        <v>75</v>
      </c>
      <c r="AY447" s="212" t="s">
        <v>132</v>
      </c>
    </row>
    <row r="448" spans="2:51" s="12" customFormat="1" ht="13.5">
      <c r="B448" s="213"/>
      <c r="C448" s="214"/>
      <c r="D448" s="203" t="s">
        <v>141</v>
      </c>
      <c r="E448" s="225" t="s">
        <v>32</v>
      </c>
      <c r="F448" s="226" t="s">
        <v>655</v>
      </c>
      <c r="G448" s="214"/>
      <c r="H448" s="227">
        <v>220</v>
      </c>
      <c r="I448" s="219"/>
      <c r="J448" s="214"/>
      <c r="K448" s="214"/>
      <c r="L448" s="220"/>
      <c r="M448" s="221"/>
      <c r="N448" s="222"/>
      <c r="O448" s="222"/>
      <c r="P448" s="222"/>
      <c r="Q448" s="222"/>
      <c r="R448" s="222"/>
      <c r="S448" s="222"/>
      <c r="T448" s="223"/>
      <c r="AT448" s="224" t="s">
        <v>141</v>
      </c>
      <c r="AU448" s="224" t="s">
        <v>84</v>
      </c>
      <c r="AV448" s="12" t="s">
        <v>84</v>
      </c>
      <c r="AW448" s="12" t="s">
        <v>39</v>
      </c>
      <c r="AX448" s="12" t="s">
        <v>75</v>
      </c>
      <c r="AY448" s="224" t="s">
        <v>132</v>
      </c>
    </row>
    <row r="449" spans="2:51" s="11" customFormat="1" ht="13.5">
      <c r="B449" s="201"/>
      <c r="C449" s="202"/>
      <c r="D449" s="203" t="s">
        <v>141</v>
      </c>
      <c r="E449" s="204" t="s">
        <v>32</v>
      </c>
      <c r="F449" s="205" t="s">
        <v>656</v>
      </c>
      <c r="G449" s="202"/>
      <c r="H449" s="206" t="s">
        <v>32</v>
      </c>
      <c r="I449" s="207"/>
      <c r="J449" s="202"/>
      <c r="K449" s="202"/>
      <c r="L449" s="208"/>
      <c r="M449" s="209"/>
      <c r="N449" s="210"/>
      <c r="O449" s="210"/>
      <c r="P449" s="210"/>
      <c r="Q449" s="210"/>
      <c r="R449" s="210"/>
      <c r="S449" s="210"/>
      <c r="T449" s="211"/>
      <c r="AT449" s="212" t="s">
        <v>141</v>
      </c>
      <c r="AU449" s="212" t="s">
        <v>84</v>
      </c>
      <c r="AV449" s="11" t="s">
        <v>25</v>
      </c>
      <c r="AW449" s="11" t="s">
        <v>39</v>
      </c>
      <c r="AX449" s="11" t="s">
        <v>75</v>
      </c>
      <c r="AY449" s="212" t="s">
        <v>132</v>
      </c>
    </row>
    <row r="450" spans="2:51" s="12" customFormat="1" ht="13.5">
      <c r="B450" s="213"/>
      <c r="C450" s="214"/>
      <c r="D450" s="203" t="s">
        <v>141</v>
      </c>
      <c r="E450" s="225" t="s">
        <v>32</v>
      </c>
      <c r="F450" s="226" t="s">
        <v>657</v>
      </c>
      <c r="G450" s="214"/>
      <c r="H450" s="227">
        <v>190</v>
      </c>
      <c r="I450" s="219"/>
      <c r="J450" s="214"/>
      <c r="K450" s="214"/>
      <c r="L450" s="220"/>
      <c r="M450" s="221"/>
      <c r="N450" s="222"/>
      <c r="O450" s="222"/>
      <c r="P450" s="222"/>
      <c r="Q450" s="222"/>
      <c r="R450" s="222"/>
      <c r="S450" s="222"/>
      <c r="T450" s="223"/>
      <c r="AT450" s="224" t="s">
        <v>141</v>
      </c>
      <c r="AU450" s="224" t="s">
        <v>84</v>
      </c>
      <c r="AV450" s="12" t="s">
        <v>84</v>
      </c>
      <c r="AW450" s="12" t="s">
        <v>39</v>
      </c>
      <c r="AX450" s="12" t="s">
        <v>75</v>
      </c>
      <c r="AY450" s="224" t="s">
        <v>132</v>
      </c>
    </row>
    <row r="451" spans="2:51" s="11" customFormat="1" ht="13.5">
      <c r="B451" s="201"/>
      <c r="C451" s="202"/>
      <c r="D451" s="203" t="s">
        <v>141</v>
      </c>
      <c r="E451" s="204" t="s">
        <v>32</v>
      </c>
      <c r="F451" s="205" t="s">
        <v>658</v>
      </c>
      <c r="G451" s="202"/>
      <c r="H451" s="206" t="s">
        <v>32</v>
      </c>
      <c r="I451" s="207"/>
      <c r="J451" s="202"/>
      <c r="K451" s="202"/>
      <c r="L451" s="208"/>
      <c r="M451" s="209"/>
      <c r="N451" s="210"/>
      <c r="O451" s="210"/>
      <c r="P451" s="210"/>
      <c r="Q451" s="210"/>
      <c r="R451" s="210"/>
      <c r="S451" s="210"/>
      <c r="T451" s="211"/>
      <c r="AT451" s="212" t="s">
        <v>141</v>
      </c>
      <c r="AU451" s="212" t="s">
        <v>84</v>
      </c>
      <c r="AV451" s="11" t="s">
        <v>25</v>
      </c>
      <c r="AW451" s="11" t="s">
        <v>39</v>
      </c>
      <c r="AX451" s="11" t="s">
        <v>75</v>
      </c>
      <c r="AY451" s="212" t="s">
        <v>132</v>
      </c>
    </row>
    <row r="452" spans="2:51" s="12" customFormat="1" ht="13.5">
      <c r="B452" s="213"/>
      <c r="C452" s="214"/>
      <c r="D452" s="203" t="s">
        <v>141</v>
      </c>
      <c r="E452" s="225" t="s">
        <v>32</v>
      </c>
      <c r="F452" s="226" t="s">
        <v>659</v>
      </c>
      <c r="G452" s="214"/>
      <c r="H452" s="227">
        <v>2</v>
      </c>
      <c r="I452" s="219"/>
      <c r="J452" s="214"/>
      <c r="K452" s="214"/>
      <c r="L452" s="220"/>
      <c r="M452" s="221"/>
      <c r="N452" s="222"/>
      <c r="O452" s="222"/>
      <c r="P452" s="222"/>
      <c r="Q452" s="222"/>
      <c r="R452" s="222"/>
      <c r="S452" s="222"/>
      <c r="T452" s="223"/>
      <c r="AT452" s="224" t="s">
        <v>141</v>
      </c>
      <c r="AU452" s="224" t="s">
        <v>84</v>
      </c>
      <c r="AV452" s="12" t="s">
        <v>84</v>
      </c>
      <c r="AW452" s="12" t="s">
        <v>39</v>
      </c>
      <c r="AX452" s="12" t="s">
        <v>75</v>
      </c>
      <c r="AY452" s="224" t="s">
        <v>132</v>
      </c>
    </row>
    <row r="453" spans="2:51" s="11" customFormat="1" ht="13.5">
      <c r="B453" s="201"/>
      <c r="C453" s="202"/>
      <c r="D453" s="203" t="s">
        <v>141</v>
      </c>
      <c r="E453" s="204" t="s">
        <v>32</v>
      </c>
      <c r="F453" s="205" t="s">
        <v>660</v>
      </c>
      <c r="G453" s="202"/>
      <c r="H453" s="206" t="s">
        <v>32</v>
      </c>
      <c r="I453" s="207"/>
      <c r="J453" s="202"/>
      <c r="K453" s="202"/>
      <c r="L453" s="208"/>
      <c r="M453" s="209"/>
      <c r="N453" s="210"/>
      <c r="O453" s="210"/>
      <c r="P453" s="210"/>
      <c r="Q453" s="210"/>
      <c r="R453" s="210"/>
      <c r="S453" s="210"/>
      <c r="T453" s="211"/>
      <c r="AT453" s="212" t="s">
        <v>141</v>
      </c>
      <c r="AU453" s="212" t="s">
        <v>84</v>
      </c>
      <c r="AV453" s="11" t="s">
        <v>25</v>
      </c>
      <c r="AW453" s="11" t="s">
        <v>39</v>
      </c>
      <c r="AX453" s="11" t="s">
        <v>75</v>
      </c>
      <c r="AY453" s="212" t="s">
        <v>132</v>
      </c>
    </row>
    <row r="454" spans="2:51" s="12" customFormat="1" ht="13.5">
      <c r="B454" s="213"/>
      <c r="C454" s="214"/>
      <c r="D454" s="203" t="s">
        <v>141</v>
      </c>
      <c r="E454" s="225" t="s">
        <v>32</v>
      </c>
      <c r="F454" s="226" t="s">
        <v>661</v>
      </c>
      <c r="G454" s="214"/>
      <c r="H454" s="227">
        <v>46</v>
      </c>
      <c r="I454" s="219"/>
      <c r="J454" s="214"/>
      <c r="K454" s="214"/>
      <c r="L454" s="220"/>
      <c r="M454" s="221"/>
      <c r="N454" s="222"/>
      <c r="O454" s="222"/>
      <c r="P454" s="222"/>
      <c r="Q454" s="222"/>
      <c r="R454" s="222"/>
      <c r="S454" s="222"/>
      <c r="T454" s="223"/>
      <c r="AT454" s="224" t="s">
        <v>141</v>
      </c>
      <c r="AU454" s="224" t="s">
        <v>84</v>
      </c>
      <c r="AV454" s="12" t="s">
        <v>84</v>
      </c>
      <c r="AW454" s="12" t="s">
        <v>39</v>
      </c>
      <c r="AX454" s="12" t="s">
        <v>75</v>
      </c>
      <c r="AY454" s="224" t="s">
        <v>132</v>
      </c>
    </row>
    <row r="455" spans="2:51" s="14" customFormat="1" ht="13.5">
      <c r="B455" s="239"/>
      <c r="C455" s="240"/>
      <c r="D455" s="203" t="s">
        <v>141</v>
      </c>
      <c r="E455" s="260" t="s">
        <v>32</v>
      </c>
      <c r="F455" s="261" t="s">
        <v>188</v>
      </c>
      <c r="G455" s="240"/>
      <c r="H455" s="262">
        <v>458</v>
      </c>
      <c r="I455" s="244"/>
      <c r="J455" s="240"/>
      <c r="K455" s="240"/>
      <c r="L455" s="245"/>
      <c r="M455" s="246"/>
      <c r="N455" s="247"/>
      <c r="O455" s="247"/>
      <c r="P455" s="247"/>
      <c r="Q455" s="247"/>
      <c r="R455" s="247"/>
      <c r="S455" s="247"/>
      <c r="T455" s="248"/>
      <c r="AT455" s="249" t="s">
        <v>141</v>
      </c>
      <c r="AU455" s="249" t="s">
        <v>84</v>
      </c>
      <c r="AV455" s="14" t="s">
        <v>139</v>
      </c>
      <c r="AW455" s="14" t="s">
        <v>39</v>
      </c>
      <c r="AX455" s="14" t="s">
        <v>25</v>
      </c>
      <c r="AY455" s="249" t="s">
        <v>132</v>
      </c>
    </row>
    <row r="456" spans="2:51" s="11" customFormat="1" ht="13.5">
      <c r="B456" s="201"/>
      <c r="C456" s="202"/>
      <c r="D456" s="203" t="s">
        <v>141</v>
      </c>
      <c r="E456" s="204" t="s">
        <v>32</v>
      </c>
      <c r="F456" s="205" t="s">
        <v>498</v>
      </c>
      <c r="G456" s="202"/>
      <c r="H456" s="206" t="s">
        <v>32</v>
      </c>
      <c r="I456" s="207"/>
      <c r="J456" s="202"/>
      <c r="K456" s="202"/>
      <c r="L456" s="208"/>
      <c r="M456" s="209"/>
      <c r="N456" s="210"/>
      <c r="O456" s="210"/>
      <c r="P456" s="210"/>
      <c r="Q456" s="210"/>
      <c r="R456" s="210"/>
      <c r="S456" s="210"/>
      <c r="T456" s="211"/>
      <c r="AT456" s="212" t="s">
        <v>141</v>
      </c>
      <c r="AU456" s="212" t="s">
        <v>84</v>
      </c>
      <c r="AV456" s="11" t="s">
        <v>25</v>
      </c>
      <c r="AW456" s="11" t="s">
        <v>39</v>
      </c>
      <c r="AX456" s="11" t="s">
        <v>75</v>
      </c>
      <c r="AY456" s="212" t="s">
        <v>132</v>
      </c>
    </row>
    <row r="457" spans="2:51" s="11" customFormat="1" ht="13.5">
      <c r="B457" s="201"/>
      <c r="C457" s="202"/>
      <c r="D457" s="215" t="s">
        <v>141</v>
      </c>
      <c r="E457" s="263" t="s">
        <v>32</v>
      </c>
      <c r="F457" s="264" t="s">
        <v>662</v>
      </c>
      <c r="G457" s="202"/>
      <c r="H457" s="265" t="s">
        <v>32</v>
      </c>
      <c r="I457" s="207"/>
      <c r="J457" s="202"/>
      <c r="K457" s="202"/>
      <c r="L457" s="208"/>
      <c r="M457" s="209"/>
      <c r="N457" s="210"/>
      <c r="O457" s="210"/>
      <c r="P457" s="210"/>
      <c r="Q457" s="210"/>
      <c r="R457" s="210"/>
      <c r="S457" s="210"/>
      <c r="T457" s="211"/>
      <c r="AT457" s="212" t="s">
        <v>141</v>
      </c>
      <c r="AU457" s="212" t="s">
        <v>84</v>
      </c>
      <c r="AV457" s="11" t="s">
        <v>25</v>
      </c>
      <c r="AW457" s="11" t="s">
        <v>39</v>
      </c>
      <c r="AX457" s="11" t="s">
        <v>75</v>
      </c>
      <c r="AY457" s="212" t="s">
        <v>132</v>
      </c>
    </row>
    <row r="458" spans="2:65" s="1" customFormat="1" ht="22.5" customHeight="1">
      <c r="B458" s="41"/>
      <c r="C458" s="189" t="s">
        <v>663</v>
      </c>
      <c r="D458" s="189" t="s">
        <v>134</v>
      </c>
      <c r="E458" s="190" t="s">
        <v>664</v>
      </c>
      <c r="F458" s="191" t="s">
        <v>665</v>
      </c>
      <c r="G458" s="192" t="s">
        <v>137</v>
      </c>
      <c r="H458" s="193">
        <v>14.904</v>
      </c>
      <c r="I458" s="194"/>
      <c r="J458" s="195">
        <f>ROUND(I458*H458,2)</f>
        <v>0</v>
      </c>
      <c r="K458" s="191" t="s">
        <v>138</v>
      </c>
      <c r="L458" s="61"/>
      <c r="M458" s="196" t="s">
        <v>32</v>
      </c>
      <c r="N458" s="197" t="s">
        <v>46</v>
      </c>
      <c r="O458" s="42"/>
      <c r="P458" s="198">
        <f>O458*H458</f>
        <v>0</v>
      </c>
      <c r="Q458" s="198">
        <v>2.25634</v>
      </c>
      <c r="R458" s="198">
        <f>Q458*H458</f>
        <v>33.62849136</v>
      </c>
      <c r="S458" s="198">
        <v>0</v>
      </c>
      <c r="T458" s="199">
        <f>S458*H458</f>
        <v>0</v>
      </c>
      <c r="AR458" s="24" t="s">
        <v>139</v>
      </c>
      <c r="AT458" s="24" t="s">
        <v>134</v>
      </c>
      <c r="AU458" s="24" t="s">
        <v>84</v>
      </c>
      <c r="AY458" s="24" t="s">
        <v>132</v>
      </c>
      <c r="BE458" s="200">
        <f>IF(N458="základní",J458,0)</f>
        <v>0</v>
      </c>
      <c r="BF458" s="200">
        <f>IF(N458="snížená",J458,0)</f>
        <v>0</v>
      </c>
      <c r="BG458" s="200">
        <f>IF(N458="zákl. přenesená",J458,0)</f>
        <v>0</v>
      </c>
      <c r="BH458" s="200">
        <f>IF(N458="sníž. přenesená",J458,0)</f>
        <v>0</v>
      </c>
      <c r="BI458" s="200">
        <f>IF(N458="nulová",J458,0)</f>
        <v>0</v>
      </c>
      <c r="BJ458" s="24" t="s">
        <v>25</v>
      </c>
      <c r="BK458" s="200">
        <f>ROUND(I458*H458,2)</f>
        <v>0</v>
      </c>
      <c r="BL458" s="24" t="s">
        <v>139</v>
      </c>
      <c r="BM458" s="24" t="s">
        <v>666</v>
      </c>
    </row>
    <row r="459" spans="2:51" s="11" customFormat="1" ht="13.5">
      <c r="B459" s="201"/>
      <c r="C459" s="202"/>
      <c r="D459" s="203" t="s">
        <v>141</v>
      </c>
      <c r="E459" s="204" t="s">
        <v>32</v>
      </c>
      <c r="F459" s="205" t="s">
        <v>654</v>
      </c>
      <c r="G459" s="202"/>
      <c r="H459" s="206" t="s">
        <v>32</v>
      </c>
      <c r="I459" s="207"/>
      <c r="J459" s="202"/>
      <c r="K459" s="202"/>
      <c r="L459" s="208"/>
      <c r="M459" s="209"/>
      <c r="N459" s="210"/>
      <c r="O459" s="210"/>
      <c r="P459" s="210"/>
      <c r="Q459" s="210"/>
      <c r="R459" s="210"/>
      <c r="S459" s="210"/>
      <c r="T459" s="211"/>
      <c r="AT459" s="212" t="s">
        <v>141</v>
      </c>
      <c r="AU459" s="212" t="s">
        <v>84</v>
      </c>
      <c r="AV459" s="11" t="s">
        <v>25</v>
      </c>
      <c r="AW459" s="11" t="s">
        <v>39</v>
      </c>
      <c r="AX459" s="11" t="s">
        <v>75</v>
      </c>
      <c r="AY459" s="212" t="s">
        <v>132</v>
      </c>
    </row>
    <row r="460" spans="2:51" s="11" customFormat="1" ht="13.5">
      <c r="B460" s="201"/>
      <c r="C460" s="202"/>
      <c r="D460" s="203" t="s">
        <v>141</v>
      </c>
      <c r="E460" s="204" t="s">
        <v>32</v>
      </c>
      <c r="F460" s="205" t="s">
        <v>667</v>
      </c>
      <c r="G460" s="202"/>
      <c r="H460" s="206" t="s">
        <v>32</v>
      </c>
      <c r="I460" s="207"/>
      <c r="J460" s="202"/>
      <c r="K460" s="202"/>
      <c r="L460" s="208"/>
      <c r="M460" s="209"/>
      <c r="N460" s="210"/>
      <c r="O460" s="210"/>
      <c r="P460" s="210"/>
      <c r="Q460" s="210"/>
      <c r="R460" s="210"/>
      <c r="S460" s="210"/>
      <c r="T460" s="211"/>
      <c r="AT460" s="212" t="s">
        <v>141</v>
      </c>
      <c r="AU460" s="212" t="s">
        <v>84</v>
      </c>
      <c r="AV460" s="11" t="s">
        <v>25</v>
      </c>
      <c r="AW460" s="11" t="s">
        <v>39</v>
      </c>
      <c r="AX460" s="11" t="s">
        <v>75</v>
      </c>
      <c r="AY460" s="212" t="s">
        <v>132</v>
      </c>
    </row>
    <row r="461" spans="2:51" s="12" customFormat="1" ht="13.5">
      <c r="B461" s="213"/>
      <c r="C461" s="214"/>
      <c r="D461" s="203" t="s">
        <v>141</v>
      </c>
      <c r="E461" s="225" t="s">
        <v>32</v>
      </c>
      <c r="F461" s="226" t="s">
        <v>668</v>
      </c>
      <c r="G461" s="214"/>
      <c r="H461" s="227">
        <v>11.954</v>
      </c>
      <c r="I461" s="219"/>
      <c r="J461" s="214"/>
      <c r="K461" s="214"/>
      <c r="L461" s="220"/>
      <c r="M461" s="221"/>
      <c r="N461" s="222"/>
      <c r="O461" s="222"/>
      <c r="P461" s="222"/>
      <c r="Q461" s="222"/>
      <c r="R461" s="222"/>
      <c r="S461" s="222"/>
      <c r="T461" s="223"/>
      <c r="AT461" s="224" t="s">
        <v>141</v>
      </c>
      <c r="AU461" s="224" t="s">
        <v>84</v>
      </c>
      <c r="AV461" s="12" t="s">
        <v>84</v>
      </c>
      <c r="AW461" s="12" t="s">
        <v>39</v>
      </c>
      <c r="AX461" s="12" t="s">
        <v>75</v>
      </c>
      <c r="AY461" s="224" t="s">
        <v>132</v>
      </c>
    </row>
    <row r="462" spans="2:51" s="11" customFormat="1" ht="13.5">
      <c r="B462" s="201"/>
      <c r="C462" s="202"/>
      <c r="D462" s="203" t="s">
        <v>141</v>
      </c>
      <c r="E462" s="204" t="s">
        <v>32</v>
      </c>
      <c r="F462" s="205" t="s">
        <v>656</v>
      </c>
      <c r="G462" s="202"/>
      <c r="H462" s="206" t="s">
        <v>32</v>
      </c>
      <c r="I462" s="207"/>
      <c r="J462" s="202"/>
      <c r="K462" s="202"/>
      <c r="L462" s="208"/>
      <c r="M462" s="209"/>
      <c r="N462" s="210"/>
      <c r="O462" s="210"/>
      <c r="P462" s="210"/>
      <c r="Q462" s="210"/>
      <c r="R462" s="210"/>
      <c r="S462" s="210"/>
      <c r="T462" s="211"/>
      <c r="AT462" s="212" t="s">
        <v>141</v>
      </c>
      <c r="AU462" s="212" t="s">
        <v>84</v>
      </c>
      <c r="AV462" s="11" t="s">
        <v>25</v>
      </c>
      <c r="AW462" s="11" t="s">
        <v>39</v>
      </c>
      <c r="AX462" s="11" t="s">
        <v>75</v>
      </c>
      <c r="AY462" s="212" t="s">
        <v>132</v>
      </c>
    </row>
    <row r="463" spans="2:51" s="11" customFormat="1" ht="13.5">
      <c r="B463" s="201"/>
      <c r="C463" s="202"/>
      <c r="D463" s="203" t="s">
        <v>141</v>
      </c>
      <c r="E463" s="204" t="s">
        <v>32</v>
      </c>
      <c r="F463" s="205" t="s">
        <v>669</v>
      </c>
      <c r="G463" s="202"/>
      <c r="H463" s="206" t="s">
        <v>32</v>
      </c>
      <c r="I463" s="207"/>
      <c r="J463" s="202"/>
      <c r="K463" s="202"/>
      <c r="L463" s="208"/>
      <c r="M463" s="209"/>
      <c r="N463" s="210"/>
      <c r="O463" s="210"/>
      <c r="P463" s="210"/>
      <c r="Q463" s="210"/>
      <c r="R463" s="210"/>
      <c r="S463" s="210"/>
      <c r="T463" s="211"/>
      <c r="AT463" s="212" t="s">
        <v>141</v>
      </c>
      <c r="AU463" s="212" t="s">
        <v>84</v>
      </c>
      <c r="AV463" s="11" t="s">
        <v>25</v>
      </c>
      <c r="AW463" s="11" t="s">
        <v>39</v>
      </c>
      <c r="AX463" s="11" t="s">
        <v>75</v>
      </c>
      <c r="AY463" s="212" t="s">
        <v>132</v>
      </c>
    </row>
    <row r="464" spans="2:51" s="12" customFormat="1" ht="13.5">
      <c r="B464" s="213"/>
      <c r="C464" s="214"/>
      <c r="D464" s="203" t="s">
        <v>141</v>
      </c>
      <c r="E464" s="225" t="s">
        <v>32</v>
      </c>
      <c r="F464" s="226" t="s">
        <v>670</v>
      </c>
      <c r="G464" s="214"/>
      <c r="H464" s="227">
        <v>2.95</v>
      </c>
      <c r="I464" s="219"/>
      <c r="J464" s="214"/>
      <c r="K464" s="214"/>
      <c r="L464" s="220"/>
      <c r="M464" s="221"/>
      <c r="N464" s="222"/>
      <c r="O464" s="222"/>
      <c r="P464" s="222"/>
      <c r="Q464" s="222"/>
      <c r="R464" s="222"/>
      <c r="S464" s="222"/>
      <c r="T464" s="223"/>
      <c r="AT464" s="224" t="s">
        <v>141</v>
      </c>
      <c r="AU464" s="224" t="s">
        <v>84</v>
      </c>
      <c r="AV464" s="12" t="s">
        <v>84</v>
      </c>
      <c r="AW464" s="12" t="s">
        <v>39</v>
      </c>
      <c r="AX464" s="12" t="s">
        <v>75</v>
      </c>
      <c r="AY464" s="224" t="s">
        <v>132</v>
      </c>
    </row>
    <row r="465" spans="2:51" s="14" customFormat="1" ht="13.5">
      <c r="B465" s="239"/>
      <c r="C465" s="240"/>
      <c r="D465" s="215" t="s">
        <v>141</v>
      </c>
      <c r="E465" s="241" t="s">
        <v>32</v>
      </c>
      <c r="F465" s="242" t="s">
        <v>188</v>
      </c>
      <c r="G465" s="240"/>
      <c r="H465" s="243">
        <v>14.904</v>
      </c>
      <c r="I465" s="244"/>
      <c r="J465" s="240"/>
      <c r="K465" s="240"/>
      <c r="L465" s="245"/>
      <c r="M465" s="246"/>
      <c r="N465" s="247"/>
      <c r="O465" s="247"/>
      <c r="P465" s="247"/>
      <c r="Q465" s="247"/>
      <c r="R465" s="247"/>
      <c r="S465" s="247"/>
      <c r="T465" s="248"/>
      <c r="AT465" s="249" t="s">
        <v>141</v>
      </c>
      <c r="AU465" s="249" t="s">
        <v>84</v>
      </c>
      <c r="AV465" s="14" t="s">
        <v>139</v>
      </c>
      <c r="AW465" s="14" t="s">
        <v>39</v>
      </c>
      <c r="AX465" s="14" t="s">
        <v>25</v>
      </c>
      <c r="AY465" s="249" t="s">
        <v>132</v>
      </c>
    </row>
    <row r="466" spans="2:65" s="1" customFormat="1" ht="22.5" customHeight="1">
      <c r="B466" s="41"/>
      <c r="C466" s="250" t="s">
        <v>671</v>
      </c>
      <c r="D466" s="250" t="s">
        <v>190</v>
      </c>
      <c r="E466" s="251" t="s">
        <v>672</v>
      </c>
      <c r="F466" s="252" t="s">
        <v>673</v>
      </c>
      <c r="G466" s="253" t="s">
        <v>529</v>
      </c>
      <c r="H466" s="254">
        <v>223</v>
      </c>
      <c r="I466" s="255"/>
      <c r="J466" s="256">
        <f>ROUND(I466*H466,2)</f>
        <v>0</v>
      </c>
      <c r="K466" s="252" t="s">
        <v>138</v>
      </c>
      <c r="L466" s="257"/>
      <c r="M466" s="258" t="s">
        <v>32</v>
      </c>
      <c r="N466" s="259" t="s">
        <v>46</v>
      </c>
      <c r="O466" s="42"/>
      <c r="P466" s="198">
        <f>O466*H466</f>
        <v>0</v>
      </c>
      <c r="Q466" s="198">
        <v>0.108</v>
      </c>
      <c r="R466" s="198">
        <f>Q466*H466</f>
        <v>24.084</v>
      </c>
      <c r="S466" s="198">
        <v>0</v>
      </c>
      <c r="T466" s="199">
        <f>S466*H466</f>
        <v>0</v>
      </c>
      <c r="AR466" s="24" t="s">
        <v>177</v>
      </c>
      <c r="AT466" s="24" t="s">
        <v>190</v>
      </c>
      <c r="AU466" s="24" t="s">
        <v>84</v>
      </c>
      <c r="AY466" s="24" t="s">
        <v>132</v>
      </c>
      <c r="BE466" s="200">
        <f>IF(N466="základní",J466,0)</f>
        <v>0</v>
      </c>
      <c r="BF466" s="200">
        <f>IF(N466="snížená",J466,0)</f>
        <v>0</v>
      </c>
      <c r="BG466" s="200">
        <f>IF(N466="zákl. přenesená",J466,0)</f>
        <v>0</v>
      </c>
      <c r="BH466" s="200">
        <f>IF(N466="sníž. přenesená",J466,0)</f>
        <v>0</v>
      </c>
      <c r="BI466" s="200">
        <f>IF(N466="nulová",J466,0)</f>
        <v>0</v>
      </c>
      <c r="BJ466" s="24" t="s">
        <v>25</v>
      </c>
      <c r="BK466" s="200">
        <f>ROUND(I466*H466,2)</f>
        <v>0</v>
      </c>
      <c r="BL466" s="24" t="s">
        <v>139</v>
      </c>
      <c r="BM466" s="24" t="s">
        <v>674</v>
      </c>
    </row>
    <row r="467" spans="2:51" s="11" customFormat="1" ht="13.5">
      <c r="B467" s="201"/>
      <c r="C467" s="202"/>
      <c r="D467" s="203" t="s">
        <v>141</v>
      </c>
      <c r="E467" s="204" t="s">
        <v>32</v>
      </c>
      <c r="F467" s="205" t="s">
        <v>271</v>
      </c>
      <c r="G467" s="202"/>
      <c r="H467" s="206" t="s">
        <v>32</v>
      </c>
      <c r="I467" s="207"/>
      <c r="J467" s="202"/>
      <c r="K467" s="202"/>
      <c r="L467" s="208"/>
      <c r="M467" s="209"/>
      <c r="N467" s="210"/>
      <c r="O467" s="210"/>
      <c r="P467" s="210"/>
      <c r="Q467" s="210"/>
      <c r="R467" s="210"/>
      <c r="S467" s="210"/>
      <c r="T467" s="211"/>
      <c r="AT467" s="212" t="s">
        <v>141</v>
      </c>
      <c r="AU467" s="212" t="s">
        <v>84</v>
      </c>
      <c r="AV467" s="11" t="s">
        <v>25</v>
      </c>
      <c r="AW467" s="11" t="s">
        <v>39</v>
      </c>
      <c r="AX467" s="11" t="s">
        <v>75</v>
      </c>
      <c r="AY467" s="212" t="s">
        <v>132</v>
      </c>
    </row>
    <row r="468" spans="2:51" s="12" customFormat="1" ht="13.5">
      <c r="B468" s="213"/>
      <c r="C468" s="214"/>
      <c r="D468" s="215" t="s">
        <v>141</v>
      </c>
      <c r="E468" s="216" t="s">
        <v>32</v>
      </c>
      <c r="F468" s="217" t="s">
        <v>675</v>
      </c>
      <c r="G468" s="214"/>
      <c r="H468" s="218">
        <v>223</v>
      </c>
      <c r="I468" s="219"/>
      <c r="J468" s="214"/>
      <c r="K468" s="214"/>
      <c r="L468" s="220"/>
      <c r="M468" s="221"/>
      <c r="N468" s="222"/>
      <c r="O468" s="222"/>
      <c r="P468" s="222"/>
      <c r="Q468" s="222"/>
      <c r="R468" s="222"/>
      <c r="S468" s="222"/>
      <c r="T468" s="223"/>
      <c r="AT468" s="224" t="s">
        <v>141</v>
      </c>
      <c r="AU468" s="224" t="s">
        <v>84</v>
      </c>
      <c r="AV468" s="12" t="s">
        <v>84</v>
      </c>
      <c r="AW468" s="12" t="s">
        <v>39</v>
      </c>
      <c r="AX468" s="12" t="s">
        <v>25</v>
      </c>
      <c r="AY468" s="224" t="s">
        <v>132</v>
      </c>
    </row>
    <row r="469" spans="2:65" s="1" customFormat="1" ht="22.5" customHeight="1">
      <c r="B469" s="41"/>
      <c r="C469" s="250" t="s">
        <v>676</v>
      </c>
      <c r="D469" s="250" t="s">
        <v>190</v>
      </c>
      <c r="E469" s="251" t="s">
        <v>677</v>
      </c>
      <c r="F469" s="252" t="s">
        <v>678</v>
      </c>
      <c r="G469" s="253" t="s">
        <v>529</v>
      </c>
      <c r="H469" s="254">
        <v>192</v>
      </c>
      <c r="I469" s="255"/>
      <c r="J469" s="256">
        <f>ROUND(I469*H469,2)</f>
        <v>0</v>
      </c>
      <c r="K469" s="252" t="s">
        <v>138</v>
      </c>
      <c r="L469" s="257"/>
      <c r="M469" s="258" t="s">
        <v>32</v>
      </c>
      <c r="N469" s="259" t="s">
        <v>46</v>
      </c>
      <c r="O469" s="42"/>
      <c r="P469" s="198">
        <f>O469*H469</f>
        <v>0</v>
      </c>
      <c r="Q469" s="198">
        <v>0.085</v>
      </c>
      <c r="R469" s="198">
        <f>Q469*H469</f>
        <v>16.32</v>
      </c>
      <c r="S469" s="198">
        <v>0</v>
      </c>
      <c r="T469" s="199">
        <f>S469*H469</f>
        <v>0</v>
      </c>
      <c r="AR469" s="24" t="s">
        <v>177</v>
      </c>
      <c r="AT469" s="24" t="s">
        <v>190</v>
      </c>
      <c r="AU469" s="24" t="s">
        <v>84</v>
      </c>
      <c r="AY469" s="24" t="s">
        <v>132</v>
      </c>
      <c r="BE469" s="200">
        <f>IF(N469="základní",J469,0)</f>
        <v>0</v>
      </c>
      <c r="BF469" s="200">
        <f>IF(N469="snížená",J469,0)</f>
        <v>0</v>
      </c>
      <c r="BG469" s="200">
        <f>IF(N469="zákl. přenesená",J469,0)</f>
        <v>0</v>
      </c>
      <c r="BH469" s="200">
        <f>IF(N469="sníž. přenesená",J469,0)</f>
        <v>0</v>
      </c>
      <c r="BI469" s="200">
        <f>IF(N469="nulová",J469,0)</f>
        <v>0</v>
      </c>
      <c r="BJ469" s="24" t="s">
        <v>25</v>
      </c>
      <c r="BK469" s="200">
        <f>ROUND(I469*H469,2)</f>
        <v>0</v>
      </c>
      <c r="BL469" s="24" t="s">
        <v>139</v>
      </c>
      <c r="BM469" s="24" t="s">
        <v>679</v>
      </c>
    </row>
    <row r="470" spans="2:51" s="11" customFormat="1" ht="13.5">
      <c r="B470" s="201"/>
      <c r="C470" s="202"/>
      <c r="D470" s="203" t="s">
        <v>141</v>
      </c>
      <c r="E470" s="204" t="s">
        <v>32</v>
      </c>
      <c r="F470" s="205" t="s">
        <v>271</v>
      </c>
      <c r="G470" s="202"/>
      <c r="H470" s="206" t="s">
        <v>32</v>
      </c>
      <c r="I470" s="207"/>
      <c r="J470" s="202"/>
      <c r="K470" s="202"/>
      <c r="L470" s="208"/>
      <c r="M470" s="209"/>
      <c r="N470" s="210"/>
      <c r="O470" s="210"/>
      <c r="P470" s="210"/>
      <c r="Q470" s="210"/>
      <c r="R470" s="210"/>
      <c r="S470" s="210"/>
      <c r="T470" s="211"/>
      <c r="AT470" s="212" t="s">
        <v>141</v>
      </c>
      <c r="AU470" s="212" t="s">
        <v>84</v>
      </c>
      <c r="AV470" s="11" t="s">
        <v>25</v>
      </c>
      <c r="AW470" s="11" t="s">
        <v>39</v>
      </c>
      <c r="AX470" s="11" t="s">
        <v>75</v>
      </c>
      <c r="AY470" s="212" t="s">
        <v>132</v>
      </c>
    </row>
    <row r="471" spans="2:51" s="12" customFormat="1" ht="13.5">
      <c r="B471" s="213"/>
      <c r="C471" s="214"/>
      <c r="D471" s="215" t="s">
        <v>141</v>
      </c>
      <c r="E471" s="216" t="s">
        <v>32</v>
      </c>
      <c r="F471" s="217" t="s">
        <v>680</v>
      </c>
      <c r="G471" s="214"/>
      <c r="H471" s="218">
        <v>192</v>
      </c>
      <c r="I471" s="219"/>
      <c r="J471" s="214"/>
      <c r="K471" s="214"/>
      <c r="L471" s="220"/>
      <c r="M471" s="221"/>
      <c r="N471" s="222"/>
      <c r="O471" s="222"/>
      <c r="P471" s="222"/>
      <c r="Q471" s="222"/>
      <c r="R471" s="222"/>
      <c r="S471" s="222"/>
      <c r="T471" s="223"/>
      <c r="AT471" s="224" t="s">
        <v>141</v>
      </c>
      <c r="AU471" s="224" t="s">
        <v>84</v>
      </c>
      <c r="AV471" s="12" t="s">
        <v>84</v>
      </c>
      <c r="AW471" s="12" t="s">
        <v>39</v>
      </c>
      <c r="AX471" s="12" t="s">
        <v>25</v>
      </c>
      <c r="AY471" s="224" t="s">
        <v>132</v>
      </c>
    </row>
    <row r="472" spans="2:65" s="1" customFormat="1" ht="22.5" customHeight="1">
      <c r="B472" s="41"/>
      <c r="C472" s="250" t="s">
        <v>587</v>
      </c>
      <c r="D472" s="250" t="s">
        <v>190</v>
      </c>
      <c r="E472" s="251" t="s">
        <v>681</v>
      </c>
      <c r="F472" s="252" t="s">
        <v>682</v>
      </c>
      <c r="G472" s="253" t="s">
        <v>529</v>
      </c>
      <c r="H472" s="254">
        <v>60</v>
      </c>
      <c r="I472" s="255"/>
      <c r="J472" s="256">
        <f>ROUND(I472*H472,2)</f>
        <v>0</v>
      </c>
      <c r="K472" s="252" t="s">
        <v>138</v>
      </c>
      <c r="L472" s="257"/>
      <c r="M472" s="258" t="s">
        <v>32</v>
      </c>
      <c r="N472" s="259" t="s">
        <v>46</v>
      </c>
      <c r="O472" s="42"/>
      <c r="P472" s="198">
        <f>O472*H472</f>
        <v>0</v>
      </c>
      <c r="Q472" s="198">
        <v>0.072</v>
      </c>
      <c r="R472" s="198">
        <f>Q472*H472</f>
        <v>4.319999999999999</v>
      </c>
      <c r="S472" s="198">
        <v>0</v>
      </c>
      <c r="T472" s="199">
        <f>S472*H472</f>
        <v>0</v>
      </c>
      <c r="AR472" s="24" t="s">
        <v>177</v>
      </c>
      <c r="AT472" s="24" t="s">
        <v>190</v>
      </c>
      <c r="AU472" s="24" t="s">
        <v>84</v>
      </c>
      <c r="AY472" s="24" t="s">
        <v>132</v>
      </c>
      <c r="BE472" s="200">
        <f>IF(N472="základní",J472,0)</f>
        <v>0</v>
      </c>
      <c r="BF472" s="200">
        <f>IF(N472="snížená",J472,0)</f>
        <v>0</v>
      </c>
      <c r="BG472" s="200">
        <f>IF(N472="zákl. přenesená",J472,0)</f>
        <v>0</v>
      </c>
      <c r="BH472" s="200">
        <f>IF(N472="sníž. přenesená",J472,0)</f>
        <v>0</v>
      </c>
      <c r="BI472" s="200">
        <f>IF(N472="nulová",J472,0)</f>
        <v>0</v>
      </c>
      <c r="BJ472" s="24" t="s">
        <v>25</v>
      </c>
      <c r="BK472" s="200">
        <f>ROUND(I472*H472,2)</f>
        <v>0</v>
      </c>
      <c r="BL472" s="24" t="s">
        <v>139</v>
      </c>
      <c r="BM472" s="24" t="s">
        <v>683</v>
      </c>
    </row>
    <row r="473" spans="2:51" s="11" customFormat="1" ht="13.5">
      <c r="B473" s="201"/>
      <c r="C473" s="202"/>
      <c r="D473" s="203" t="s">
        <v>141</v>
      </c>
      <c r="E473" s="204" t="s">
        <v>32</v>
      </c>
      <c r="F473" s="205" t="s">
        <v>271</v>
      </c>
      <c r="G473" s="202"/>
      <c r="H473" s="206" t="s">
        <v>32</v>
      </c>
      <c r="I473" s="207"/>
      <c r="J473" s="202"/>
      <c r="K473" s="202"/>
      <c r="L473" s="208"/>
      <c r="M473" s="209"/>
      <c r="N473" s="210"/>
      <c r="O473" s="210"/>
      <c r="P473" s="210"/>
      <c r="Q473" s="210"/>
      <c r="R473" s="210"/>
      <c r="S473" s="210"/>
      <c r="T473" s="211"/>
      <c r="AT473" s="212" t="s">
        <v>141</v>
      </c>
      <c r="AU473" s="212" t="s">
        <v>84</v>
      </c>
      <c r="AV473" s="11" t="s">
        <v>25</v>
      </c>
      <c r="AW473" s="11" t="s">
        <v>39</v>
      </c>
      <c r="AX473" s="11" t="s">
        <v>75</v>
      </c>
      <c r="AY473" s="212" t="s">
        <v>132</v>
      </c>
    </row>
    <row r="474" spans="2:51" s="12" customFormat="1" ht="13.5">
      <c r="B474" s="213"/>
      <c r="C474" s="214"/>
      <c r="D474" s="215" t="s">
        <v>141</v>
      </c>
      <c r="E474" s="216" t="s">
        <v>32</v>
      </c>
      <c r="F474" s="217" t="s">
        <v>684</v>
      </c>
      <c r="G474" s="214"/>
      <c r="H474" s="218">
        <v>60</v>
      </c>
      <c r="I474" s="219"/>
      <c r="J474" s="214"/>
      <c r="K474" s="214"/>
      <c r="L474" s="220"/>
      <c r="M474" s="221"/>
      <c r="N474" s="222"/>
      <c r="O474" s="222"/>
      <c r="P474" s="222"/>
      <c r="Q474" s="222"/>
      <c r="R474" s="222"/>
      <c r="S474" s="222"/>
      <c r="T474" s="223"/>
      <c r="AT474" s="224" t="s">
        <v>141</v>
      </c>
      <c r="AU474" s="224" t="s">
        <v>84</v>
      </c>
      <c r="AV474" s="12" t="s">
        <v>84</v>
      </c>
      <c r="AW474" s="12" t="s">
        <v>39</v>
      </c>
      <c r="AX474" s="12" t="s">
        <v>25</v>
      </c>
      <c r="AY474" s="224" t="s">
        <v>132</v>
      </c>
    </row>
    <row r="475" spans="2:65" s="1" customFormat="1" ht="22.5" customHeight="1">
      <c r="B475" s="41"/>
      <c r="C475" s="250" t="s">
        <v>685</v>
      </c>
      <c r="D475" s="250" t="s">
        <v>190</v>
      </c>
      <c r="E475" s="251" t="s">
        <v>686</v>
      </c>
      <c r="F475" s="252" t="s">
        <v>687</v>
      </c>
      <c r="G475" s="253" t="s">
        <v>529</v>
      </c>
      <c r="H475" s="254">
        <v>4</v>
      </c>
      <c r="I475" s="255"/>
      <c r="J475" s="256">
        <f>ROUND(I475*H475,2)</f>
        <v>0</v>
      </c>
      <c r="K475" s="252" t="s">
        <v>32</v>
      </c>
      <c r="L475" s="257"/>
      <c r="M475" s="258" t="s">
        <v>32</v>
      </c>
      <c r="N475" s="259" t="s">
        <v>46</v>
      </c>
      <c r="O475" s="42"/>
      <c r="P475" s="198">
        <f>O475*H475</f>
        <v>0</v>
      </c>
      <c r="Q475" s="198">
        <v>0.068</v>
      </c>
      <c r="R475" s="198">
        <f>Q475*H475</f>
        <v>0.272</v>
      </c>
      <c r="S475" s="198">
        <v>0</v>
      </c>
      <c r="T475" s="199">
        <f>S475*H475</f>
        <v>0</v>
      </c>
      <c r="AR475" s="24" t="s">
        <v>177</v>
      </c>
      <c r="AT475" s="24" t="s">
        <v>190</v>
      </c>
      <c r="AU475" s="24" t="s">
        <v>84</v>
      </c>
      <c r="AY475" s="24" t="s">
        <v>132</v>
      </c>
      <c r="BE475" s="200">
        <f>IF(N475="základní",J475,0)</f>
        <v>0</v>
      </c>
      <c r="BF475" s="200">
        <f>IF(N475="snížená",J475,0)</f>
        <v>0</v>
      </c>
      <c r="BG475" s="200">
        <f>IF(N475="zákl. přenesená",J475,0)</f>
        <v>0</v>
      </c>
      <c r="BH475" s="200">
        <f>IF(N475="sníž. přenesená",J475,0)</f>
        <v>0</v>
      </c>
      <c r="BI475" s="200">
        <f>IF(N475="nulová",J475,0)</f>
        <v>0</v>
      </c>
      <c r="BJ475" s="24" t="s">
        <v>25</v>
      </c>
      <c r="BK475" s="200">
        <f>ROUND(I475*H475,2)</f>
        <v>0</v>
      </c>
      <c r="BL475" s="24" t="s">
        <v>139</v>
      </c>
      <c r="BM475" s="24" t="s">
        <v>688</v>
      </c>
    </row>
    <row r="476" spans="2:51" s="11" customFormat="1" ht="13.5">
      <c r="B476" s="201"/>
      <c r="C476" s="202"/>
      <c r="D476" s="203" t="s">
        <v>141</v>
      </c>
      <c r="E476" s="204" t="s">
        <v>32</v>
      </c>
      <c r="F476" s="205" t="s">
        <v>271</v>
      </c>
      <c r="G476" s="202"/>
      <c r="H476" s="206" t="s">
        <v>32</v>
      </c>
      <c r="I476" s="207"/>
      <c r="J476" s="202"/>
      <c r="K476" s="202"/>
      <c r="L476" s="208"/>
      <c r="M476" s="209"/>
      <c r="N476" s="210"/>
      <c r="O476" s="210"/>
      <c r="P476" s="210"/>
      <c r="Q476" s="210"/>
      <c r="R476" s="210"/>
      <c r="S476" s="210"/>
      <c r="T476" s="211"/>
      <c r="AT476" s="212" t="s">
        <v>141</v>
      </c>
      <c r="AU476" s="212" t="s">
        <v>84</v>
      </c>
      <c r="AV476" s="11" t="s">
        <v>25</v>
      </c>
      <c r="AW476" s="11" t="s">
        <v>39</v>
      </c>
      <c r="AX476" s="11" t="s">
        <v>75</v>
      </c>
      <c r="AY476" s="212" t="s">
        <v>132</v>
      </c>
    </row>
    <row r="477" spans="2:51" s="12" customFormat="1" ht="13.5">
      <c r="B477" s="213"/>
      <c r="C477" s="214"/>
      <c r="D477" s="215" t="s">
        <v>141</v>
      </c>
      <c r="E477" s="216" t="s">
        <v>32</v>
      </c>
      <c r="F477" s="217" t="s">
        <v>689</v>
      </c>
      <c r="G477" s="214"/>
      <c r="H477" s="218">
        <v>4</v>
      </c>
      <c r="I477" s="219"/>
      <c r="J477" s="214"/>
      <c r="K477" s="214"/>
      <c r="L477" s="220"/>
      <c r="M477" s="221"/>
      <c r="N477" s="222"/>
      <c r="O477" s="222"/>
      <c r="P477" s="222"/>
      <c r="Q477" s="222"/>
      <c r="R477" s="222"/>
      <c r="S477" s="222"/>
      <c r="T477" s="223"/>
      <c r="AT477" s="224" t="s">
        <v>141</v>
      </c>
      <c r="AU477" s="224" t="s">
        <v>84</v>
      </c>
      <c r="AV477" s="12" t="s">
        <v>84</v>
      </c>
      <c r="AW477" s="12" t="s">
        <v>39</v>
      </c>
      <c r="AX477" s="12" t="s">
        <v>25</v>
      </c>
      <c r="AY477" s="224" t="s">
        <v>132</v>
      </c>
    </row>
    <row r="478" spans="2:65" s="1" customFormat="1" ht="22.5" customHeight="1">
      <c r="B478" s="41"/>
      <c r="C478" s="189" t="s">
        <v>690</v>
      </c>
      <c r="D478" s="189" t="s">
        <v>134</v>
      </c>
      <c r="E478" s="190" t="s">
        <v>691</v>
      </c>
      <c r="F478" s="191" t="s">
        <v>692</v>
      </c>
      <c r="G478" s="192" t="s">
        <v>317</v>
      </c>
      <c r="H478" s="193">
        <v>80</v>
      </c>
      <c r="I478" s="194"/>
      <c r="J478" s="195">
        <f>ROUND(I478*H478,2)</f>
        <v>0</v>
      </c>
      <c r="K478" s="191" t="s">
        <v>32</v>
      </c>
      <c r="L478" s="61"/>
      <c r="M478" s="196" t="s">
        <v>32</v>
      </c>
      <c r="N478" s="197" t="s">
        <v>46</v>
      </c>
      <c r="O478" s="42"/>
      <c r="P478" s="198">
        <f>O478*H478</f>
        <v>0</v>
      </c>
      <c r="Q478" s="198">
        <v>0</v>
      </c>
      <c r="R478" s="198">
        <f>Q478*H478</f>
        <v>0</v>
      </c>
      <c r="S478" s="198">
        <v>0</v>
      </c>
      <c r="T478" s="199">
        <f>S478*H478</f>
        <v>0</v>
      </c>
      <c r="AR478" s="24" t="s">
        <v>139</v>
      </c>
      <c r="AT478" s="24" t="s">
        <v>134</v>
      </c>
      <c r="AU478" s="24" t="s">
        <v>84</v>
      </c>
      <c r="AY478" s="24" t="s">
        <v>132</v>
      </c>
      <c r="BE478" s="200">
        <f>IF(N478="základní",J478,0)</f>
        <v>0</v>
      </c>
      <c r="BF478" s="200">
        <f>IF(N478="snížená",J478,0)</f>
        <v>0</v>
      </c>
      <c r="BG478" s="200">
        <f>IF(N478="zákl. přenesená",J478,0)</f>
        <v>0</v>
      </c>
      <c r="BH478" s="200">
        <f>IF(N478="sníž. přenesená",J478,0)</f>
        <v>0</v>
      </c>
      <c r="BI478" s="200">
        <f>IF(N478="nulová",J478,0)</f>
        <v>0</v>
      </c>
      <c r="BJ478" s="24" t="s">
        <v>25</v>
      </c>
      <c r="BK478" s="200">
        <f>ROUND(I478*H478,2)</f>
        <v>0</v>
      </c>
      <c r="BL478" s="24" t="s">
        <v>139</v>
      </c>
      <c r="BM478" s="24" t="s">
        <v>693</v>
      </c>
    </row>
    <row r="479" spans="2:51" s="11" customFormat="1" ht="13.5">
      <c r="B479" s="201"/>
      <c r="C479" s="202"/>
      <c r="D479" s="203" t="s">
        <v>141</v>
      </c>
      <c r="E479" s="204" t="s">
        <v>32</v>
      </c>
      <c r="F479" s="205" t="s">
        <v>694</v>
      </c>
      <c r="G479" s="202"/>
      <c r="H479" s="206" t="s">
        <v>32</v>
      </c>
      <c r="I479" s="207"/>
      <c r="J479" s="202"/>
      <c r="K479" s="202"/>
      <c r="L479" s="208"/>
      <c r="M479" s="209"/>
      <c r="N479" s="210"/>
      <c r="O479" s="210"/>
      <c r="P479" s="210"/>
      <c r="Q479" s="210"/>
      <c r="R479" s="210"/>
      <c r="S479" s="210"/>
      <c r="T479" s="211"/>
      <c r="AT479" s="212" t="s">
        <v>141</v>
      </c>
      <c r="AU479" s="212" t="s">
        <v>84</v>
      </c>
      <c r="AV479" s="11" t="s">
        <v>25</v>
      </c>
      <c r="AW479" s="11" t="s">
        <v>39</v>
      </c>
      <c r="AX479" s="11" t="s">
        <v>75</v>
      </c>
      <c r="AY479" s="212" t="s">
        <v>132</v>
      </c>
    </row>
    <row r="480" spans="2:51" s="12" customFormat="1" ht="13.5">
      <c r="B480" s="213"/>
      <c r="C480" s="214"/>
      <c r="D480" s="215" t="s">
        <v>141</v>
      </c>
      <c r="E480" s="216" t="s">
        <v>32</v>
      </c>
      <c r="F480" s="217" t="s">
        <v>695</v>
      </c>
      <c r="G480" s="214"/>
      <c r="H480" s="218">
        <v>80</v>
      </c>
      <c r="I480" s="219"/>
      <c r="J480" s="214"/>
      <c r="K480" s="214"/>
      <c r="L480" s="220"/>
      <c r="M480" s="221"/>
      <c r="N480" s="222"/>
      <c r="O480" s="222"/>
      <c r="P480" s="222"/>
      <c r="Q480" s="222"/>
      <c r="R480" s="222"/>
      <c r="S480" s="222"/>
      <c r="T480" s="223"/>
      <c r="AT480" s="224" t="s">
        <v>141</v>
      </c>
      <c r="AU480" s="224" t="s">
        <v>84</v>
      </c>
      <c r="AV480" s="12" t="s">
        <v>84</v>
      </c>
      <c r="AW480" s="12" t="s">
        <v>39</v>
      </c>
      <c r="AX480" s="12" t="s">
        <v>25</v>
      </c>
      <c r="AY480" s="224" t="s">
        <v>132</v>
      </c>
    </row>
    <row r="481" spans="2:65" s="1" customFormat="1" ht="22.5" customHeight="1">
      <c r="B481" s="41"/>
      <c r="C481" s="250" t="s">
        <v>696</v>
      </c>
      <c r="D481" s="250" t="s">
        <v>190</v>
      </c>
      <c r="E481" s="251" t="s">
        <v>697</v>
      </c>
      <c r="F481" s="252" t="s">
        <v>698</v>
      </c>
      <c r="G481" s="253" t="s">
        <v>317</v>
      </c>
      <c r="H481" s="254">
        <v>80</v>
      </c>
      <c r="I481" s="255"/>
      <c r="J481" s="256">
        <f aca="true" t="shared" si="10" ref="J481:J486">ROUND(I481*H481,2)</f>
        <v>0</v>
      </c>
      <c r="K481" s="252" t="s">
        <v>32</v>
      </c>
      <c r="L481" s="257"/>
      <c r="M481" s="258" t="s">
        <v>32</v>
      </c>
      <c r="N481" s="259" t="s">
        <v>46</v>
      </c>
      <c r="O481" s="42"/>
      <c r="P481" s="198">
        <f aca="true" t="shared" si="11" ref="P481:P486">O481*H481</f>
        <v>0</v>
      </c>
      <c r="Q481" s="198">
        <v>0.0005</v>
      </c>
      <c r="R481" s="198">
        <f aca="true" t="shared" si="12" ref="R481:R486">Q481*H481</f>
        <v>0.04</v>
      </c>
      <c r="S481" s="198">
        <v>0</v>
      </c>
      <c r="T481" s="199">
        <f aca="true" t="shared" si="13" ref="T481:T486">S481*H481</f>
        <v>0</v>
      </c>
      <c r="AR481" s="24" t="s">
        <v>177</v>
      </c>
      <c r="AT481" s="24" t="s">
        <v>190</v>
      </c>
      <c r="AU481" s="24" t="s">
        <v>84</v>
      </c>
      <c r="AY481" s="24" t="s">
        <v>132</v>
      </c>
      <c r="BE481" s="200">
        <f aca="true" t="shared" si="14" ref="BE481:BE486">IF(N481="základní",J481,0)</f>
        <v>0</v>
      </c>
      <c r="BF481" s="200">
        <f aca="true" t="shared" si="15" ref="BF481:BF486">IF(N481="snížená",J481,0)</f>
        <v>0</v>
      </c>
      <c r="BG481" s="200">
        <f aca="true" t="shared" si="16" ref="BG481:BG486">IF(N481="zákl. přenesená",J481,0)</f>
        <v>0</v>
      </c>
      <c r="BH481" s="200">
        <f aca="true" t="shared" si="17" ref="BH481:BH486">IF(N481="sníž. přenesená",J481,0)</f>
        <v>0</v>
      </c>
      <c r="BI481" s="200">
        <f aca="true" t="shared" si="18" ref="BI481:BI486">IF(N481="nulová",J481,0)</f>
        <v>0</v>
      </c>
      <c r="BJ481" s="24" t="s">
        <v>25</v>
      </c>
      <c r="BK481" s="200">
        <f aca="true" t="shared" si="19" ref="BK481:BK486">ROUND(I481*H481,2)</f>
        <v>0</v>
      </c>
      <c r="BL481" s="24" t="s">
        <v>139</v>
      </c>
      <c r="BM481" s="24" t="s">
        <v>699</v>
      </c>
    </row>
    <row r="482" spans="2:65" s="1" customFormat="1" ht="31.5" customHeight="1">
      <c r="B482" s="41"/>
      <c r="C482" s="189" t="s">
        <v>700</v>
      </c>
      <c r="D482" s="189" t="s">
        <v>134</v>
      </c>
      <c r="E482" s="190" t="s">
        <v>701</v>
      </c>
      <c r="F482" s="191" t="s">
        <v>702</v>
      </c>
      <c r="G482" s="192" t="s">
        <v>317</v>
      </c>
      <c r="H482" s="193">
        <v>80</v>
      </c>
      <c r="I482" s="194"/>
      <c r="J482" s="195">
        <f t="shared" si="10"/>
        <v>0</v>
      </c>
      <c r="K482" s="191" t="s">
        <v>138</v>
      </c>
      <c r="L482" s="61"/>
      <c r="M482" s="196" t="s">
        <v>32</v>
      </c>
      <c r="N482" s="197" t="s">
        <v>46</v>
      </c>
      <c r="O482" s="42"/>
      <c r="P482" s="198">
        <f t="shared" si="11"/>
        <v>0</v>
      </c>
      <c r="Q482" s="198">
        <v>0.203</v>
      </c>
      <c r="R482" s="198">
        <f t="shared" si="12"/>
        <v>16.240000000000002</v>
      </c>
      <c r="S482" s="198">
        <v>0</v>
      </c>
      <c r="T482" s="199">
        <f t="shared" si="13"/>
        <v>0</v>
      </c>
      <c r="AR482" s="24" t="s">
        <v>139</v>
      </c>
      <c r="AT482" s="24" t="s">
        <v>134</v>
      </c>
      <c r="AU482" s="24" t="s">
        <v>84</v>
      </c>
      <c r="AY482" s="24" t="s">
        <v>132</v>
      </c>
      <c r="BE482" s="200">
        <f t="shared" si="14"/>
        <v>0</v>
      </c>
      <c r="BF482" s="200">
        <f t="shared" si="15"/>
        <v>0</v>
      </c>
      <c r="BG482" s="200">
        <f t="shared" si="16"/>
        <v>0</v>
      </c>
      <c r="BH482" s="200">
        <f t="shared" si="17"/>
        <v>0</v>
      </c>
      <c r="BI482" s="200">
        <f t="shared" si="18"/>
        <v>0</v>
      </c>
      <c r="BJ482" s="24" t="s">
        <v>25</v>
      </c>
      <c r="BK482" s="200">
        <f t="shared" si="19"/>
        <v>0</v>
      </c>
      <c r="BL482" s="24" t="s">
        <v>139</v>
      </c>
      <c r="BM482" s="24" t="s">
        <v>703</v>
      </c>
    </row>
    <row r="483" spans="2:65" s="1" customFormat="1" ht="22.5" customHeight="1">
      <c r="B483" s="41"/>
      <c r="C483" s="189" t="s">
        <v>704</v>
      </c>
      <c r="D483" s="189" t="s">
        <v>134</v>
      </c>
      <c r="E483" s="190" t="s">
        <v>705</v>
      </c>
      <c r="F483" s="191" t="s">
        <v>706</v>
      </c>
      <c r="G483" s="192" t="s">
        <v>317</v>
      </c>
      <c r="H483" s="193">
        <v>80</v>
      </c>
      <c r="I483" s="194"/>
      <c r="J483" s="195">
        <f t="shared" si="10"/>
        <v>0</v>
      </c>
      <c r="K483" s="191" t="s">
        <v>138</v>
      </c>
      <c r="L483" s="61"/>
      <c r="M483" s="196" t="s">
        <v>32</v>
      </c>
      <c r="N483" s="197" t="s">
        <v>46</v>
      </c>
      <c r="O483" s="42"/>
      <c r="P483" s="198">
        <f t="shared" si="11"/>
        <v>0</v>
      </c>
      <c r="Q483" s="198">
        <v>0</v>
      </c>
      <c r="R483" s="198">
        <f t="shared" si="12"/>
        <v>0</v>
      </c>
      <c r="S483" s="198">
        <v>0</v>
      </c>
      <c r="T483" s="199">
        <f t="shared" si="13"/>
        <v>0</v>
      </c>
      <c r="AR483" s="24" t="s">
        <v>139</v>
      </c>
      <c r="AT483" s="24" t="s">
        <v>134</v>
      </c>
      <c r="AU483" s="24" t="s">
        <v>84</v>
      </c>
      <c r="AY483" s="24" t="s">
        <v>132</v>
      </c>
      <c r="BE483" s="200">
        <f t="shared" si="14"/>
        <v>0</v>
      </c>
      <c r="BF483" s="200">
        <f t="shared" si="15"/>
        <v>0</v>
      </c>
      <c r="BG483" s="200">
        <f t="shared" si="16"/>
        <v>0</v>
      </c>
      <c r="BH483" s="200">
        <f t="shared" si="17"/>
        <v>0</v>
      </c>
      <c r="BI483" s="200">
        <f t="shared" si="18"/>
        <v>0</v>
      </c>
      <c r="BJ483" s="24" t="s">
        <v>25</v>
      </c>
      <c r="BK483" s="200">
        <f t="shared" si="19"/>
        <v>0</v>
      </c>
      <c r="BL483" s="24" t="s">
        <v>139</v>
      </c>
      <c r="BM483" s="24" t="s">
        <v>707</v>
      </c>
    </row>
    <row r="484" spans="2:65" s="1" customFormat="1" ht="22.5" customHeight="1">
      <c r="B484" s="41"/>
      <c r="C484" s="189" t="s">
        <v>708</v>
      </c>
      <c r="D484" s="189" t="s">
        <v>134</v>
      </c>
      <c r="E484" s="190" t="s">
        <v>709</v>
      </c>
      <c r="F484" s="191" t="s">
        <v>710</v>
      </c>
      <c r="G484" s="192" t="s">
        <v>317</v>
      </c>
      <c r="H484" s="193">
        <v>80</v>
      </c>
      <c r="I484" s="194"/>
      <c r="J484" s="195">
        <f t="shared" si="10"/>
        <v>0</v>
      </c>
      <c r="K484" s="191" t="s">
        <v>138</v>
      </c>
      <c r="L484" s="61"/>
      <c r="M484" s="196" t="s">
        <v>32</v>
      </c>
      <c r="N484" s="197" t="s">
        <v>46</v>
      </c>
      <c r="O484" s="42"/>
      <c r="P484" s="198">
        <f t="shared" si="11"/>
        <v>0</v>
      </c>
      <c r="Q484" s="198">
        <v>6E-05</v>
      </c>
      <c r="R484" s="198">
        <f t="shared" si="12"/>
        <v>0.0048000000000000004</v>
      </c>
      <c r="S484" s="198">
        <v>0</v>
      </c>
      <c r="T484" s="199">
        <f t="shared" si="13"/>
        <v>0</v>
      </c>
      <c r="AR484" s="24" t="s">
        <v>139</v>
      </c>
      <c r="AT484" s="24" t="s">
        <v>134</v>
      </c>
      <c r="AU484" s="24" t="s">
        <v>84</v>
      </c>
      <c r="AY484" s="24" t="s">
        <v>132</v>
      </c>
      <c r="BE484" s="200">
        <f t="shared" si="14"/>
        <v>0</v>
      </c>
      <c r="BF484" s="200">
        <f t="shared" si="15"/>
        <v>0</v>
      </c>
      <c r="BG484" s="200">
        <f t="shared" si="16"/>
        <v>0</v>
      </c>
      <c r="BH484" s="200">
        <f t="shared" si="17"/>
        <v>0</v>
      </c>
      <c r="BI484" s="200">
        <f t="shared" si="18"/>
        <v>0</v>
      </c>
      <c r="BJ484" s="24" t="s">
        <v>25</v>
      </c>
      <c r="BK484" s="200">
        <f t="shared" si="19"/>
        <v>0</v>
      </c>
      <c r="BL484" s="24" t="s">
        <v>139</v>
      </c>
      <c r="BM484" s="24" t="s">
        <v>711</v>
      </c>
    </row>
    <row r="485" spans="2:65" s="1" customFormat="1" ht="22.5" customHeight="1">
      <c r="B485" s="41"/>
      <c r="C485" s="189" t="s">
        <v>712</v>
      </c>
      <c r="D485" s="189" t="s">
        <v>134</v>
      </c>
      <c r="E485" s="190" t="s">
        <v>713</v>
      </c>
      <c r="F485" s="191" t="s">
        <v>714</v>
      </c>
      <c r="G485" s="192" t="s">
        <v>529</v>
      </c>
      <c r="H485" s="193">
        <v>1</v>
      </c>
      <c r="I485" s="194"/>
      <c r="J485" s="195">
        <f t="shared" si="10"/>
        <v>0</v>
      </c>
      <c r="K485" s="191" t="s">
        <v>32</v>
      </c>
      <c r="L485" s="61"/>
      <c r="M485" s="196" t="s">
        <v>32</v>
      </c>
      <c r="N485" s="197" t="s">
        <v>46</v>
      </c>
      <c r="O485" s="42"/>
      <c r="P485" s="198">
        <f t="shared" si="11"/>
        <v>0</v>
      </c>
      <c r="Q485" s="198">
        <v>0</v>
      </c>
      <c r="R485" s="198">
        <f t="shared" si="12"/>
        <v>0</v>
      </c>
      <c r="S485" s="198">
        <v>0</v>
      </c>
      <c r="T485" s="199">
        <f t="shared" si="13"/>
        <v>0</v>
      </c>
      <c r="AR485" s="24" t="s">
        <v>139</v>
      </c>
      <c r="AT485" s="24" t="s">
        <v>134</v>
      </c>
      <c r="AU485" s="24" t="s">
        <v>84</v>
      </c>
      <c r="AY485" s="24" t="s">
        <v>132</v>
      </c>
      <c r="BE485" s="200">
        <f t="shared" si="14"/>
        <v>0</v>
      </c>
      <c r="BF485" s="200">
        <f t="shared" si="15"/>
        <v>0</v>
      </c>
      <c r="BG485" s="200">
        <f t="shared" si="16"/>
        <v>0</v>
      </c>
      <c r="BH485" s="200">
        <f t="shared" si="17"/>
        <v>0</v>
      </c>
      <c r="BI485" s="200">
        <f t="shared" si="18"/>
        <v>0</v>
      </c>
      <c r="BJ485" s="24" t="s">
        <v>25</v>
      </c>
      <c r="BK485" s="200">
        <f t="shared" si="19"/>
        <v>0</v>
      </c>
      <c r="BL485" s="24" t="s">
        <v>139</v>
      </c>
      <c r="BM485" s="24" t="s">
        <v>715</v>
      </c>
    </row>
    <row r="486" spans="2:65" s="1" customFormat="1" ht="44.25" customHeight="1">
      <c r="B486" s="41"/>
      <c r="C486" s="189" t="s">
        <v>716</v>
      </c>
      <c r="D486" s="189" t="s">
        <v>134</v>
      </c>
      <c r="E486" s="190" t="s">
        <v>717</v>
      </c>
      <c r="F486" s="191" t="s">
        <v>718</v>
      </c>
      <c r="G486" s="192" t="s">
        <v>317</v>
      </c>
      <c r="H486" s="193">
        <v>30</v>
      </c>
      <c r="I486" s="194"/>
      <c r="J486" s="195">
        <f t="shared" si="10"/>
        <v>0</v>
      </c>
      <c r="K486" s="191" t="s">
        <v>32</v>
      </c>
      <c r="L486" s="61"/>
      <c r="M486" s="196" t="s">
        <v>32</v>
      </c>
      <c r="N486" s="197" t="s">
        <v>46</v>
      </c>
      <c r="O486" s="42"/>
      <c r="P486" s="198">
        <f t="shared" si="11"/>
        <v>0</v>
      </c>
      <c r="Q486" s="198">
        <v>0.16</v>
      </c>
      <c r="R486" s="198">
        <f t="shared" si="12"/>
        <v>4.8</v>
      </c>
      <c r="S486" s="198">
        <v>0.1</v>
      </c>
      <c r="T486" s="199">
        <f t="shared" si="13"/>
        <v>3</v>
      </c>
      <c r="AR486" s="24" t="s">
        <v>139</v>
      </c>
      <c r="AT486" s="24" t="s">
        <v>134</v>
      </c>
      <c r="AU486" s="24" t="s">
        <v>84</v>
      </c>
      <c r="AY486" s="24" t="s">
        <v>132</v>
      </c>
      <c r="BE486" s="200">
        <f t="shared" si="14"/>
        <v>0</v>
      </c>
      <c r="BF486" s="200">
        <f t="shared" si="15"/>
        <v>0</v>
      </c>
      <c r="BG486" s="200">
        <f t="shared" si="16"/>
        <v>0</v>
      </c>
      <c r="BH486" s="200">
        <f t="shared" si="17"/>
        <v>0</v>
      </c>
      <c r="BI486" s="200">
        <f t="shared" si="18"/>
        <v>0</v>
      </c>
      <c r="BJ486" s="24" t="s">
        <v>25</v>
      </c>
      <c r="BK486" s="200">
        <f t="shared" si="19"/>
        <v>0</v>
      </c>
      <c r="BL486" s="24" t="s">
        <v>139</v>
      </c>
      <c r="BM486" s="24" t="s">
        <v>719</v>
      </c>
    </row>
    <row r="487" spans="2:51" s="11" customFormat="1" ht="13.5">
      <c r="B487" s="201"/>
      <c r="C487" s="202"/>
      <c r="D487" s="203" t="s">
        <v>141</v>
      </c>
      <c r="E487" s="204" t="s">
        <v>32</v>
      </c>
      <c r="F487" s="205" t="s">
        <v>720</v>
      </c>
      <c r="G487" s="202"/>
      <c r="H487" s="206" t="s">
        <v>32</v>
      </c>
      <c r="I487" s="207"/>
      <c r="J487" s="202"/>
      <c r="K487" s="202"/>
      <c r="L487" s="208"/>
      <c r="M487" s="209"/>
      <c r="N487" s="210"/>
      <c r="O487" s="210"/>
      <c r="P487" s="210"/>
      <c r="Q487" s="210"/>
      <c r="R487" s="210"/>
      <c r="S487" s="210"/>
      <c r="T487" s="211"/>
      <c r="AT487" s="212" t="s">
        <v>141</v>
      </c>
      <c r="AU487" s="212" t="s">
        <v>84</v>
      </c>
      <c r="AV487" s="11" t="s">
        <v>25</v>
      </c>
      <c r="AW487" s="11" t="s">
        <v>39</v>
      </c>
      <c r="AX487" s="11" t="s">
        <v>75</v>
      </c>
      <c r="AY487" s="212" t="s">
        <v>132</v>
      </c>
    </row>
    <row r="488" spans="2:51" s="11" customFormat="1" ht="13.5">
      <c r="B488" s="201"/>
      <c r="C488" s="202"/>
      <c r="D488" s="203" t="s">
        <v>141</v>
      </c>
      <c r="E488" s="204" t="s">
        <v>32</v>
      </c>
      <c r="F488" s="205" t="s">
        <v>721</v>
      </c>
      <c r="G488" s="202"/>
      <c r="H488" s="206" t="s">
        <v>32</v>
      </c>
      <c r="I488" s="207"/>
      <c r="J488" s="202"/>
      <c r="K488" s="202"/>
      <c r="L488" s="208"/>
      <c r="M488" s="209"/>
      <c r="N488" s="210"/>
      <c r="O488" s="210"/>
      <c r="P488" s="210"/>
      <c r="Q488" s="210"/>
      <c r="R488" s="210"/>
      <c r="S488" s="210"/>
      <c r="T488" s="211"/>
      <c r="AT488" s="212" t="s">
        <v>141</v>
      </c>
      <c r="AU488" s="212" t="s">
        <v>84</v>
      </c>
      <c r="AV488" s="11" t="s">
        <v>25</v>
      </c>
      <c r="AW488" s="11" t="s">
        <v>39</v>
      </c>
      <c r="AX488" s="11" t="s">
        <v>75</v>
      </c>
      <c r="AY488" s="212" t="s">
        <v>132</v>
      </c>
    </row>
    <row r="489" spans="2:51" s="12" customFormat="1" ht="13.5">
      <c r="B489" s="213"/>
      <c r="C489" s="214"/>
      <c r="D489" s="203" t="s">
        <v>141</v>
      </c>
      <c r="E489" s="225" t="s">
        <v>32</v>
      </c>
      <c r="F489" s="226" t="s">
        <v>722</v>
      </c>
      <c r="G489" s="214"/>
      <c r="H489" s="227">
        <v>30</v>
      </c>
      <c r="I489" s="219"/>
      <c r="J489" s="214"/>
      <c r="K489" s="214"/>
      <c r="L489" s="220"/>
      <c r="M489" s="221"/>
      <c r="N489" s="222"/>
      <c r="O489" s="222"/>
      <c r="P489" s="222"/>
      <c r="Q489" s="222"/>
      <c r="R489" s="222"/>
      <c r="S489" s="222"/>
      <c r="T489" s="223"/>
      <c r="AT489" s="224" t="s">
        <v>141</v>
      </c>
      <c r="AU489" s="224" t="s">
        <v>84</v>
      </c>
      <c r="AV489" s="12" t="s">
        <v>84</v>
      </c>
      <c r="AW489" s="12" t="s">
        <v>39</v>
      </c>
      <c r="AX489" s="12" t="s">
        <v>25</v>
      </c>
      <c r="AY489" s="224" t="s">
        <v>132</v>
      </c>
    </row>
    <row r="490" spans="2:63" s="10" customFormat="1" ht="29.85" customHeight="1">
      <c r="B490" s="172"/>
      <c r="C490" s="173"/>
      <c r="D490" s="186" t="s">
        <v>74</v>
      </c>
      <c r="E490" s="187" t="s">
        <v>704</v>
      </c>
      <c r="F490" s="187" t="s">
        <v>723</v>
      </c>
      <c r="G490" s="173"/>
      <c r="H490" s="173"/>
      <c r="I490" s="176"/>
      <c r="J490" s="188">
        <f>BK490</f>
        <v>0</v>
      </c>
      <c r="K490" s="173"/>
      <c r="L490" s="178"/>
      <c r="M490" s="179"/>
      <c r="N490" s="180"/>
      <c r="O490" s="180"/>
      <c r="P490" s="181">
        <f>SUM(P491:P522)</f>
        <v>0</v>
      </c>
      <c r="Q490" s="180"/>
      <c r="R490" s="181">
        <f>SUM(R491:R522)</f>
        <v>0</v>
      </c>
      <c r="S490" s="180"/>
      <c r="T490" s="182">
        <f>SUM(T491:T522)</f>
        <v>1969.615</v>
      </c>
      <c r="AR490" s="183" t="s">
        <v>25</v>
      </c>
      <c r="AT490" s="184" t="s">
        <v>74</v>
      </c>
      <c r="AU490" s="184" t="s">
        <v>25</v>
      </c>
      <c r="AY490" s="183" t="s">
        <v>132</v>
      </c>
      <c r="BK490" s="185">
        <f>SUM(BK491:BK522)</f>
        <v>0</v>
      </c>
    </row>
    <row r="491" spans="2:65" s="1" customFormat="1" ht="22.5" customHeight="1">
      <c r="B491" s="41"/>
      <c r="C491" s="189" t="s">
        <v>724</v>
      </c>
      <c r="D491" s="189" t="s">
        <v>134</v>
      </c>
      <c r="E491" s="190" t="s">
        <v>725</v>
      </c>
      <c r="F491" s="191" t="s">
        <v>726</v>
      </c>
      <c r="G491" s="192" t="s">
        <v>317</v>
      </c>
      <c r="H491" s="193">
        <v>660</v>
      </c>
      <c r="I491" s="194"/>
      <c r="J491" s="195">
        <f>ROUND(I491*H491,2)</f>
        <v>0</v>
      </c>
      <c r="K491" s="191" t="s">
        <v>138</v>
      </c>
      <c r="L491" s="61"/>
      <c r="M491" s="196" t="s">
        <v>32</v>
      </c>
      <c r="N491" s="197" t="s">
        <v>46</v>
      </c>
      <c r="O491" s="42"/>
      <c r="P491" s="198">
        <f>O491*H491</f>
        <v>0</v>
      </c>
      <c r="Q491" s="198">
        <v>0</v>
      </c>
      <c r="R491" s="198">
        <f>Q491*H491</f>
        <v>0</v>
      </c>
      <c r="S491" s="198">
        <v>0.29</v>
      </c>
      <c r="T491" s="199">
        <f>S491*H491</f>
        <v>191.39999999999998</v>
      </c>
      <c r="AR491" s="24" t="s">
        <v>139</v>
      </c>
      <c r="AT491" s="24" t="s">
        <v>134</v>
      </c>
      <c r="AU491" s="24" t="s">
        <v>84</v>
      </c>
      <c r="AY491" s="24" t="s">
        <v>132</v>
      </c>
      <c r="BE491" s="200">
        <f>IF(N491="základní",J491,0)</f>
        <v>0</v>
      </c>
      <c r="BF491" s="200">
        <f>IF(N491="snížená",J491,0)</f>
        <v>0</v>
      </c>
      <c r="BG491" s="200">
        <f>IF(N491="zákl. přenesená",J491,0)</f>
        <v>0</v>
      </c>
      <c r="BH491" s="200">
        <f>IF(N491="sníž. přenesená",J491,0)</f>
        <v>0</v>
      </c>
      <c r="BI491" s="200">
        <f>IF(N491="nulová",J491,0)</f>
        <v>0</v>
      </c>
      <c r="BJ491" s="24" t="s">
        <v>25</v>
      </c>
      <c r="BK491" s="200">
        <f>ROUND(I491*H491,2)</f>
        <v>0</v>
      </c>
      <c r="BL491" s="24" t="s">
        <v>139</v>
      </c>
      <c r="BM491" s="24" t="s">
        <v>727</v>
      </c>
    </row>
    <row r="492" spans="2:51" s="11" customFormat="1" ht="13.5">
      <c r="B492" s="201"/>
      <c r="C492" s="202"/>
      <c r="D492" s="203" t="s">
        <v>141</v>
      </c>
      <c r="E492" s="204" t="s">
        <v>32</v>
      </c>
      <c r="F492" s="205" t="s">
        <v>728</v>
      </c>
      <c r="G492" s="202"/>
      <c r="H492" s="206" t="s">
        <v>32</v>
      </c>
      <c r="I492" s="207"/>
      <c r="J492" s="202"/>
      <c r="K492" s="202"/>
      <c r="L492" s="208"/>
      <c r="M492" s="209"/>
      <c r="N492" s="210"/>
      <c r="O492" s="210"/>
      <c r="P492" s="210"/>
      <c r="Q492" s="210"/>
      <c r="R492" s="210"/>
      <c r="S492" s="210"/>
      <c r="T492" s="211"/>
      <c r="AT492" s="212" t="s">
        <v>141</v>
      </c>
      <c r="AU492" s="212" t="s">
        <v>84</v>
      </c>
      <c r="AV492" s="11" t="s">
        <v>25</v>
      </c>
      <c r="AW492" s="11" t="s">
        <v>39</v>
      </c>
      <c r="AX492" s="11" t="s">
        <v>75</v>
      </c>
      <c r="AY492" s="212" t="s">
        <v>132</v>
      </c>
    </row>
    <row r="493" spans="2:51" s="12" customFormat="1" ht="13.5">
      <c r="B493" s="213"/>
      <c r="C493" s="214"/>
      <c r="D493" s="215" t="s">
        <v>141</v>
      </c>
      <c r="E493" s="216" t="s">
        <v>32</v>
      </c>
      <c r="F493" s="217" t="s">
        <v>729</v>
      </c>
      <c r="G493" s="214"/>
      <c r="H493" s="218">
        <v>660</v>
      </c>
      <c r="I493" s="219"/>
      <c r="J493" s="214"/>
      <c r="K493" s="214"/>
      <c r="L493" s="220"/>
      <c r="M493" s="221"/>
      <c r="N493" s="222"/>
      <c r="O493" s="222"/>
      <c r="P493" s="222"/>
      <c r="Q493" s="222"/>
      <c r="R493" s="222"/>
      <c r="S493" s="222"/>
      <c r="T493" s="223"/>
      <c r="AT493" s="224" t="s">
        <v>141</v>
      </c>
      <c r="AU493" s="224" t="s">
        <v>84</v>
      </c>
      <c r="AV493" s="12" t="s">
        <v>84</v>
      </c>
      <c r="AW493" s="12" t="s">
        <v>39</v>
      </c>
      <c r="AX493" s="12" t="s">
        <v>25</v>
      </c>
      <c r="AY493" s="224" t="s">
        <v>132</v>
      </c>
    </row>
    <row r="494" spans="2:65" s="1" customFormat="1" ht="22.5" customHeight="1">
      <c r="B494" s="41"/>
      <c r="C494" s="189" t="s">
        <v>730</v>
      </c>
      <c r="D494" s="189" t="s">
        <v>134</v>
      </c>
      <c r="E494" s="190" t="s">
        <v>731</v>
      </c>
      <c r="F494" s="191" t="s">
        <v>732</v>
      </c>
      <c r="G494" s="192" t="s">
        <v>163</v>
      </c>
      <c r="H494" s="193">
        <v>2100</v>
      </c>
      <c r="I494" s="194"/>
      <c r="J494" s="195">
        <f>ROUND(I494*H494,2)</f>
        <v>0</v>
      </c>
      <c r="K494" s="191" t="s">
        <v>138</v>
      </c>
      <c r="L494" s="61"/>
      <c r="M494" s="196" t="s">
        <v>32</v>
      </c>
      <c r="N494" s="197" t="s">
        <v>46</v>
      </c>
      <c r="O494" s="42"/>
      <c r="P494" s="198">
        <f>O494*H494</f>
        <v>0</v>
      </c>
      <c r="Q494" s="198">
        <v>0</v>
      </c>
      <c r="R494" s="198">
        <f>Q494*H494</f>
        <v>0</v>
      </c>
      <c r="S494" s="198">
        <v>0.181</v>
      </c>
      <c r="T494" s="199">
        <f>S494*H494</f>
        <v>380.09999999999997</v>
      </c>
      <c r="AR494" s="24" t="s">
        <v>139</v>
      </c>
      <c r="AT494" s="24" t="s">
        <v>134</v>
      </c>
      <c r="AU494" s="24" t="s">
        <v>84</v>
      </c>
      <c r="AY494" s="24" t="s">
        <v>132</v>
      </c>
      <c r="BE494" s="200">
        <f>IF(N494="základní",J494,0)</f>
        <v>0</v>
      </c>
      <c r="BF494" s="200">
        <f>IF(N494="snížená",J494,0)</f>
        <v>0</v>
      </c>
      <c r="BG494" s="200">
        <f>IF(N494="zákl. přenesená",J494,0)</f>
        <v>0</v>
      </c>
      <c r="BH494" s="200">
        <f>IF(N494="sníž. přenesená",J494,0)</f>
        <v>0</v>
      </c>
      <c r="BI494" s="200">
        <f>IF(N494="nulová",J494,0)</f>
        <v>0</v>
      </c>
      <c r="BJ494" s="24" t="s">
        <v>25</v>
      </c>
      <c r="BK494" s="200">
        <f>ROUND(I494*H494,2)</f>
        <v>0</v>
      </c>
      <c r="BL494" s="24" t="s">
        <v>139</v>
      </c>
      <c r="BM494" s="24" t="s">
        <v>733</v>
      </c>
    </row>
    <row r="495" spans="2:51" s="11" customFormat="1" ht="13.5">
      <c r="B495" s="201"/>
      <c r="C495" s="202"/>
      <c r="D495" s="203" t="s">
        <v>141</v>
      </c>
      <c r="E495" s="204" t="s">
        <v>32</v>
      </c>
      <c r="F495" s="205" t="s">
        <v>734</v>
      </c>
      <c r="G495" s="202"/>
      <c r="H495" s="206" t="s">
        <v>32</v>
      </c>
      <c r="I495" s="207"/>
      <c r="J495" s="202"/>
      <c r="K495" s="202"/>
      <c r="L495" s="208"/>
      <c r="M495" s="209"/>
      <c r="N495" s="210"/>
      <c r="O495" s="210"/>
      <c r="P495" s="210"/>
      <c r="Q495" s="210"/>
      <c r="R495" s="210"/>
      <c r="S495" s="210"/>
      <c r="T495" s="211"/>
      <c r="AT495" s="212" t="s">
        <v>141</v>
      </c>
      <c r="AU495" s="212" t="s">
        <v>84</v>
      </c>
      <c r="AV495" s="11" t="s">
        <v>25</v>
      </c>
      <c r="AW495" s="11" t="s">
        <v>39</v>
      </c>
      <c r="AX495" s="11" t="s">
        <v>75</v>
      </c>
      <c r="AY495" s="212" t="s">
        <v>132</v>
      </c>
    </row>
    <row r="496" spans="2:51" s="11" customFormat="1" ht="13.5">
      <c r="B496" s="201"/>
      <c r="C496" s="202"/>
      <c r="D496" s="203" t="s">
        <v>141</v>
      </c>
      <c r="E496" s="204" t="s">
        <v>32</v>
      </c>
      <c r="F496" s="205" t="s">
        <v>735</v>
      </c>
      <c r="G496" s="202"/>
      <c r="H496" s="206" t="s">
        <v>32</v>
      </c>
      <c r="I496" s="207"/>
      <c r="J496" s="202"/>
      <c r="K496" s="202"/>
      <c r="L496" s="208"/>
      <c r="M496" s="209"/>
      <c r="N496" s="210"/>
      <c r="O496" s="210"/>
      <c r="P496" s="210"/>
      <c r="Q496" s="210"/>
      <c r="R496" s="210"/>
      <c r="S496" s="210"/>
      <c r="T496" s="211"/>
      <c r="AT496" s="212" t="s">
        <v>141</v>
      </c>
      <c r="AU496" s="212" t="s">
        <v>84</v>
      </c>
      <c r="AV496" s="11" t="s">
        <v>25</v>
      </c>
      <c r="AW496" s="11" t="s">
        <v>39</v>
      </c>
      <c r="AX496" s="11" t="s">
        <v>75</v>
      </c>
      <c r="AY496" s="212" t="s">
        <v>132</v>
      </c>
    </row>
    <row r="497" spans="2:51" s="12" customFormat="1" ht="13.5">
      <c r="B497" s="213"/>
      <c r="C497" s="214"/>
      <c r="D497" s="215" t="s">
        <v>141</v>
      </c>
      <c r="E497" s="216" t="s">
        <v>32</v>
      </c>
      <c r="F497" s="217" t="s">
        <v>736</v>
      </c>
      <c r="G497" s="214"/>
      <c r="H497" s="218">
        <v>2100</v>
      </c>
      <c r="I497" s="219"/>
      <c r="J497" s="214"/>
      <c r="K497" s="214"/>
      <c r="L497" s="220"/>
      <c r="M497" s="221"/>
      <c r="N497" s="222"/>
      <c r="O497" s="222"/>
      <c r="P497" s="222"/>
      <c r="Q497" s="222"/>
      <c r="R497" s="222"/>
      <c r="S497" s="222"/>
      <c r="T497" s="223"/>
      <c r="AT497" s="224" t="s">
        <v>141</v>
      </c>
      <c r="AU497" s="224" t="s">
        <v>84</v>
      </c>
      <c r="AV497" s="12" t="s">
        <v>84</v>
      </c>
      <c r="AW497" s="12" t="s">
        <v>39</v>
      </c>
      <c r="AX497" s="12" t="s">
        <v>25</v>
      </c>
      <c r="AY497" s="224" t="s">
        <v>132</v>
      </c>
    </row>
    <row r="498" spans="2:65" s="1" customFormat="1" ht="22.5" customHeight="1">
      <c r="B498" s="41"/>
      <c r="C498" s="189" t="s">
        <v>737</v>
      </c>
      <c r="D498" s="189" t="s">
        <v>134</v>
      </c>
      <c r="E498" s="190" t="s">
        <v>738</v>
      </c>
      <c r="F498" s="191" t="s">
        <v>739</v>
      </c>
      <c r="G498" s="192" t="s">
        <v>163</v>
      </c>
      <c r="H498" s="193">
        <v>970</v>
      </c>
      <c r="I498" s="194"/>
      <c r="J498" s="195">
        <f>ROUND(I498*H498,2)</f>
        <v>0</v>
      </c>
      <c r="K498" s="191" t="s">
        <v>138</v>
      </c>
      <c r="L498" s="61"/>
      <c r="M498" s="196" t="s">
        <v>32</v>
      </c>
      <c r="N498" s="197" t="s">
        <v>46</v>
      </c>
      <c r="O498" s="42"/>
      <c r="P498" s="198">
        <f>O498*H498</f>
        <v>0</v>
      </c>
      <c r="Q498" s="198">
        <v>0</v>
      </c>
      <c r="R498" s="198">
        <f>Q498*H498</f>
        <v>0</v>
      </c>
      <c r="S498" s="198">
        <v>0.098</v>
      </c>
      <c r="T498" s="199">
        <f>S498*H498</f>
        <v>95.06</v>
      </c>
      <c r="AR498" s="24" t="s">
        <v>139</v>
      </c>
      <c r="AT498" s="24" t="s">
        <v>134</v>
      </c>
      <c r="AU498" s="24" t="s">
        <v>84</v>
      </c>
      <c r="AY498" s="24" t="s">
        <v>132</v>
      </c>
      <c r="BE498" s="200">
        <f>IF(N498="základní",J498,0)</f>
        <v>0</v>
      </c>
      <c r="BF498" s="200">
        <f>IF(N498="snížená",J498,0)</f>
        <v>0</v>
      </c>
      <c r="BG498" s="200">
        <f>IF(N498="zákl. přenesená",J498,0)</f>
        <v>0</v>
      </c>
      <c r="BH498" s="200">
        <f>IF(N498="sníž. přenesená",J498,0)</f>
        <v>0</v>
      </c>
      <c r="BI498" s="200">
        <f>IF(N498="nulová",J498,0)</f>
        <v>0</v>
      </c>
      <c r="BJ498" s="24" t="s">
        <v>25</v>
      </c>
      <c r="BK498" s="200">
        <f>ROUND(I498*H498,2)</f>
        <v>0</v>
      </c>
      <c r="BL498" s="24" t="s">
        <v>139</v>
      </c>
      <c r="BM498" s="24" t="s">
        <v>740</v>
      </c>
    </row>
    <row r="499" spans="2:51" s="11" customFormat="1" ht="13.5">
      <c r="B499" s="201"/>
      <c r="C499" s="202"/>
      <c r="D499" s="203" t="s">
        <v>141</v>
      </c>
      <c r="E499" s="204" t="s">
        <v>32</v>
      </c>
      <c r="F499" s="205" t="s">
        <v>741</v>
      </c>
      <c r="G499" s="202"/>
      <c r="H499" s="206" t="s">
        <v>32</v>
      </c>
      <c r="I499" s="207"/>
      <c r="J499" s="202"/>
      <c r="K499" s="202"/>
      <c r="L499" s="208"/>
      <c r="M499" s="209"/>
      <c r="N499" s="210"/>
      <c r="O499" s="210"/>
      <c r="P499" s="210"/>
      <c r="Q499" s="210"/>
      <c r="R499" s="210"/>
      <c r="S499" s="210"/>
      <c r="T499" s="211"/>
      <c r="AT499" s="212" t="s">
        <v>141</v>
      </c>
      <c r="AU499" s="212" t="s">
        <v>84</v>
      </c>
      <c r="AV499" s="11" t="s">
        <v>25</v>
      </c>
      <c r="AW499" s="11" t="s">
        <v>39</v>
      </c>
      <c r="AX499" s="11" t="s">
        <v>75</v>
      </c>
      <c r="AY499" s="212" t="s">
        <v>132</v>
      </c>
    </row>
    <row r="500" spans="2:51" s="11" customFormat="1" ht="13.5">
      <c r="B500" s="201"/>
      <c r="C500" s="202"/>
      <c r="D500" s="203" t="s">
        <v>141</v>
      </c>
      <c r="E500" s="204" t="s">
        <v>32</v>
      </c>
      <c r="F500" s="205" t="s">
        <v>742</v>
      </c>
      <c r="G500" s="202"/>
      <c r="H500" s="206" t="s">
        <v>32</v>
      </c>
      <c r="I500" s="207"/>
      <c r="J500" s="202"/>
      <c r="K500" s="202"/>
      <c r="L500" s="208"/>
      <c r="M500" s="209"/>
      <c r="N500" s="210"/>
      <c r="O500" s="210"/>
      <c r="P500" s="210"/>
      <c r="Q500" s="210"/>
      <c r="R500" s="210"/>
      <c r="S500" s="210"/>
      <c r="T500" s="211"/>
      <c r="AT500" s="212" t="s">
        <v>141</v>
      </c>
      <c r="AU500" s="212" t="s">
        <v>84</v>
      </c>
      <c r="AV500" s="11" t="s">
        <v>25</v>
      </c>
      <c r="AW500" s="11" t="s">
        <v>39</v>
      </c>
      <c r="AX500" s="11" t="s">
        <v>75</v>
      </c>
      <c r="AY500" s="212" t="s">
        <v>132</v>
      </c>
    </row>
    <row r="501" spans="2:51" s="12" customFormat="1" ht="13.5">
      <c r="B501" s="213"/>
      <c r="C501" s="214"/>
      <c r="D501" s="215" t="s">
        <v>141</v>
      </c>
      <c r="E501" s="216" t="s">
        <v>32</v>
      </c>
      <c r="F501" s="217" t="s">
        <v>743</v>
      </c>
      <c r="G501" s="214"/>
      <c r="H501" s="218">
        <v>970</v>
      </c>
      <c r="I501" s="219"/>
      <c r="J501" s="214"/>
      <c r="K501" s="214"/>
      <c r="L501" s="220"/>
      <c r="M501" s="221"/>
      <c r="N501" s="222"/>
      <c r="O501" s="222"/>
      <c r="P501" s="222"/>
      <c r="Q501" s="222"/>
      <c r="R501" s="222"/>
      <c r="S501" s="222"/>
      <c r="T501" s="223"/>
      <c r="AT501" s="224" t="s">
        <v>141</v>
      </c>
      <c r="AU501" s="224" t="s">
        <v>84</v>
      </c>
      <c r="AV501" s="12" t="s">
        <v>84</v>
      </c>
      <c r="AW501" s="12" t="s">
        <v>39</v>
      </c>
      <c r="AX501" s="12" t="s">
        <v>25</v>
      </c>
      <c r="AY501" s="224" t="s">
        <v>132</v>
      </c>
    </row>
    <row r="502" spans="2:65" s="1" customFormat="1" ht="22.5" customHeight="1">
      <c r="B502" s="41"/>
      <c r="C502" s="189" t="s">
        <v>744</v>
      </c>
      <c r="D502" s="189" t="s">
        <v>134</v>
      </c>
      <c r="E502" s="190" t="s">
        <v>745</v>
      </c>
      <c r="F502" s="191" t="s">
        <v>746</v>
      </c>
      <c r="G502" s="192" t="s">
        <v>163</v>
      </c>
      <c r="H502" s="193">
        <v>45</v>
      </c>
      <c r="I502" s="194"/>
      <c r="J502" s="195">
        <f>ROUND(I502*H502,2)</f>
        <v>0</v>
      </c>
      <c r="K502" s="191" t="s">
        <v>138</v>
      </c>
      <c r="L502" s="61"/>
      <c r="M502" s="196" t="s">
        <v>32</v>
      </c>
      <c r="N502" s="197" t="s">
        <v>46</v>
      </c>
      <c r="O502" s="42"/>
      <c r="P502" s="198">
        <f>O502*H502</f>
        <v>0</v>
      </c>
      <c r="Q502" s="198">
        <v>0</v>
      </c>
      <c r="R502" s="198">
        <f>Q502*H502</f>
        <v>0</v>
      </c>
      <c r="S502" s="198">
        <v>0.185</v>
      </c>
      <c r="T502" s="199">
        <f>S502*H502</f>
        <v>8.325</v>
      </c>
      <c r="AR502" s="24" t="s">
        <v>139</v>
      </c>
      <c r="AT502" s="24" t="s">
        <v>134</v>
      </c>
      <c r="AU502" s="24" t="s">
        <v>84</v>
      </c>
      <c r="AY502" s="24" t="s">
        <v>132</v>
      </c>
      <c r="BE502" s="200">
        <f>IF(N502="základní",J502,0)</f>
        <v>0</v>
      </c>
      <c r="BF502" s="200">
        <f>IF(N502="snížená",J502,0)</f>
        <v>0</v>
      </c>
      <c r="BG502" s="200">
        <f>IF(N502="zákl. přenesená",J502,0)</f>
        <v>0</v>
      </c>
      <c r="BH502" s="200">
        <f>IF(N502="sníž. přenesená",J502,0)</f>
        <v>0</v>
      </c>
      <c r="BI502" s="200">
        <f>IF(N502="nulová",J502,0)</f>
        <v>0</v>
      </c>
      <c r="BJ502" s="24" t="s">
        <v>25</v>
      </c>
      <c r="BK502" s="200">
        <f>ROUND(I502*H502,2)</f>
        <v>0</v>
      </c>
      <c r="BL502" s="24" t="s">
        <v>139</v>
      </c>
      <c r="BM502" s="24" t="s">
        <v>747</v>
      </c>
    </row>
    <row r="503" spans="2:51" s="11" customFormat="1" ht="13.5">
      <c r="B503" s="201"/>
      <c r="C503" s="202"/>
      <c r="D503" s="203" t="s">
        <v>141</v>
      </c>
      <c r="E503" s="204" t="s">
        <v>32</v>
      </c>
      <c r="F503" s="205" t="s">
        <v>748</v>
      </c>
      <c r="G503" s="202"/>
      <c r="H503" s="206" t="s">
        <v>32</v>
      </c>
      <c r="I503" s="207"/>
      <c r="J503" s="202"/>
      <c r="K503" s="202"/>
      <c r="L503" s="208"/>
      <c r="M503" s="209"/>
      <c r="N503" s="210"/>
      <c r="O503" s="210"/>
      <c r="P503" s="210"/>
      <c r="Q503" s="210"/>
      <c r="R503" s="210"/>
      <c r="S503" s="210"/>
      <c r="T503" s="211"/>
      <c r="AT503" s="212" t="s">
        <v>141</v>
      </c>
      <c r="AU503" s="212" t="s">
        <v>84</v>
      </c>
      <c r="AV503" s="11" t="s">
        <v>25</v>
      </c>
      <c r="AW503" s="11" t="s">
        <v>39</v>
      </c>
      <c r="AX503" s="11" t="s">
        <v>75</v>
      </c>
      <c r="AY503" s="212" t="s">
        <v>132</v>
      </c>
    </row>
    <row r="504" spans="2:51" s="12" customFormat="1" ht="13.5">
      <c r="B504" s="213"/>
      <c r="C504" s="214"/>
      <c r="D504" s="215" t="s">
        <v>141</v>
      </c>
      <c r="E504" s="216" t="s">
        <v>32</v>
      </c>
      <c r="F504" s="217" t="s">
        <v>443</v>
      </c>
      <c r="G504" s="214"/>
      <c r="H504" s="218">
        <v>45</v>
      </c>
      <c r="I504" s="219"/>
      <c r="J504" s="214"/>
      <c r="K504" s="214"/>
      <c r="L504" s="220"/>
      <c r="M504" s="221"/>
      <c r="N504" s="222"/>
      <c r="O504" s="222"/>
      <c r="P504" s="222"/>
      <c r="Q504" s="222"/>
      <c r="R504" s="222"/>
      <c r="S504" s="222"/>
      <c r="T504" s="223"/>
      <c r="AT504" s="224" t="s">
        <v>141</v>
      </c>
      <c r="AU504" s="224" t="s">
        <v>84</v>
      </c>
      <c r="AV504" s="12" t="s">
        <v>84</v>
      </c>
      <c r="AW504" s="12" t="s">
        <v>39</v>
      </c>
      <c r="AX504" s="12" t="s">
        <v>25</v>
      </c>
      <c r="AY504" s="224" t="s">
        <v>132</v>
      </c>
    </row>
    <row r="505" spans="2:65" s="1" customFormat="1" ht="22.5" customHeight="1">
      <c r="B505" s="41"/>
      <c r="C505" s="189" t="s">
        <v>749</v>
      </c>
      <c r="D505" s="189" t="s">
        <v>134</v>
      </c>
      <c r="E505" s="190" t="s">
        <v>750</v>
      </c>
      <c r="F505" s="191" t="s">
        <v>751</v>
      </c>
      <c r="G505" s="192" t="s">
        <v>163</v>
      </c>
      <c r="H505" s="193">
        <v>3165</v>
      </c>
      <c r="I505" s="194"/>
      <c r="J505" s="195">
        <f>ROUND(I505*H505,2)</f>
        <v>0</v>
      </c>
      <c r="K505" s="191" t="s">
        <v>138</v>
      </c>
      <c r="L505" s="61"/>
      <c r="M505" s="196" t="s">
        <v>32</v>
      </c>
      <c r="N505" s="197" t="s">
        <v>46</v>
      </c>
      <c r="O505" s="42"/>
      <c r="P505" s="198">
        <f>O505*H505</f>
        <v>0</v>
      </c>
      <c r="Q505" s="198">
        <v>0</v>
      </c>
      <c r="R505" s="198">
        <f>Q505*H505</f>
        <v>0</v>
      </c>
      <c r="S505" s="198">
        <v>0.235</v>
      </c>
      <c r="T505" s="199">
        <f>S505*H505</f>
        <v>743.775</v>
      </c>
      <c r="AR505" s="24" t="s">
        <v>139</v>
      </c>
      <c r="AT505" s="24" t="s">
        <v>134</v>
      </c>
      <c r="AU505" s="24" t="s">
        <v>84</v>
      </c>
      <c r="AY505" s="24" t="s">
        <v>132</v>
      </c>
      <c r="BE505" s="200">
        <f>IF(N505="základní",J505,0)</f>
        <v>0</v>
      </c>
      <c r="BF505" s="200">
        <f>IF(N505="snížená",J505,0)</f>
        <v>0</v>
      </c>
      <c r="BG505" s="200">
        <f>IF(N505="zákl. přenesená",J505,0)</f>
        <v>0</v>
      </c>
      <c r="BH505" s="200">
        <f>IF(N505="sníž. přenesená",J505,0)</f>
        <v>0</v>
      </c>
      <c r="BI505" s="200">
        <f>IF(N505="nulová",J505,0)</f>
        <v>0</v>
      </c>
      <c r="BJ505" s="24" t="s">
        <v>25</v>
      </c>
      <c r="BK505" s="200">
        <f>ROUND(I505*H505,2)</f>
        <v>0</v>
      </c>
      <c r="BL505" s="24" t="s">
        <v>139</v>
      </c>
      <c r="BM505" s="24" t="s">
        <v>752</v>
      </c>
    </row>
    <row r="506" spans="2:51" s="11" customFormat="1" ht="13.5">
      <c r="B506" s="201"/>
      <c r="C506" s="202"/>
      <c r="D506" s="203" t="s">
        <v>141</v>
      </c>
      <c r="E506" s="204" t="s">
        <v>32</v>
      </c>
      <c r="F506" s="205" t="s">
        <v>753</v>
      </c>
      <c r="G506" s="202"/>
      <c r="H506" s="206" t="s">
        <v>32</v>
      </c>
      <c r="I506" s="207"/>
      <c r="J506" s="202"/>
      <c r="K506" s="202"/>
      <c r="L506" s="208"/>
      <c r="M506" s="209"/>
      <c r="N506" s="210"/>
      <c r="O506" s="210"/>
      <c r="P506" s="210"/>
      <c r="Q506" s="210"/>
      <c r="R506" s="210"/>
      <c r="S506" s="210"/>
      <c r="T506" s="211"/>
      <c r="AT506" s="212" t="s">
        <v>141</v>
      </c>
      <c r="AU506" s="212" t="s">
        <v>84</v>
      </c>
      <c r="AV506" s="11" t="s">
        <v>25</v>
      </c>
      <c r="AW506" s="11" t="s">
        <v>39</v>
      </c>
      <c r="AX506" s="11" t="s">
        <v>75</v>
      </c>
      <c r="AY506" s="212" t="s">
        <v>132</v>
      </c>
    </row>
    <row r="507" spans="2:51" s="12" customFormat="1" ht="13.5">
      <c r="B507" s="213"/>
      <c r="C507" s="214"/>
      <c r="D507" s="203" t="s">
        <v>141</v>
      </c>
      <c r="E507" s="225" t="s">
        <v>32</v>
      </c>
      <c r="F507" s="226" t="s">
        <v>736</v>
      </c>
      <c r="G507" s="214"/>
      <c r="H507" s="227">
        <v>2100</v>
      </c>
      <c r="I507" s="219"/>
      <c r="J507" s="214"/>
      <c r="K507" s="214"/>
      <c r="L507" s="220"/>
      <c r="M507" s="221"/>
      <c r="N507" s="222"/>
      <c r="O507" s="222"/>
      <c r="P507" s="222"/>
      <c r="Q507" s="222"/>
      <c r="R507" s="222"/>
      <c r="S507" s="222"/>
      <c r="T507" s="223"/>
      <c r="AT507" s="224" t="s">
        <v>141</v>
      </c>
      <c r="AU507" s="224" t="s">
        <v>84</v>
      </c>
      <c r="AV507" s="12" t="s">
        <v>84</v>
      </c>
      <c r="AW507" s="12" t="s">
        <v>39</v>
      </c>
      <c r="AX507" s="12" t="s">
        <v>75</v>
      </c>
      <c r="AY507" s="224" t="s">
        <v>132</v>
      </c>
    </row>
    <row r="508" spans="2:51" s="11" customFormat="1" ht="13.5">
      <c r="B508" s="201"/>
      <c r="C508" s="202"/>
      <c r="D508" s="203" t="s">
        <v>141</v>
      </c>
      <c r="E508" s="204" t="s">
        <v>32</v>
      </c>
      <c r="F508" s="205" t="s">
        <v>754</v>
      </c>
      <c r="G508" s="202"/>
      <c r="H508" s="206" t="s">
        <v>32</v>
      </c>
      <c r="I508" s="207"/>
      <c r="J508" s="202"/>
      <c r="K508" s="202"/>
      <c r="L508" s="208"/>
      <c r="M508" s="209"/>
      <c r="N508" s="210"/>
      <c r="O508" s="210"/>
      <c r="P508" s="210"/>
      <c r="Q508" s="210"/>
      <c r="R508" s="210"/>
      <c r="S508" s="210"/>
      <c r="T508" s="211"/>
      <c r="AT508" s="212" t="s">
        <v>141</v>
      </c>
      <c r="AU508" s="212" t="s">
        <v>84</v>
      </c>
      <c r="AV508" s="11" t="s">
        <v>25</v>
      </c>
      <c r="AW508" s="11" t="s">
        <v>39</v>
      </c>
      <c r="AX508" s="11" t="s">
        <v>75</v>
      </c>
      <c r="AY508" s="212" t="s">
        <v>132</v>
      </c>
    </row>
    <row r="509" spans="2:51" s="12" customFormat="1" ht="13.5">
      <c r="B509" s="213"/>
      <c r="C509" s="214"/>
      <c r="D509" s="203" t="s">
        <v>141</v>
      </c>
      <c r="E509" s="225" t="s">
        <v>32</v>
      </c>
      <c r="F509" s="226" t="s">
        <v>755</v>
      </c>
      <c r="G509" s="214"/>
      <c r="H509" s="227">
        <v>1015</v>
      </c>
      <c r="I509" s="219"/>
      <c r="J509" s="214"/>
      <c r="K509" s="214"/>
      <c r="L509" s="220"/>
      <c r="M509" s="221"/>
      <c r="N509" s="222"/>
      <c r="O509" s="222"/>
      <c r="P509" s="222"/>
      <c r="Q509" s="222"/>
      <c r="R509" s="222"/>
      <c r="S509" s="222"/>
      <c r="T509" s="223"/>
      <c r="AT509" s="224" t="s">
        <v>141</v>
      </c>
      <c r="AU509" s="224" t="s">
        <v>84</v>
      </c>
      <c r="AV509" s="12" t="s">
        <v>84</v>
      </c>
      <c r="AW509" s="12" t="s">
        <v>39</v>
      </c>
      <c r="AX509" s="12" t="s">
        <v>75</v>
      </c>
      <c r="AY509" s="224" t="s">
        <v>132</v>
      </c>
    </row>
    <row r="510" spans="2:51" s="11" customFormat="1" ht="13.5">
      <c r="B510" s="201"/>
      <c r="C510" s="202"/>
      <c r="D510" s="203" t="s">
        <v>141</v>
      </c>
      <c r="E510" s="204" t="s">
        <v>32</v>
      </c>
      <c r="F510" s="205" t="s">
        <v>756</v>
      </c>
      <c r="G510" s="202"/>
      <c r="H510" s="206" t="s">
        <v>32</v>
      </c>
      <c r="I510" s="207"/>
      <c r="J510" s="202"/>
      <c r="K510" s="202"/>
      <c r="L510" s="208"/>
      <c r="M510" s="209"/>
      <c r="N510" s="210"/>
      <c r="O510" s="210"/>
      <c r="P510" s="210"/>
      <c r="Q510" s="210"/>
      <c r="R510" s="210"/>
      <c r="S510" s="210"/>
      <c r="T510" s="211"/>
      <c r="AT510" s="212" t="s">
        <v>141</v>
      </c>
      <c r="AU510" s="212" t="s">
        <v>84</v>
      </c>
      <c r="AV510" s="11" t="s">
        <v>25</v>
      </c>
      <c r="AW510" s="11" t="s">
        <v>39</v>
      </c>
      <c r="AX510" s="11" t="s">
        <v>75</v>
      </c>
      <c r="AY510" s="212" t="s">
        <v>132</v>
      </c>
    </row>
    <row r="511" spans="2:51" s="12" customFormat="1" ht="13.5">
      <c r="B511" s="213"/>
      <c r="C511" s="214"/>
      <c r="D511" s="203" t="s">
        <v>141</v>
      </c>
      <c r="E511" s="225" t="s">
        <v>32</v>
      </c>
      <c r="F511" s="226" t="s">
        <v>243</v>
      </c>
      <c r="G511" s="214"/>
      <c r="H511" s="227">
        <v>50</v>
      </c>
      <c r="I511" s="219"/>
      <c r="J511" s="214"/>
      <c r="K511" s="214"/>
      <c r="L511" s="220"/>
      <c r="M511" s="221"/>
      <c r="N511" s="222"/>
      <c r="O511" s="222"/>
      <c r="P511" s="222"/>
      <c r="Q511" s="222"/>
      <c r="R511" s="222"/>
      <c r="S511" s="222"/>
      <c r="T511" s="223"/>
      <c r="AT511" s="224" t="s">
        <v>141</v>
      </c>
      <c r="AU511" s="224" t="s">
        <v>84</v>
      </c>
      <c r="AV511" s="12" t="s">
        <v>84</v>
      </c>
      <c r="AW511" s="12" t="s">
        <v>39</v>
      </c>
      <c r="AX511" s="12" t="s">
        <v>75</v>
      </c>
      <c r="AY511" s="224" t="s">
        <v>132</v>
      </c>
    </row>
    <row r="512" spans="2:51" s="14" customFormat="1" ht="13.5">
      <c r="B512" s="239"/>
      <c r="C512" s="240"/>
      <c r="D512" s="215" t="s">
        <v>141</v>
      </c>
      <c r="E512" s="241" t="s">
        <v>32</v>
      </c>
      <c r="F512" s="242" t="s">
        <v>188</v>
      </c>
      <c r="G512" s="240"/>
      <c r="H512" s="243">
        <v>3165</v>
      </c>
      <c r="I512" s="244"/>
      <c r="J512" s="240"/>
      <c r="K512" s="240"/>
      <c r="L512" s="245"/>
      <c r="M512" s="246"/>
      <c r="N512" s="247"/>
      <c r="O512" s="247"/>
      <c r="P512" s="247"/>
      <c r="Q512" s="247"/>
      <c r="R512" s="247"/>
      <c r="S512" s="247"/>
      <c r="T512" s="248"/>
      <c r="AT512" s="249" t="s">
        <v>141</v>
      </c>
      <c r="AU512" s="249" t="s">
        <v>84</v>
      </c>
      <c r="AV512" s="14" t="s">
        <v>139</v>
      </c>
      <c r="AW512" s="14" t="s">
        <v>39</v>
      </c>
      <c r="AX512" s="14" t="s">
        <v>25</v>
      </c>
      <c r="AY512" s="249" t="s">
        <v>132</v>
      </c>
    </row>
    <row r="513" spans="2:65" s="1" customFormat="1" ht="22.5" customHeight="1">
      <c r="B513" s="41"/>
      <c r="C513" s="189" t="s">
        <v>757</v>
      </c>
      <c r="D513" s="189" t="s">
        <v>134</v>
      </c>
      <c r="E513" s="190" t="s">
        <v>758</v>
      </c>
      <c r="F513" s="191" t="s">
        <v>759</v>
      </c>
      <c r="G513" s="192" t="s">
        <v>163</v>
      </c>
      <c r="H513" s="193">
        <v>950</v>
      </c>
      <c r="I513" s="194"/>
      <c r="J513" s="195">
        <f>ROUND(I513*H513,2)</f>
        <v>0</v>
      </c>
      <c r="K513" s="191" t="s">
        <v>32</v>
      </c>
      <c r="L513" s="61"/>
      <c r="M513" s="196" t="s">
        <v>32</v>
      </c>
      <c r="N513" s="197" t="s">
        <v>46</v>
      </c>
      <c r="O513" s="42"/>
      <c r="P513" s="198">
        <f>O513*H513</f>
        <v>0</v>
      </c>
      <c r="Q513" s="198">
        <v>0</v>
      </c>
      <c r="R513" s="198">
        <f>Q513*H513</f>
        <v>0</v>
      </c>
      <c r="S513" s="198">
        <v>0.56</v>
      </c>
      <c r="T513" s="199">
        <f>S513*H513</f>
        <v>532</v>
      </c>
      <c r="AR513" s="24" t="s">
        <v>139</v>
      </c>
      <c r="AT513" s="24" t="s">
        <v>134</v>
      </c>
      <c r="AU513" s="24" t="s">
        <v>84</v>
      </c>
      <c r="AY513" s="24" t="s">
        <v>132</v>
      </c>
      <c r="BE513" s="200">
        <f>IF(N513="základní",J513,0)</f>
        <v>0</v>
      </c>
      <c r="BF513" s="200">
        <f>IF(N513="snížená",J513,0)</f>
        <v>0</v>
      </c>
      <c r="BG513" s="200">
        <f>IF(N513="zákl. přenesená",J513,0)</f>
        <v>0</v>
      </c>
      <c r="BH513" s="200">
        <f>IF(N513="sníž. přenesená",J513,0)</f>
        <v>0</v>
      </c>
      <c r="BI513" s="200">
        <f>IF(N513="nulová",J513,0)</f>
        <v>0</v>
      </c>
      <c r="BJ513" s="24" t="s">
        <v>25</v>
      </c>
      <c r="BK513" s="200">
        <f>ROUND(I513*H513,2)</f>
        <v>0</v>
      </c>
      <c r="BL513" s="24" t="s">
        <v>139</v>
      </c>
      <c r="BM513" s="24" t="s">
        <v>760</v>
      </c>
    </row>
    <row r="514" spans="2:51" s="11" customFormat="1" ht="13.5">
      <c r="B514" s="201"/>
      <c r="C514" s="202"/>
      <c r="D514" s="203" t="s">
        <v>141</v>
      </c>
      <c r="E514" s="204" t="s">
        <v>32</v>
      </c>
      <c r="F514" s="205" t="s">
        <v>728</v>
      </c>
      <c r="G514" s="202"/>
      <c r="H514" s="206" t="s">
        <v>32</v>
      </c>
      <c r="I514" s="207"/>
      <c r="J514" s="202"/>
      <c r="K514" s="202"/>
      <c r="L514" s="208"/>
      <c r="M514" s="209"/>
      <c r="N514" s="210"/>
      <c r="O514" s="210"/>
      <c r="P514" s="210"/>
      <c r="Q514" s="210"/>
      <c r="R514" s="210"/>
      <c r="S514" s="210"/>
      <c r="T514" s="211"/>
      <c r="AT514" s="212" t="s">
        <v>141</v>
      </c>
      <c r="AU514" s="212" t="s">
        <v>84</v>
      </c>
      <c r="AV514" s="11" t="s">
        <v>25</v>
      </c>
      <c r="AW514" s="11" t="s">
        <v>39</v>
      </c>
      <c r="AX514" s="11" t="s">
        <v>75</v>
      </c>
      <c r="AY514" s="212" t="s">
        <v>132</v>
      </c>
    </row>
    <row r="515" spans="2:51" s="12" customFormat="1" ht="13.5">
      <c r="B515" s="213"/>
      <c r="C515" s="214"/>
      <c r="D515" s="215" t="s">
        <v>141</v>
      </c>
      <c r="E515" s="216" t="s">
        <v>32</v>
      </c>
      <c r="F515" s="217" t="s">
        <v>761</v>
      </c>
      <c r="G515" s="214"/>
      <c r="H515" s="218">
        <v>950</v>
      </c>
      <c r="I515" s="219"/>
      <c r="J515" s="214"/>
      <c r="K515" s="214"/>
      <c r="L515" s="220"/>
      <c r="M515" s="221"/>
      <c r="N515" s="222"/>
      <c r="O515" s="222"/>
      <c r="P515" s="222"/>
      <c r="Q515" s="222"/>
      <c r="R515" s="222"/>
      <c r="S515" s="222"/>
      <c r="T515" s="223"/>
      <c r="AT515" s="224" t="s">
        <v>141</v>
      </c>
      <c r="AU515" s="224" t="s">
        <v>84</v>
      </c>
      <c r="AV515" s="12" t="s">
        <v>84</v>
      </c>
      <c r="AW515" s="12" t="s">
        <v>39</v>
      </c>
      <c r="AX515" s="12" t="s">
        <v>25</v>
      </c>
      <c r="AY515" s="224" t="s">
        <v>132</v>
      </c>
    </row>
    <row r="516" spans="2:65" s="1" customFormat="1" ht="22.5" customHeight="1">
      <c r="B516" s="41"/>
      <c r="C516" s="189" t="s">
        <v>762</v>
      </c>
      <c r="D516" s="189" t="s">
        <v>134</v>
      </c>
      <c r="E516" s="190" t="s">
        <v>763</v>
      </c>
      <c r="F516" s="191" t="s">
        <v>764</v>
      </c>
      <c r="G516" s="192" t="s">
        <v>163</v>
      </c>
      <c r="H516" s="193">
        <v>50</v>
      </c>
      <c r="I516" s="194"/>
      <c r="J516" s="195">
        <f>ROUND(I516*H516,2)</f>
        <v>0</v>
      </c>
      <c r="K516" s="191" t="s">
        <v>138</v>
      </c>
      <c r="L516" s="61"/>
      <c r="M516" s="196" t="s">
        <v>32</v>
      </c>
      <c r="N516" s="197" t="s">
        <v>46</v>
      </c>
      <c r="O516" s="42"/>
      <c r="P516" s="198">
        <f>O516*H516</f>
        <v>0</v>
      </c>
      <c r="Q516" s="198">
        <v>0</v>
      </c>
      <c r="R516" s="198">
        <f>Q516*H516</f>
        <v>0</v>
      </c>
      <c r="S516" s="198">
        <v>0.255</v>
      </c>
      <c r="T516" s="199">
        <f>S516*H516</f>
        <v>12.75</v>
      </c>
      <c r="AR516" s="24" t="s">
        <v>139</v>
      </c>
      <c r="AT516" s="24" t="s">
        <v>134</v>
      </c>
      <c r="AU516" s="24" t="s">
        <v>84</v>
      </c>
      <c r="AY516" s="24" t="s">
        <v>132</v>
      </c>
      <c r="BE516" s="200">
        <f>IF(N516="základní",J516,0)</f>
        <v>0</v>
      </c>
      <c r="BF516" s="200">
        <f>IF(N516="snížená",J516,0)</f>
        <v>0</v>
      </c>
      <c r="BG516" s="200">
        <f>IF(N516="zákl. přenesená",J516,0)</f>
        <v>0</v>
      </c>
      <c r="BH516" s="200">
        <f>IF(N516="sníž. přenesená",J516,0)</f>
        <v>0</v>
      </c>
      <c r="BI516" s="200">
        <f>IF(N516="nulová",J516,0)</f>
        <v>0</v>
      </c>
      <c r="BJ516" s="24" t="s">
        <v>25</v>
      </c>
      <c r="BK516" s="200">
        <f>ROUND(I516*H516,2)</f>
        <v>0</v>
      </c>
      <c r="BL516" s="24" t="s">
        <v>139</v>
      </c>
      <c r="BM516" s="24" t="s">
        <v>765</v>
      </c>
    </row>
    <row r="517" spans="2:51" s="11" customFormat="1" ht="13.5">
      <c r="B517" s="201"/>
      <c r="C517" s="202"/>
      <c r="D517" s="203" t="s">
        <v>141</v>
      </c>
      <c r="E517" s="204" t="s">
        <v>32</v>
      </c>
      <c r="F517" s="205" t="s">
        <v>766</v>
      </c>
      <c r="G517" s="202"/>
      <c r="H517" s="206" t="s">
        <v>32</v>
      </c>
      <c r="I517" s="207"/>
      <c r="J517" s="202"/>
      <c r="K517" s="202"/>
      <c r="L517" s="208"/>
      <c r="M517" s="209"/>
      <c r="N517" s="210"/>
      <c r="O517" s="210"/>
      <c r="P517" s="210"/>
      <c r="Q517" s="210"/>
      <c r="R517" s="210"/>
      <c r="S517" s="210"/>
      <c r="T517" s="211"/>
      <c r="AT517" s="212" t="s">
        <v>141</v>
      </c>
      <c r="AU517" s="212" t="s">
        <v>84</v>
      </c>
      <c r="AV517" s="11" t="s">
        <v>25</v>
      </c>
      <c r="AW517" s="11" t="s">
        <v>39</v>
      </c>
      <c r="AX517" s="11" t="s">
        <v>75</v>
      </c>
      <c r="AY517" s="212" t="s">
        <v>132</v>
      </c>
    </row>
    <row r="518" spans="2:51" s="12" customFormat="1" ht="13.5">
      <c r="B518" s="213"/>
      <c r="C518" s="214"/>
      <c r="D518" s="215" t="s">
        <v>141</v>
      </c>
      <c r="E518" s="216" t="s">
        <v>32</v>
      </c>
      <c r="F518" s="217" t="s">
        <v>243</v>
      </c>
      <c r="G518" s="214"/>
      <c r="H518" s="218">
        <v>50</v>
      </c>
      <c r="I518" s="219"/>
      <c r="J518" s="214"/>
      <c r="K518" s="214"/>
      <c r="L518" s="220"/>
      <c r="M518" s="221"/>
      <c r="N518" s="222"/>
      <c r="O518" s="222"/>
      <c r="P518" s="222"/>
      <c r="Q518" s="222"/>
      <c r="R518" s="222"/>
      <c r="S518" s="222"/>
      <c r="T518" s="223"/>
      <c r="AT518" s="224" t="s">
        <v>141</v>
      </c>
      <c r="AU518" s="224" t="s">
        <v>84</v>
      </c>
      <c r="AV518" s="12" t="s">
        <v>84</v>
      </c>
      <c r="AW518" s="12" t="s">
        <v>39</v>
      </c>
      <c r="AX518" s="12" t="s">
        <v>25</v>
      </c>
      <c r="AY518" s="224" t="s">
        <v>132</v>
      </c>
    </row>
    <row r="519" spans="2:65" s="1" customFormat="1" ht="31.5" customHeight="1">
      <c r="B519" s="41"/>
      <c r="C519" s="189" t="s">
        <v>767</v>
      </c>
      <c r="D519" s="189" t="s">
        <v>134</v>
      </c>
      <c r="E519" s="190" t="s">
        <v>768</v>
      </c>
      <c r="F519" s="191" t="s">
        <v>769</v>
      </c>
      <c r="G519" s="192" t="s">
        <v>529</v>
      </c>
      <c r="H519" s="193">
        <v>17</v>
      </c>
      <c r="I519" s="194"/>
      <c r="J519" s="195">
        <f>ROUND(I519*H519,2)</f>
        <v>0</v>
      </c>
      <c r="K519" s="191" t="s">
        <v>32</v>
      </c>
      <c r="L519" s="61"/>
      <c r="M519" s="196" t="s">
        <v>32</v>
      </c>
      <c r="N519" s="197" t="s">
        <v>46</v>
      </c>
      <c r="O519" s="42"/>
      <c r="P519" s="198">
        <f>O519*H519</f>
        <v>0</v>
      </c>
      <c r="Q519" s="198">
        <v>0</v>
      </c>
      <c r="R519" s="198">
        <f>Q519*H519</f>
        <v>0</v>
      </c>
      <c r="S519" s="198">
        <v>0.265</v>
      </c>
      <c r="T519" s="199">
        <f>S519*H519</f>
        <v>4.505</v>
      </c>
      <c r="AR519" s="24" t="s">
        <v>139</v>
      </c>
      <c r="AT519" s="24" t="s">
        <v>134</v>
      </c>
      <c r="AU519" s="24" t="s">
        <v>84</v>
      </c>
      <c r="AY519" s="24" t="s">
        <v>132</v>
      </c>
      <c r="BE519" s="200">
        <f>IF(N519="základní",J519,0)</f>
        <v>0</v>
      </c>
      <c r="BF519" s="200">
        <f>IF(N519="snížená",J519,0)</f>
        <v>0</v>
      </c>
      <c r="BG519" s="200">
        <f>IF(N519="zákl. přenesená",J519,0)</f>
        <v>0</v>
      </c>
      <c r="BH519" s="200">
        <f>IF(N519="sníž. přenesená",J519,0)</f>
        <v>0</v>
      </c>
      <c r="BI519" s="200">
        <f>IF(N519="nulová",J519,0)</f>
        <v>0</v>
      </c>
      <c r="BJ519" s="24" t="s">
        <v>25</v>
      </c>
      <c r="BK519" s="200">
        <f>ROUND(I519*H519,2)</f>
        <v>0</v>
      </c>
      <c r="BL519" s="24" t="s">
        <v>139</v>
      </c>
      <c r="BM519" s="24" t="s">
        <v>770</v>
      </c>
    </row>
    <row r="520" spans="2:65" s="1" customFormat="1" ht="22.5" customHeight="1">
      <c r="B520" s="41"/>
      <c r="C520" s="189" t="s">
        <v>771</v>
      </c>
      <c r="D520" s="189" t="s">
        <v>134</v>
      </c>
      <c r="E520" s="190" t="s">
        <v>772</v>
      </c>
      <c r="F520" s="191" t="s">
        <v>773</v>
      </c>
      <c r="G520" s="192" t="s">
        <v>529</v>
      </c>
      <c r="H520" s="193">
        <v>17</v>
      </c>
      <c r="I520" s="194"/>
      <c r="J520" s="195">
        <f>ROUND(I520*H520,2)</f>
        <v>0</v>
      </c>
      <c r="K520" s="191" t="s">
        <v>138</v>
      </c>
      <c r="L520" s="61"/>
      <c r="M520" s="196" t="s">
        <v>32</v>
      </c>
      <c r="N520" s="197" t="s">
        <v>46</v>
      </c>
      <c r="O520" s="42"/>
      <c r="P520" s="198">
        <f>O520*H520</f>
        <v>0</v>
      </c>
      <c r="Q520" s="198">
        <v>0</v>
      </c>
      <c r="R520" s="198">
        <f>Q520*H520</f>
        <v>0</v>
      </c>
      <c r="S520" s="198">
        <v>0.1</v>
      </c>
      <c r="T520" s="199">
        <f>S520*H520</f>
        <v>1.7000000000000002</v>
      </c>
      <c r="AR520" s="24" t="s">
        <v>139</v>
      </c>
      <c r="AT520" s="24" t="s">
        <v>134</v>
      </c>
      <c r="AU520" s="24" t="s">
        <v>84</v>
      </c>
      <c r="AY520" s="24" t="s">
        <v>132</v>
      </c>
      <c r="BE520" s="200">
        <f>IF(N520="základní",J520,0)</f>
        <v>0</v>
      </c>
      <c r="BF520" s="200">
        <f>IF(N520="snížená",J520,0)</f>
        <v>0</v>
      </c>
      <c r="BG520" s="200">
        <f>IF(N520="zákl. přenesená",J520,0)</f>
        <v>0</v>
      </c>
      <c r="BH520" s="200">
        <f>IF(N520="sníž. přenesená",J520,0)</f>
        <v>0</v>
      </c>
      <c r="BI520" s="200">
        <f>IF(N520="nulová",J520,0)</f>
        <v>0</v>
      </c>
      <c r="BJ520" s="24" t="s">
        <v>25</v>
      </c>
      <c r="BK520" s="200">
        <f>ROUND(I520*H520,2)</f>
        <v>0</v>
      </c>
      <c r="BL520" s="24" t="s">
        <v>139</v>
      </c>
      <c r="BM520" s="24" t="s">
        <v>774</v>
      </c>
    </row>
    <row r="521" spans="2:51" s="11" customFormat="1" ht="13.5">
      <c r="B521" s="201"/>
      <c r="C521" s="202"/>
      <c r="D521" s="203" t="s">
        <v>141</v>
      </c>
      <c r="E521" s="204" t="s">
        <v>32</v>
      </c>
      <c r="F521" s="205" t="s">
        <v>775</v>
      </c>
      <c r="G521" s="202"/>
      <c r="H521" s="206" t="s">
        <v>32</v>
      </c>
      <c r="I521" s="207"/>
      <c r="J521" s="202"/>
      <c r="K521" s="202"/>
      <c r="L521" s="208"/>
      <c r="M521" s="209"/>
      <c r="N521" s="210"/>
      <c r="O521" s="210"/>
      <c r="P521" s="210"/>
      <c r="Q521" s="210"/>
      <c r="R521" s="210"/>
      <c r="S521" s="210"/>
      <c r="T521" s="211"/>
      <c r="AT521" s="212" t="s">
        <v>141</v>
      </c>
      <c r="AU521" s="212" t="s">
        <v>84</v>
      </c>
      <c r="AV521" s="11" t="s">
        <v>25</v>
      </c>
      <c r="AW521" s="11" t="s">
        <v>39</v>
      </c>
      <c r="AX521" s="11" t="s">
        <v>75</v>
      </c>
      <c r="AY521" s="212" t="s">
        <v>132</v>
      </c>
    </row>
    <row r="522" spans="2:51" s="12" customFormat="1" ht="13.5">
      <c r="B522" s="213"/>
      <c r="C522" s="214"/>
      <c r="D522" s="203" t="s">
        <v>141</v>
      </c>
      <c r="E522" s="225" t="s">
        <v>32</v>
      </c>
      <c r="F522" s="226" t="s">
        <v>776</v>
      </c>
      <c r="G522" s="214"/>
      <c r="H522" s="227">
        <v>17</v>
      </c>
      <c r="I522" s="219"/>
      <c r="J522" s="214"/>
      <c r="K522" s="214"/>
      <c r="L522" s="220"/>
      <c r="M522" s="221"/>
      <c r="N522" s="222"/>
      <c r="O522" s="222"/>
      <c r="P522" s="222"/>
      <c r="Q522" s="222"/>
      <c r="R522" s="222"/>
      <c r="S522" s="222"/>
      <c r="T522" s="223"/>
      <c r="AT522" s="224" t="s">
        <v>141</v>
      </c>
      <c r="AU522" s="224" t="s">
        <v>84</v>
      </c>
      <c r="AV522" s="12" t="s">
        <v>84</v>
      </c>
      <c r="AW522" s="12" t="s">
        <v>39</v>
      </c>
      <c r="AX522" s="12" t="s">
        <v>25</v>
      </c>
      <c r="AY522" s="224" t="s">
        <v>132</v>
      </c>
    </row>
    <row r="523" spans="2:63" s="10" customFormat="1" ht="29.85" customHeight="1">
      <c r="B523" s="172"/>
      <c r="C523" s="173"/>
      <c r="D523" s="186" t="s">
        <v>74</v>
      </c>
      <c r="E523" s="187" t="s">
        <v>777</v>
      </c>
      <c r="F523" s="187" t="s">
        <v>778</v>
      </c>
      <c r="G523" s="173"/>
      <c r="H523" s="173"/>
      <c r="I523" s="176"/>
      <c r="J523" s="188">
        <f>BK523</f>
        <v>0</v>
      </c>
      <c r="K523" s="173"/>
      <c r="L523" s="178"/>
      <c r="M523" s="179"/>
      <c r="N523" s="180"/>
      <c r="O523" s="180"/>
      <c r="P523" s="181">
        <f>SUM(P524:P569)</f>
        <v>0</v>
      </c>
      <c r="Q523" s="180"/>
      <c r="R523" s="181">
        <f>SUM(R524:R569)</f>
        <v>0</v>
      </c>
      <c r="S523" s="180"/>
      <c r="T523" s="182">
        <f>SUM(T524:T569)</f>
        <v>0</v>
      </c>
      <c r="AR523" s="183" t="s">
        <v>25</v>
      </c>
      <c r="AT523" s="184" t="s">
        <v>74</v>
      </c>
      <c r="AU523" s="184" t="s">
        <v>25</v>
      </c>
      <c r="AY523" s="183" t="s">
        <v>132</v>
      </c>
      <c r="BK523" s="185">
        <f>SUM(BK524:BK569)</f>
        <v>0</v>
      </c>
    </row>
    <row r="524" spans="2:65" s="1" customFormat="1" ht="22.5" customHeight="1">
      <c r="B524" s="41"/>
      <c r="C524" s="189" t="s">
        <v>779</v>
      </c>
      <c r="D524" s="189" t="s">
        <v>134</v>
      </c>
      <c r="E524" s="190" t="s">
        <v>780</v>
      </c>
      <c r="F524" s="191" t="s">
        <v>781</v>
      </c>
      <c r="G524" s="192" t="s">
        <v>193</v>
      </c>
      <c r="H524" s="193">
        <v>1759.26</v>
      </c>
      <c r="I524" s="194"/>
      <c r="J524" s="195">
        <f>ROUND(I524*H524,2)</f>
        <v>0</v>
      </c>
      <c r="K524" s="191" t="s">
        <v>138</v>
      </c>
      <c r="L524" s="61"/>
      <c r="M524" s="196" t="s">
        <v>32</v>
      </c>
      <c r="N524" s="197" t="s">
        <v>46</v>
      </c>
      <c r="O524" s="42"/>
      <c r="P524" s="198">
        <f>O524*H524</f>
        <v>0</v>
      </c>
      <c r="Q524" s="198">
        <v>0</v>
      </c>
      <c r="R524" s="198">
        <f>Q524*H524</f>
        <v>0</v>
      </c>
      <c r="S524" s="198">
        <v>0</v>
      </c>
      <c r="T524" s="199">
        <f>S524*H524</f>
        <v>0</v>
      </c>
      <c r="AR524" s="24" t="s">
        <v>139</v>
      </c>
      <c r="AT524" s="24" t="s">
        <v>134</v>
      </c>
      <c r="AU524" s="24" t="s">
        <v>84</v>
      </c>
      <c r="AY524" s="24" t="s">
        <v>132</v>
      </c>
      <c r="BE524" s="200">
        <f>IF(N524="základní",J524,0)</f>
        <v>0</v>
      </c>
      <c r="BF524" s="200">
        <f>IF(N524="snížená",J524,0)</f>
        <v>0</v>
      </c>
      <c r="BG524" s="200">
        <f>IF(N524="zákl. přenesená",J524,0)</f>
        <v>0</v>
      </c>
      <c r="BH524" s="200">
        <f>IF(N524="sníž. přenesená",J524,0)</f>
        <v>0</v>
      </c>
      <c r="BI524" s="200">
        <f>IF(N524="nulová",J524,0)</f>
        <v>0</v>
      </c>
      <c r="BJ524" s="24" t="s">
        <v>25</v>
      </c>
      <c r="BK524" s="200">
        <f>ROUND(I524*H524,2)</f>
        <v>0</v>
      </c>
      <c r="BL524" s="24" t="s">
        <v>139</v>
      </c>
      <c r="BM524" s="24" t="s">
        <v>782</v>
      </c>
    </row>
    <row r="525" spans="2:51" s="11" customFormat="1" ht="13.5">
      <c r="B525" s="201"/>
      <c r="C525" s="202"/>
      <c r="D525" s="203" t="s">
        <v>141</v>
      </c>
      <c r="E525" s="204" t="s">
        <v>32</v>
      </c>
      <c r="F525" s="205" t="s">
        <v>783</v>
      </c>
      <c r="G525" s="202"/>
      <c r="H525" s="206" t="s">
        <v>32</v>
      </c>
      <c r="I525" s="207"/>
      <c r="J525" s="202"/>
      <c r="K525" s="202"/>
      <c r="L525" s="208"/>
      <c r="M525" s="209"/>
      <c r="N525" s="210"/>
      <c r="O525" s="210"/>
      <c r="P525" s="210"/>
      <c r="Q525" s="210"/>
      <c r="R525" s="210"/>
      <c r="S525" s="210"/>
      <c r="T525" s="211"/>
      <c r="AT525" s="212" t="s">
        <v>141</v>
      </c>
      <c r="AU525" s="212" t="s">
        <v>84</v>
      </c>
      <c r="AV525" s="11" t="s">
        <v>25</v>
      </c>
      <c r="AW525" s="11" t="s">
        <v>39</v>
      </c>
      <c r="AX525" s="11" t="s">
        <v>75</v>
      </c>
      <c r="AY525" s="212" t="s">
        <v>132</v>
      </c>
    </row>
    <row r="526" spans="2:51" s="12" customFormat="1" ht="13.5">
      <c r="B526" s="213"/>
      <c r="C526" s="214"/>
      <c r="D526" s="203" t="s">
        <v>141</v>
      </c>
      <c r="E526" s="225" t="s">
        <v>32</v>
      </c>
      <c r="F526" s="226" t="s">
        <v>784</v>
      </c>
      <c r="G526" s="214"/>
      <c r="H526" s="227">
        <v>475.16</v>
      </c>
      <c r="I526" s="219"/>
      <c r="J526" s="214"/>
      <c r="K526" s="214"/>
      <c r="L526" s="220"/>
      <c r="M526" s="221"/>
      <c r="N526" s="222"/>
      <c r="O526" s="222"/>
      <c r="P526" s="222"/>
      <c r="Q526" s="222"/>
      <c r="R526" s="222"/>
      <c r="S526" s="222"/>
      <c r="T526" s="223"/>
      <c r="AT526" s="224" t="s">
        <v>141</v>
      </c>
      <c r="AU526" s="224" t="s">
        <v>84</v>
      </c>
      <c r="AV526" s="12" t="s">
        <v>84</v>
      </c>
      <c r="AW526" s="12" t="s">
        <v>39</v>
      </c>
      <c r="AX526" s="12" t="s">
        <v>75</v>
      </c>
      <c r="AY526" s="224" t="s">
        <v>132</v>
      </c>
    </row>
    <row r="527" spans="2:51" s="11" customFormat="1" ht="13.5">
      <c r="B527" s="201"/>
      <c r="C527" s="202"/>
      <c r="D527" s="203" t="s">
        <v>141</v>
      </c>
      <c r="E527" s="204" t="s">
        <v>32</v>
      </c>
      <c r="F527" s="205" t="s">
        <v>785</v>
      </c>
      <c r="G527" s="202"/>
      <c r="H527" s="206" t="s">
        <v>32</v>
      </c>
      <c r="I527" s="207"/>
      <c r="J527" s="202"/>
      <c r="K527" s="202"/>
      <c r="L527" s="208"/>
      <c r="M527" s="209"/>
      <c r="N527" s="210"/>
      <c r="O527" s="210"/>
      <c r="P527" s="210"/>
      <c r="Q527" s="210"/>
      <c r="R527" s="210"/>
      <c r="S527" s="210"/>
      <c r="T527" s="211"/>
      <c r="AT527" s="212" t="s">
        <v>141</v>
      </c>
      <c r="AU527" s="212" t="s">
        <v>84</v>
      </c>
      <c r="AV527" s="11" t="s">
        <v>25</v>
      </c>
      <c r="AW527" s="11" t="s">
        <v>39</v>
      </c>
      <c r="AX527" s="11" t="s">
        <v>75</v>
      </c>
      <c r="AY527" s="212" t="s">
        <v>132</v>
      </c>
    </row>
    <row r="528" spans="2:51" s="12" customFormat="1" ht="13.5">
      <c r="B528" s="213"/>
      <c r="C528" s="214"/>
      <c r="D528" s="203" t="s">
        <v>141</v>
      </c>
      <c r="E528" s="225" t="s">
        <v>32</v>
      </c>
      <c r="F528" s="226" t="s">
        <v>786</v>
      </c>
      <c r="G528" s="214"/>
      <c r="H528" s="227">
        <v>1284.1</v>
      </c>
      <c r="I528" s="219"/>
      <c r="J528" s="214"/>
      <c r="K528" s="214"/>
      <c r="L528" s="220"/>
      <c r="M528" s="221"/>
      <c r="N528" s="222"/>
      <c r="O528" s="222"/>
      <c r="P528" s="222"/>
      <c r="Q528" s="222"/>
      <c r="R528" s="222"/>
      <c r="S528" s="222"/>
      <c r="T528" s="223"/>
      <c r="AT528" s="224" t="s">
        <v>141</v>
      </c>
      <c r="AU528" s="224" t="s">
        <v>84</v>
      </c>
      <c r="AV528" s="12" t="s">
        <v>84</v>
      </c>
      <c r="AW528" s="12" t="s">
        <v>39</v>
      </c>
      <c r="AX528" s="12" t="s">
        <v>75</v>
      </c>
      <c r="AY528" s="224" t="s">
        <v>132</v>
      </c>
    </row>
    <row r="529" spans="2:51" s="14" customFormat="1" ht="13.5">
      <c r="B529" s="239"/>
      <c r="C529" s="240"/>
      <c r="D529" s="215" t="s">
        <v>141</v>
      </c>
      <c r="E529" s="241" t="s">
        <v>32</v>
      </c>
      <c r="F529" s="242" t="s">
        <v>188</v>
      </c>
      <c r="G529" s="240"/>
      <c r="H529" s="243">
        <v>1759.26</v>
      </c>
      <c r="I529" s="244"/>
      <c r="J529" s="240"/>
      <c r="K529" s="240"/>
      <c r="L529" s="245"/>
      <c r="M529" s="246"/>
      <c r="N529" s="247"/>
      <c r="O529" s="247"/>
      <c r="P529" s="247"/>
      <c r="Q529" s="247"/>
      <c r="R529" s="247"/>
      <c r="S529" s="247"/>
      <c r="T529" s="248"/>
      <c r="AT529" s="249" t="s">
        <v>141</v>
      </c>
      <c r="AU529" s="249" t="s">
        <v>84</v>
      </c>
      <c r="AV529" s="14" t="s">
        <v>139</v>
      </c>
      <c r="AW529" s="14" t="s">
        <v>39</v>
      </c>
      <c r="AX529" s="14" t="s">
        <v>25</v>
      </c>
      <c r="AY529" s="249" t="s">
        <v>132</v>
      </c>
    </row>
    <row r="530" spans="2:65" s="1" customFormat="1" ht="22.5" customHeight="1">
      <c r="B530" s="41"/>
      <c r="C530" s="189" t="s">
        <v>787</v>
      </c>
      <c r="D530" s="189" t="s">
        <v>134</v>
      </c>
      <c r="E530" s="190" t="s">
        <v>788</v>
      </c>
      <c r="F530" s="191" t="s">
        <v>789</v>
      </c>
      <c r="G530" s="192" t="s">
        <v>193</v>
      </c>
      <c r="H530" s="193">
        <v>10555.56</v>
      </c>
      <c r="I530" s="194"/>
      <c r="J530" s="195">
        <f>ROUND(I530*H530,2)</f>
        <v>0</v>
      </c>
      <c r="K530" s="191" t="s">
        <v>138</v>
      </c>
      <c r="L530" s="61"/>
      <c r="M530" s="196" t="s">
        <v>32</v>
      </c>
      <c r="N530" s="197" t="s">
        <v>46</v>
      </c>
      <c r="O530" s="42"/>
      <c r="P530" s="198">
        <f>O530*H530</f>
        <v>0</v>
      </c>
      <c r="Q530" s="198">
        <v>0</v>
      </c>
      <c r="R530" s="198">
        <f>Q530*H530</f>
        <v>0</v>
      </c>
      <c r="S530" s="198">
        <v>0</v>
      </c>
      <c r="T530" s="199">
        <f>S530*H530</f>
        <v>0</v>
      </c>
      <c r="AR530" s="24" t="s">
        <v>139</v>
      </c>
      <c r="AT530" s="24" t="s">
        <v>134</v>
      </c>
      <c r="AU530" s="24" t="s">
        <v>84</v>
      </c>
      <c r="AY530" s="24" t="s">
        <v>132</v>
      </c>
      <c r="BE530" s="200">
        <f>IF(N530="základní",J530,0)</f>
        <v>0</v>
      </c>
      <c r="BF530" s="200">
        <f>IF(N530="snížená",J530,0)</f>
        <v>0</v>
      </c>
      <c r="BG530" s="200">
        <f>IF(N530="zákl. přenesená",J530,0)</f>
        <v>0</v>
      </c>
      <c r="BH530" s="200">
        <f>IF(N530="sníž. přenesená",J530,0)</f>
        <v>0</v>
      </c>
      <c r="BI530" s="200">
        <f>IF(N530="nulová",J530,0)</f>
        <v>0</v>
      </c>
      <c r="BJ530" s="24" t="s">
        <v>25</v>
      </c>
      <c r="BK530" s="200">
        <f>ROUND(I530*H530,2)</f>
        <v>0</v>
      </c>
      <c r="BL530" s="24" t="s">
        <v>139</v>
      </c>
      <c r="BM530" s="24" t="s">
        <v>790</v>
      </c>
    </row>
    <row r="531" spans="2:51" s="11" customFormat="1" ht="13.5">
      <c r="B531" s="201"/>
      <c r="C531" s="202"/>
      <c r="D531" s="203" t="s">
        <v>141</v>
      </c>
      <c r="E531" s="204" t="s">
        <v>32</v>
      </c>
      <c r="F531" s="205" t="s">
        <v>791</v>
      </c>
      <c r="G531" s="202"/>
      <c r="H531" s="206" t="s">
        <v>32</v>
      </c>
      <c r="I531" s="207"/>
      <c r="J531" s="202"/>
      <c r="K531" s="202"/>
      <c r="L531" s="208"/>
      <c r="M531" s="209"/>
      <c r="N531" s="210"/>
      <c r="O531" s="210"/>
      <c r="P531" s="210"/>
      <c r="Q531" s="210"/>
      <c r="R531" s="210"/>
      <c r="S531" s="210"/>
      <c r="T531" s="211"/>
      <c r="AT531" s="212" t="s">
        <v>141</v>
      </c>
      <c r="AU531" s="212" t="s">
        <v>84</v>
      </c>
      <c r="AV531" s="11" t="s">
        <v>25</v>
      </c>
      <c r="AW531" s="11" t="s">
        <v>39</v>
      </c>
      <c r="AX531" s="11" t="s">
        <v>75</v>
      </c>
      <c r="AY531" s="212" t="s">
        <v>132</v>
      </c>
    </row>
    <row r="532" spans="2:51" s="11" customFormat="1" ht="13.5">
      <c r="B532" s="201"/>
      <c r="C532" s="202"/>
      <c r="D532" s="203" t="s">
        <v>141</v>
      </c>
      <c r="E532" s="204" t="s">
        <v>32</v>
      </c>
      <c r="F532" s="205" t="s">
        <v>783</v>
      </c>
      <c r="G532" s="202"/>
      <c r="H532" s="206" t="s">
        <v>32</v>
      </c>
      <c r="I532" s="207"/>
      <c r="J532" s="202"/>
      <c r="K532" s="202"/>
      <c r="L532" s="208"/>
      <c r="M532" s="209"/>
      <c r="N532" s="210"/>
      <c r="O532" s="210"/>
      <c r="P532" s="210"/>
      <c r="Q532" s="210"/>
      <c r="R532" s="210"/>
      <c r="S532" s="210"/>
      <c r="T532" s="211"/>
      <c r="AT532" s="212" t="s">
        <v>141</v>
      </c>
      <c r="AU532" s="212" t="s">
        <v>84</v>
      </c>
      <c r="AV532" s="11" t="s">
        <v>25</v>
      </c>
      <c r="AW532" s="11" t="s">
        <v>39</v>
      </c>
      <c r="AX532" s="11" t="s">
        <v>75</v>
      </c>
      <c r="AY532" s="212" t="s">
        <v>132</v>
      </c>
    </row>
    <row r="533" spans="2:51" s="12" customFormat="1" ht="13.5">
      <c r="B533" s="213"/>
      <c r="C533" s="214"/>
      <c r="D533" s="203" t="s">
        <v>141</v>
      </c>
      <c r="E533" s="225" t="s">
        <v>32</v>
      </c>
      <c r="F533" s="226" t="s">
        <v>792</v>
      </c>
      <c r="G533" s="214"/>
      <c r="H533" s="227">
        <v>2850.96</v>
      </c>
      <c r="I533" s="219"/>
      <c r="J533" s="214"/>
      <c r="K533" s="214"/>
      <c r="L533" s="220"/>
      <c r="M533" s="221"/>
      <c r="N533" s="222"/>
      <c r="O533" s="222"/>
      <c r="P533" s="222"/>
      <c r="Q533" s="222"/>
      <c r="R533" s="222"/>
      <c r="S533" s="222"/>
      <c r="T533" s="223"/>
      <c r="AT533" s="224" t="s">
        <v>141</v>
      </c>
      <c r="AU533" s="224" t="s">
        <v>84</v>
      </c>
      <c r="AV533" s="12" t="s">
        <v>84</v>
      </c>
      <c r="AW533" s="12" t="s">
        <v>39</v>
      </c>
      <c r="AX533" s="12" t="s">
        <v>75</v>
      </c>
      <c r="AY533" s="224" t="s">
        <v>132</v>
      </c>
    </row>
    <row r="534" spans="2:51" s="11" customFormat="1" ht="13.5">
      <c r="B534" s="201"/>
      <c r="C534" s="202"/>
      <c r="D534" s="203" t="s">
        <v>141</v>
      </c>
      <c r="E534" s="204" t="s">
        <v>32</v>
      </c>
      <c r="F534" s="205" t="s">
        <v>791</v>
      </c>
      <c r="G534" s="202"/>
      <c r="H534" s="206" t="s">
        <v>32</v>
      </c>
      <c r="I534" s="207"/>
      <c r="J534" s="202"/>
      <c r="K534" s="202"/>
      <c r="L534" s="208"/>
      <c r="M534" s="209"/>
      <c r="N534" s="210"/>
      <c r="O534" s="210"/>
      <c r="P534" s="210"/>
      <c r="Q534" s="210"/>
      <c r="R534" s="210"/>
      <c r="S534" s="210"/>
      <c r="T534" s="211"/>
      <c r="AT534" s="212" t="s">
        <v>141</v>
      </c>
      <c r="AU534" s="212" t="s">
        <v>84</v>
      </c>
      <c r="AV534" s="11" t="s">
        <v>25</v>
      </c>
      <c r="AW534" s="11" t="s">
        <v>39</v>
      </c>
      <c r="AX534" s="11" t="s">
        <v>75</v>
      </c>
      <c r="AY534" s="212" t="s">
        <v>132</v>
      </c>
    </row>
    <row r="535" spans="2:51" s="11" customFormat="1" ht="13.5">
      <c r="B535" s="201"/>
      <c r="C535" s="202"/>
      <c r="D535" s="203" t="s">
        <v>141</v>
      </c>
      <c r="E535" s="204" t="s">
        <v>32</v>
      </c>
      <c r="F535" s="205" t="s">
        <v>785</v>
      </c>
      <c r="G535" s="202"/>
      <c r="H535" s="206" t="s">
        <v>32</v>
      </c>
      <c r="I535" s="207"/>
      <c r="J535" s="202"/>
      <c r="K535" s="202"/>
      <c r="L535" s="208"/>
      <c r="M535" s="209"/>
      <c r="N535" s="210"/>
      <c r="O535" s="210"/>
      <c r="P535" s="210"/>
      <c r="Q535" s="210"/>
      <c r="R535" s="210"/>
      <c r="S535" s="210"/>
      <c r="T535" s="211"/>
      <c r="AT535" s="212" t="s">
        <v>141</v>
      </c>
      <c r="AU535" s="212" t="s">
        <v>84</v>
      </c>
      <c r="AV535" s="11" t="s">
        <v>25</v>
      </c>
      <c r="AW535" s="11" t="s">
        <v>39</v>
      </c>
      <c r="AX535" s="11" t="s">
        <v>75</v>
      </c>
      <c r="AY535" s="212" t="s">
        <v>132</v>
      </c>
    </row>
    <row r="536" spans="2:51" s="12" customFormat="1" ht="13.5">
      <c r="B536" s="213"/>
      <c r="C536" s="214"/>
      <c r="D536" s="203" t="s">
        <v>141</v>
      </c>
      <c r="E536" s="225" t="s">
        <v>32</v>
      </c>
      <c r="F536" s="226" t="s">
        <v>793</v>
      </c>
      <c r="G536" s="214"/>
      <c r="H536" s="227">
        <v>7704.6</v>
      </c>
      <c r="I536" s="219"/>
      <c r="J536" s="214"/>
      <c r="K536" s="214"/>
      <c r="L536" s="220"/>
      <c r="M536" s="221"/>
      <c r="N536" s="222"/>
      <c r="O536" s="222"/>
      <c r="P536" s="222"/>
      <c r="Q536" s="222"/>
      <c r="R536" s="222"/>
      <c r="S536" s="222"/>
      <c r="T536" s="223"/>
      <c r="AT536" s="224" t="s">
        <v>141</v>
      </c>
      <c r="AU536" s="224" t="s">
        <v>84</v>
      </c>
      <c r="AV536" s="12" t="s">
        <v>84</v>
      </c>
      <c r="AW536" s="12" t="s">
        <v>39</v>
      </c>
      <c r="AX536" s="12" t="s">
        <v>75</v>
      </c>
      <c r="AY536" s="224" t="s">
        <v>132</v>
      </c>
    </row>
    <row r="537" spans="2:51" s="14" customFormat="1" ht="13.5">
      <c r="B537" s="239"/>
      <c r="C537" s="240"/>
      <c r="D537" s="215" t="s">
        <v>141</v>
      </c>
      <c r="E537" s="241" t="s">
        <v>32</v>
      </c>
      <c r="F537" s="242" t="s">
        <v>188</v>
      </c>
      <c r="G537" s="240"/>
      <c r="H537" s="243">
        <v>10555.56</v>
      </c>
      <c r="I537" s="244"/>
      <c r="J537" s="240"/>
      <c r="K537" s="240"/>
      <c r="L537" s="245"/>
      <c r="M537" s="246"/>
      <c r="N537" s="247"/>
      <c r="O537" s="247"/>
      <c r="P537" s="247"/>
      <c r="Q537" s="247"/>
      <c r="R537" s="247"/>
      <c r="S537" s="247"/>
      <c r="T537" s="248"/>
      <c r="AT537" s="249" t="s">
        <v>141</v>
      </c>
      <c r="AU537" s="249" t="s">
        <v>84</v>
      </c>
      <c r="AV537" s="14" t="s">
        <v>139</v>
      </c>
      <c r="AW537" s="14" t="s">
        <v>39</v>
      </c>
      <c r="AX537" s="14" t="s">
        <v>25</v>
      </c>
      <c r="AY537" s="249" t="s">
        <v>132</v>
      </c>
    </row>
    <row r="538" spans="2:65" s="1" customFormat="1" ht="22.5" customHeight="1">
      <c r="B538" s="41"/>
      <c r="C538" s="189" t="s">
        <v>794</v>
      </c>
      <c r="D538" s="189" t="s">
        <v>134</v>
      </c>
      <c r="E538" s="190" t="s">
        <v>795</v>
      </c>
      <c r="F538" s="191" t="s">
        <v>796</v>
      </c>
      <c r="G538" s="192" t="s">
        <v>193</v>
      </c>
      <c r="H538" s="193">
        <v>204.15</v>
      </c>
      <c r="I538" s="194"/>
      <c r="J538" s="195">
        <f>ROUND(I538*H538,2)</f>
        <v>0</v>
      </c>
      <c r="K538" s="191" t="s">
        <v>138</v>
      </c>
      <c r="L538" s="61"/>
      <c r="M538" s="196" t="s">
        <v>32</v>
      </c>
      <c r="N538" s="197" t="s">
        <v>46</v>
      </c>
      <c r="O538" s="42"/>
      <c r="P538" s="198">
        <f>O538*H538</f>
        <v>0</v>
      </c>
      <c r="Q538" s="198">
        <v>0</v>
      </c>
      <c r="R538" s="198">
        <f>Q538*H538</f>
        <v>0</v>
      </c>
      <c r="S538" s="198">
        <v>0</v>
      </c>
      <c r="T538" s="199">
        <f>S538*H538</f>
        <v>0</v>
      </c>
      <c r="AR538" s="24" t="s">
        <v>139</v>
      </c>
      <c r="AT538" s="24" t="s">
        <v>134</v>
      </c>
      <c r="AU538" s="24" t="s">
        <v>84</v>
      </c>
      <c r="AY538" s="24" t="s">
        <v>132</v>
      </c>
      <c r="BE538" s="200">
        <f>IF(N538="základní",J538,0)</f>
        <v>0</v>
      </c>
      <c r="BF538" s="200">
        <f>IF(N538="snížená",J538,0)</f>
        <v>0</v>
      </c>
      <c r="BG538" s="200">
        <f>IF(N538="zákl. přenesená",J538,0)</f>
        <v>0</v>
      </c>
      <c r="BH538" s="200">
        <f>IF(N538="sníž. přenesená",J538,0)</f>
        <v>0</v>
      </c>
      <c r="BI538" s="200">
        <f>IF(N538="nulová",J538,0)</f>
        <v>0</v>
      </c>
      <c r="BJ538" s="24" t="s">
        <v>25</v>
      </c>
      <c r="BK538" s="200">
        <f>ROUND(I538*H538,2)</f>
        <v>0</v>
      </c>
      <c r="BL538" s="24" t="s">
        <v>139</v>
      </c>
      <c r="BM538" s="24" t="s">
        <v>797</v>
      </c>
    </row>
    <row r="539" spans="2:51" s="11" customFormat="1" ht="13.5">
      <c r="B539" s="201"/>
      <c r="C539" s="202"/>
      <c r="D539" s="203" t="s">
        <v>141</v>
      </c>
      <c r="E539" s="204" t="s">
        <v>32</v>
      </c>
      <c r="F539" s="205" t="s">
        <v>798</v>
      </c>
      <c r="G539" s="202"/>
      <c r="H539" s="206" t="s">
        <v>32</v>
      </c>
      <c r="I539" s="207"/>
      <c r="J539" s="202"/>
      <c r="K539" s="202"/>
      <c r="L539" s="208"/>
      <c r="M539" s="209"/>
      <c r="N539" s="210"/>
      <c r="O539" s="210"/>
      <c r="P539" s="210"/>
      <c r="Q539" s="210"/>
      <c r="R539" s="210"/>
      <c r="S539" s="210"/>
      <c r="T539" s="211"/>
      <c r="AT539" s="212" t="s">
        <v>141</v>
      </c>
      <c r="AU539" s="212" t="s">
        <v>84</v>
      </c>
      <c r="AV539" s="11" t="s">
        <v>25</v>
      </c>
      <c r="AW539" s="11" t="s">
        <v>39</v>
      </c>
      <c r="AX539" s="11" t="s">
        <v>75</v>
      </c>
      <c r="AY539" s="212" t="s">
        <v>132</v>
      </c>
    </row>
    <row r="540" spans="2:51" s="12" customFormat="1" ht="13.5">
      <c r="B540" s="213"/>
      <c r="C540" s="214"/>
      <c r="D540" s="215" t="s">
        <v>141</v>
      </c>
      <c r="E540" s="216" t="s">
        <v>32</v>
      </c>
      <c r="F540" s="217" t="s">
        <v>799</v>
      </c>
      <c r="G540" s="214"/>
      <c r="H540" s="218">
        <v>204.15</v>
      </c>
      <c r="I540" s="219"/>
      <c r="J540" s="214"/>
      <c r="K540" s="214"/>
      <c r="L540" s="220"/>
      <c r="M540" s="221"/>
      <c r="N540" s="222"/>
      <c r="O540" s="222"/>
      <c r="P540" s="222"/>
      <c r="Q540" s="222"/>
      <c r="R540" s="222"/>
      <c r="S540" s="222"/>
      <c r="T540" s="223"/>
      <c r="AT540" s="224" t="s">
        <v>141</v>
      </c>
      <c r="AU540" s="224" t="s">
        <v>84</v>
      </c>
      <c r="AV540" s="12" t="s">
        <v>84</v>
      </c>
      <c r="AW540" s="12" t="s">
        <v>39</v>
      </c>
      <c r="AX540" s="12" t="s">
        <v>25</v>
      </c>
      <c r="AY540" s="224" t="s">
        <v>132</v>
      </c>
    </row>
    <row r="541" spans="2:65" s="1" customFormat="1" ht="22.5" customHeight="1">
      <c r="B541" s="41"/>
      <c r="C541" s="189" t="s">
        <v>800</v>
      </c>
      <c r="D541" s="189" t="s">
        <v>134</v>
      </c>
      <c r="E541" s="190" t="s">
        <v>801</v>
      </c>
      <c r="F541" s="191" t="s">
        <v>802</v>
      </c>
      <c r="G541" s="192" t="s">
        <v>193</v>
      </c>
      <c r="H541" s="193">
        <v>1225.29</v>
      </c>
      <c r="I541" s="194"/>
      <c r="J541" s="195">
        <f>ROUND(I541*H541,2)</f>
        <v>0</v>
      </c>
      <c r="K541" s="191" t="s">
        <v>138</v>
      </c>
      <c r="L541" s="61"/>
      <c r="M541" s="196" t="s">
        <v>32</v>
      </c>
      <c r="N541" s="197" t="s">
        <v>46</v>
      </c>
      <c r="O541" s="42"/>
      <c r="P541" s="198">
        <f>O541*H541</f>
        <v>0</v>
      </c>
      <c r="Q541" s="198">
        <v>0</v>
      </c>
      <c r="R541" s="198">
        <f>Q541*H541</f>
        <v>0</v>
      </c>
      <c r="S541" s="198">
        <v>0</v>
      </c>
      <c r="T541" s="199">
        <f>S541*H541</f>
        <v>0</v>
      </c>
      <c r="AR541" s="24" t="s">
        <v>139</v>
      </c>
      <c r="AT541" s="24" t="s">
        <v>134</v>
      </c>
      <c r="AU541" s="24" t="s">
        <v>84</v>
      </c>
      <c r="AY541" s="24" t="s">
        <v>132</v>
      </c>
      <c r="BE541" s="200">
        <f>IF(N541="základní",J541,0)</f>
        <v>0</v>
      </c>
      <c r="BF541" s="200">
        <f>IF(N541="snížená",J541,0)</f>
        <v>0</v>
      </c>
      <c r="BG541" s="200">
        <f>IF(N541="zákl. přenesená",J541,0)</f>
        <v>0</v>
      </c>
      <c r="BH541" s="200">
        <f>IF(N541="sníž. přenesená",J541,0)</f>
        <v>0</v>
      </c>
      <c r="BI541" s="200">
        <f>IF(N541="nulová",J541,0)</f>
        <v>0</v>
      </c>
      <c r="BJ541" s="24" t="s">
        <v>25</v>
      </c>
      <c r="BK541" s="200">
        <f>ROUND(I541*H541,2)</f>
        <v>0</v>
      </c>
      <c r="BL541" s="24" t="s">
        <v>139</v>
      </c>
      <c r="BM541" s="24" t="s">
        <v>803</v>
      </c>
    </row>
    <row r="542" spans="2:51" s="11" customFormat="1" ht="13.5">
      <c r="B542" s="201"/>
      <c r="C542" s="202"/>
      <c r="D542" s="203" t="s">
        <v>141</v>
      </c>
      <c r="E542" s="204" t="s">
        <v>32</v>
      </c>
      <c r="F542" s="205" t="s">
        <v>791</v>
      </c>
      <c r="G542" s="202"/>
      <c r="H542" s="206" t="s">
        <v>32</v>
      </c>
      <c r="I542" s="207"/>
      <c r="J542" s="202"/>
      <c r="K542" s="202"/>
      <c r="L542" s="208"/>
      <c r="M542" s="209"/>
      <c r="N542" s="210"/>
      <c r="O542" s="210"/>
      <c r="P542" s="210"/>
      <c r="Q542" s="210"/>
      <c r="R542" s="210"/>
      <c r="S542" s="210"/>
      <c r="T542" s="211"/>
      <c r="AT542" s="212" t="s">
        <v>141</v>
      </c>
      <c r="AU542" s="212" t="s">
        <v>84</v>
      </c>
      <c r="AV542" s="11" t="s">
        <v>25</v>
      </c>
      <c r="AW542" s="11" t="s">
        <v>39</v>
      </c>
      <c r="AX542" s="11" t="s">
        <v>75</v>
      </c>
      <c r="AY542" s="212" t="s">
        <v>132</v>
      </c>
    </row>
    <row r="543" spans="2:51" s="12" customFormat="1" ht="13.5">
      <c r="B543" s="213"/>
      <c r="C543" s="214"/>
      <c r="D543" s="215" t="s">
        <v>141</v>
      </c>
      <c r="E543" s="216" t="s">
        <v>32</v>
      </c>
      <c r="F543" s="217" t="s">
        <v>804</v>
      </c>
      <c r="G543" s="214"/>
      <c r="H543" s="218">
        <v>1225.29</v>
      </c>
      <c r="I543" s="219"/>
      <c r="J543" s="214"/>
      <c r="K543" s="214"/>
      <c r="L543" s="220"/>
      <c r="M543" s="221"/>
      <c r="N543" s="222"/>
      <c r="O543" s="222"/>
      <c r="P543" s="222"/>
      <c r="Q543" s="222"/>
      <c r="R543" s="222"/>
      <c r="S543" s="222"/>
      <c r="T543" s="223"/>
      <c r="AT543" s="224" t="s">
        <v>141</v>
      </c>
      <c r="AU543" s="224" t="s">
        <v>84</v>
      </c>
      <c r="AV543" s="12" t="s">
        <v>84</v>
      </c>
      <c r="AW543" s="12" t="s">
        <v>39</v>
      </c>
      <c r="AX543" s="12" t="s">
        <v>25</v>
      </c>
      <c r="AY543" s="224" t="s">
        <v>132</v>
      </c>
    </row>
    <row r="544" spans="2:65" s="1" customFormat="1" ht="22.5" customHeight="1">
      <c r="B544" s="41"/>
      <c r="C544" s="189" t="s">
        <v>805</v>
      </c>
      <c r="D544" s="189" t="s">
        <v>134</v>
      </c>
      <c r="E544" s="190" t="s">
        <v>806</v>
      </c>
      <c r="F544" s="191" t="s">
        <v>807</v>
      </c>
      <c r="G544" s="192" t="s">
        <v>193</v>
      </c>
      <c r="H544" s="193">
        <v>17.405</v>
      </c>
      <c r="I544" s="194"/>
      <c r="J544" s="195">
        <f>ROUND(I544*H544,2)</f>
        <v>0</v>
      </c>
      <c r="K544" s="191" t="s">
        <v>138</v>
      </c>
      <c r="L544" s="61"/>
      <c r="M544" s="196" t="s">
        <v>32</v>
      </c>
      <c r="N544" s="197" t="s">
        <v>46</v>
      </c>
      <c r="O544" s="42"/>
      <c r="P544" s="198">
        <f>O544*H544</f>
        <v>0</v>
      </c>
      <c r="Q544" s="198">
        <v>0</v>
      </c>
      <c r="R544" s="198">
        <f>Q544*H544</f>
        <v>0</v>
      </c>
      <c r="S544" s="198">
        <v>0</v>
      </c>
      <c r="T544" s="199">
        <f>S544*H544</f>
        <v>0</v>
      </c>
      <c r="AR544" s="24" t="s">
        <v>139</v>
      </c>
      <c r="AT544" s="24" t="s">
        <v>134</v>
      </c>
      <c r="AU544" s="24" t="s">
        <v>84</v>
      </c>
      <c r="AY544" s="24" t="s">
        <v>132</v>
      </c>
      <c r="BE544" s="200">
        <f>IF(N544="základní",J544,0)</f>
        <v>0</v>
      </c>
      <c r="BF544" s="200">
        <f>IF(N544="snížená",J544,0)</f>
        <v>0</v>
      </c>
      <c r="BG544" s="200">
        <f>IF(N544="zákl. přenesená",J544,0)</f>
        <v>0</v>
      </c>
      <c r="BH544" s="200">
        <f>IF(N544="sníž. přenesená",J544,0)</f>
        <v>0</v>
      </c>
      <c r="BI544" s="200">
        <f>IF(N544="nulová",J544,0)</f>
        <v>0</v>
      </c>
      <c r="BJ544" s="24" t="s">
        <v>25</v>
      </c>
      <c r="BK544" s="200">
        <f>ROUND(I544*H544,2)</f>
        <v>0</v>
      </c>
      <c r="BL544" s="24" t="s">
        <v>139</v>
      </c>
      <c r="BM544" s="24" t="s">
        <v>808</v>
      </c>
    </row>
    <row r="545" spans="2:51" s="11" customFormat="1" ht="13.5">
      <c r="B545" s="201"/>
      <c r="C545" s="202"/>
      <c r="D545" s="203" t="s">
        <v>141</v>
      </c>
      <c r="E545" s="204" t="s">
        <v>32</v>
      </c>
      <c r="F545" s="205" t="s">
        <v>809</v>
      </c>
      <c r="G545" s="202"/>
      <c r="H545" s="206" t="s">
        <v>32</v>
      </c>
      <c r="I545" s="207"/>
      <c r="J545" s="202"/>
      <c r="K545" s="202"/>
      <c r="L545" s="208"/>
      <c r="M545" s="209"/>
      <c r="N545" s="210"/>
      <c r="O545" s="210"/>
      <c r="P545" s="210"/>
      <c r="Q545" s="210"/>
      <c r="R545" s="210"/>
      <c r="S545" s="210"/>
      <c r="T545" s="211"/>
      <c r="AT545" s="212" t="s">
        <v>141</v>
      </c>
      <c r="AU545" s="212" t="s">
        <v>84</v>
      </c>
      <c r="AV545" s="11" t="s">
        <v>25</v>
      </c>
      <c r="AW545" s="11" t="s">
        <v>39</v>
      </c>
      <c r="AX545" s="11" t="s">
        <v>75</v>
      </c>
      <c r="AY545" s="212" t="s">
        <v>132</v>
      </c>
    </row>
    <row r="546" spans="2:51" s="12" customFormat="1" ht="13.5">
      <c r="B546" s="213"/>
      <c r="C546" s="214"/>
      <c r="D546" s="203" t="s">
        <v>141</v>
      </c>
      <c r="E546" s="225" t="s">
        <v>32</v>
      </c>
      <c r="F546" s="226" t="s">
        <v>810</v>
      </c>
      <c r="G546" s="214"/>
      <c r="H546" s="227">
        <v>6.205</v>
      </c>
      <c r="I546" s="219"/>
      <c r="J546" s="214"/>
      <c r="K546" s="214"/>
      <c r="L546" s="220"/>
      <c r="M546" s="221"/>
      <c r="N546" s="222"/>
      <c r="O546" s="222"/>
      <c r="P546" s="222"/>
      <c r="Q546" s="222"/>
      <c r="R546" s="222"/>
      <c r="S546" s="222"/>
      <c r="T546" s="223"/>
      <c r="AT546" s="224" t="s">
        <v>141</v>
      </c>
      <c r="AU546" s="224" t="s">
        <v>84</v>
      </c>
      <c r="AV546" s="12" t="s">
        <v>84</v>
      </c>
      <c r="AW546" s="12" t="s">
        <v>39</v>
      </c>
      <c r="AX546" s="12" t="s">
        <v>75</v>
      </c>
      <c r="AY546" s="224" t="s">
        <v>132</v>
      </c>
    </row>
    <row r="547" spans="2:51" s="11" customFormat="1" ht="13.5">
      <c r="B547" s="201"/>
      <c r="C547" s="202"/>
      <c r="D547" s="203" t="s">
        <v>141</v>
      </c>
      <c r="E547" s="204" t="s">
        <v>32</v>
      </c>
      <c r="F547" s="205" t="s">
        <v>811</v>
      </c>
      <c r="G547" s="202"/>
      <c r="H547" s="206" t="s">
        <v>32</v>
      </c>
      <c r="I547" s="207"/>
      <c r="J547" s="202"/>
      <c r="K547" s="202"/>
      <c r="L547" s="208"/>
      <c r="M547" s="209"/>
      <c r="N547" s="210"/>
      <c r="O547" s="210"/>
      <c r="P547" s="210"/>
      <c r="Q547" s="210"/>
      <c r="R547" s="210"/>
      <c r="S547" s="210"/>
      <c r="T547" s="211"/>
      <c r="AT547" s="212" t="s">
        <v>141</v>
      </c>
      <c r="AU547" s="212" t="s">
        <v>84</v>
      </c>
      <c r="AV547" s="11" t="s">
        <v>25</v>
      </c>
      <c r="AW547" s="11" t="s">
        <v>39</v>
      </c>
      <c r="AX547" s="11" t="s">
        <v>75</v>
      </c>
      <c r="AY547" s="212" t="s">
        <v>132</v>
      </c>
    </row>
    <row r="548" spans="2:51" s="12" customFormat="1" ht="13.5">
      <c r="B548" s="213"/>
      <c r="C548" s="214"/>
      <c r="D548" s="203" t="s">
        <v>141</v>
      </c>
      <c r="E548" s="225" t="s">
        <v>32</v>
      </c>
      <c r="F548" s="226" t="s">
        <v>812</v>
      </c>
      <c r="G548" s="214"/>
      <c r="H548" s="227">
        <v>3</v>
      </c>
      <c r="I548" s="219"/>
      <c r="J548" s="214"/>
      <c r="K548" s="214"/>
      <c r="L548" s="220"/>
      <c r="M548" s="221"/>
      <c r="N548" s="222"/>
      <c r="O548" s="222"/>
      <c r="P548" s="222"/>
      <c r="Q548" s="222"/>
      <c r="R548" s="222"/>
      <c r="S548" s="222"/>
      <c r="T548" s="223"/>
      <c r="AT548" s="224" t="s">
        <v>141</v>
      </c>
      <c r="AU548" s="224" t="s">
        <v>84</v>
      </c>
      <c r="AV548" s="12" t="s">
        <v>84</v>
      </c>
      <c r="AW548" s="12" t="s">
        <v>39</v>
      </c>
      <c r="AX548" s="12" t="s">
        <v>75</v>
      </c>
      <c r="AY548" s="224" t="s">
        <v>132</v>
      </c>
    </row>
    <row r="549" spans="2:51" s="11" customFormat="1" ht="13.5">
      <c r="B549" s="201"/>
      <c r="C549" s="202"/>
      <c r="D549" s="203" t="s">
        <v>141</v>
      </c>
      <c r="E549" s="204" t="s">
        <v>32</v>
      </c>
      <c r="F549" s="205" t="s">
        <v>813</v>
      </c>
      <c r="G549" s="202"/>
      <c r="H549" s="206" t="s">
        <v>32</v>
      </c>
      <c r="I549" s="207"/>
      <c r="J549" s="202"/>
      <c r="K549" s="202"/>
      <c r="L549" s="208"/>
      <c r="M549" s="209"/>
      <c r="N549" s="210"/>
      <c r="O549" s="210"/>
      <c r="P549" s="210"/>
      <c r="Q549" s="210"/>
      <c r="R549" s="210"/>
      <c r="S549" s="210"/>
      <c r="T549" s="211"/>
      <c r="AT549" s="212" t="s">
        <v>141</v>
      </c>
      <c r="AU549" s="212" t="s">
        <v>84</v>
      </c>
      <c r="AV549" s="11" t="s">
        <v>25</v>
      </c>
      <c r="AW549" s="11" t="s">
        <v>39</v>
      </c>
      <c r="AX549" s="11" t="s">
        <v>75</v>
      </c>
      <c r="AY549" s="212" t="s">
        <v>132</v>
      </c>
    </row>
    <row r="550" spans="2:51" s="12" customFormat="1" ht="13.5">
      <c r="B550" s="213"/>
      <c r="C550" s="214"/>
      <c r="D550" s="203" t="s">
        <v>141</v>
      </c>
      <c r="E550" s="225" t="s">
        <v>32</v>
      </c>
      <c r="F550" s="226" t="s">
        <v>814</v>
      </c>
      <c r="G550" s="214"/>
      <c r="H550" s="227">
        <v>8.2</v>
      </c>
      <c r="I550" s="219"/>
      <c r="J550" s="214"/>
      <c r="K550" s="214"/>
      <c r="L550" s="220"/>
      <c r="M550" s="221"/>
      <c r="N550" s="222"/>
      <c r="O550" s="222"/>
      <c r="P550" s="222"/>
      <c r="Q550" s="222"/>
      <c r="R550" s="222"/>
      <c r="S550" s="222"/>
      <c r="T550" s="223"/>
      <c r="AT550" s="224" t="s">
        <v>141</v>
      </c>
      <c r="AU550" s="224" t="s">
        <v>84</v>
      </c>
      <c r="AV550" s="12" t="s">
        <v>84</v>
      </c>
      <c r="AW550" s="12" t="s">
        <v>39</v>
      </c>
      <c r="AX550" s="12" t="s">
        <v>75</v>
      </c>
      <c r="AY550" s="224" t="s">
        <v>132</v>
      </c>
    </row>
    <row r="551" spans="2:51" s="14" customFormat="1" ht="13.5">
      <c r="B551" s="239"/>
      <c r="C551" s="240"/>
      <c r="D551" s="215" t="s">
        <v>141</v>
      </c>
      <c r="E551" s="241" t="s">
        <v>32</v>
      </c>
      <c r="F551" s="242" t="s">
        <v>188</v>
      </c>
      <c r="G551" s="240"/>
      <c r="H551" s="243">
        <v>17.405</v>
      </c>
      <c r="I551" s="244"/>
      <c r="J551" s="240"/>
      <c r="K551" s="240"/>
      <c r="L551" s="245"/>
      <c r="M551" s="246"/>
      <c r="N551" s="247"/>
      <c r="O551" s="247"/>
      <c r="P551" s="247"/>
      <c r="Q551" s="247"/>
      <c r="R551" s="247"/>
      <c r="S551" s="247"/>
      <c r="T551" s="248"/>
      <c r="AT551" s="249" t="s">
        <v>141</v>
      </c>
      <c r="AU551" s="249" t="s">
        <v>84</v>
      </c>
      <c r="AV551" s="14" t="s">
        <v>139</v>
      </c>
      <c r="AW551" s="14" t="s">
        <v>39</v>
      </c>
      <c r="AX551" s="14" t="s">
        <v>25</v>
      </c>
      <c r="AY551" s="249" t="s">
        <v>132</v>
      </c>
    </row>
    <row r="552" spans="2:65" s="1" customFormat="1" ht="22.5" customHeight="1">
      <c r="B552" s="41"/>
      <c r="C552" s="189" t="s">
        <v>815</v>
      </c>
      <c r="D552" s="189" t="s">
        <v>134</v>
      </c>
      <c r="E552" s="190" t="s">
        <v>816</v>
      </c>
      <c r="F552" s="191" t="s">
        <v>817</v>
      </c>
      <c r="G552" s="192" t="s">
        <v>193</v>
      </c>
      <c r="H552" s="193">
        <v>278.48</v>
      </c>
      <c r="I552" s="194"/>
      <c r="J552" s="195">
        <f>ROUND(I552*H552,2)</f>
        <v>0</v>
      </c>
      <c r="K552" s="191" t="s">
        <v>138</v>
      </c>
      <c r="L552" s="61"/>
      <c r="M552" s="196" t="s">
        <v>32</v>
      </c>
      <c r="N552" s="197" t="s">
        <v>46</v>
      </c>
      <c r="O552" s="42"/>
      <c r="P552" s="198">
        <f>O552*H552</f>
        <v>0</v>
      </c>
      <c r="Q552" s="198">
        <v>0</v>
      </c>
      <c r="R552" s="198">
        <f>Q552*H552</f>
        <v>0</v>
      </c>
      <c r="S552" s="198">
        <v>0</v>
      </c>
      <c r="T552" s="199">
        <f>S552*H552</f>
        <v>0</v>
      </c>
      <c r="AR552" s="24" t="s">
        <v>139</v>
      </c>
      <c r="AT552" s="24" t="s">
        <v>134</v>
      </c>
      <c r="AU552" s="24" t="s">
        <v>84</v>
      </c>
      <c r="AY552" s="24" t="s">
        <v>132</v>
      </c>
      <c r="BE552" s="200">
        <f>IF(N552="základní",J552,0)</f>
        <v>0</v>
      </c>
      <c r="BF552" s="200">
        <f>IF(N552="snížená",J552,0)</f>
        <v>0</v>
      </c>
      <c r="BG552" s="200">
        <f>IF(N552="zákl. přenesená",J552,0)</f>
        <v>0</v>
      </c>
      <c r="BH552" s="200">
        <f>IF(N552="sníž. přenesená",J552,0)</f>
        <v>0</v>
      </c>
      <c r="BI552" s="200">
        <f>IF(N552="nulová",J552,0)</f>
        <v>0</v>
      </c>
      <c r="BJ552" s="24" t="s">
        <v>25</v>
      </c>
      <c r="BK552" s="200">
        <f>ROUND(I552*H552,2)</f>
        <v>0</v>
      </c>
      <c r="BL552" s="24" t="s">
        <v>139</v>
      </c>
      <c r="BM552" s="24" t="s">
        <v>818</v>
      </c>
    </row>
    <row r="553" spans="2:51" s="11" customFormat="1" ht="13.5">
      <c r="B553" s="201"/>
      <c r="C553" s="202"/>
      <c r="D553" s="203" t="s">
        <v>141</v>
      </c>
      <c r="E553" s="204" t="s">
        <v>32</v>
      </c>
      <c r="F553" s="205" t="s">
        <v>819</v>
      </c>
      <c r="G553" s="202"/>
      <c r="H553" s="206" t="s">
        <v>32</v>
      </c>
      <c r="I553" s="207"/>
      <c r="J553" s="202"/>
      <c r="K553" s="202"/>
      <c r="L553" s="208"/>
      <c r="M553" s="209"/>
      <c r="N553" s="210"/>
      <c r="O553" s="210"/>
      <c r="P553" s="210"/>
      <c r="Q553" s="210"/>
      <c r="R553" s="210"/>
      <c r="S553" s="210"/>
      <c r="T553" s="211"/>
      <c r="AT553" s="212" t="s">
        <v>141</v>
      </c>
      <c r="AU553" s="212" t="s">
        <v>84</v>
      </c>
      <c r="AV553" s="11" t="s">
        <v>25</v>
      </c>
      <c r="AW553" s="11" t="s">
        <v>39</v>
      </c>
      <c r="AX553" s="11" t="s">
        <v>75</v>
      </c>
      <c r="AY553" s="212" t="s">
        <v>132</v>
      </c>
    </row>
    <row r="554" spans="2:51" s="12" customFormat="1" ht="13.5">
      <c r="B554" s="213"/>
      <c r="C554" s="214"/>
      <c r="D554" s="215" t="s">
        <v>141</v>
      </c>
      <c r="E554" s="216" t="s">
        <v>32</v>
      </c>
      <c r="F554" s="217" t="s">
        <v>820</v>
      </c>
      <c r="G554" s="214"/>
      <c r="H554" s="218">
        <v>278.48</v>
      </c>
      <c r="I554" s="219"/>
      <c r="J554" s="214"/>
      <c r="K554" s="214"/>
      <c r="L554" s="220"/>
      <c r="M554" s="221"/>
      <c r="N554" s="222"/>
      <c r="O554" s="222"/>
      <c r="P554" s="222"/>
      <c r="Q554" s="222"/>
      <c r="R554" s="222"/>
      <c r="S554" s="222"/>
      <c r="T554" s="223"/>
      <c r="AT554" s="224" t="s">
        <v>141</v>
      </c>
      <c r="AU554" s="224" t="s">
        <v>84</v>
      </c>
      <c r="AV554" s="12" t="s">
        <v>84</v>
      </c>
      <c r="AW554" s="12" t="s">
        <v>39</v>
      </c>
      <c r="AX554" s="12" t="s">
        <v>25</v>
      </c>
      <c r="AY554" s="224" t="s">
        <v>132</v>
      </c>
    </row>
    <row r="555" spans="2:65" s="1" customFormat="1" ht="22.5" customHeight="1">
      <c r="B555" s="41"/>
      <c r="C555" s="189" t="s">
        <v>821</v>
      </c>
      <c r="D555" s="189" t="s">
        <v>134</v>
      </c>
      <c r="E555" s="190" t="s">
        <v>822</v>
      </c>
      <c r="F555" s="191" t="s">
        <v>823</v>
      </c>
      <c r="G555" s="192" t="s">
        <v>193</v>
      </c>
      <c r="H555" s="193">
        <v>212.475</v>
      </c>
      <c r="I555" s="194"/>
      <c r="J555" s="195">
        <f>ROUND(I555*H555,2)</f>
        <v>0</v>
      </c>
      <c r="K555" s="191" t="s">
        <v>32</v>
      </c>
      <c r="L555" s="61"/>
      <c r="M555" s="196" t="s">
        <v>32</v>
      </c>
      <c r="N555" s="197" t="s">
        <v>46</v>
      </c>
      <c r="O555" s="42"/>
      <c r="P555" s="198">
        <f>O555*H555</f>
        <v>0</v>
      </c>
      <c r="Q555" s="198">
        <v>0</v>
      </c>
      <c r="R555" s="198">
        <f>Q555*H555</f>
        <v>0</v>
      </c>
      <c r="S555" s="198">
        <v>0</v>
      </c>
      <c r="T555" s="199">
        <f>S555*H555</f>
        <v>0</v>
      </c>
      <c r="AR555" s="24" t="s">
        <v>139</v>
      </c>
      <c r="AT555" s="24" t="s">
        <v>134</v>
      </c>
      <c r="AU555" s="24" t="s">
        <v>84</v>
      </c>
      <c r="AY555" s="24" t="s">
        <v>132</v>
      </c>
      <c r="BE555" s="200">
        <f>IF(N555="základní",J555,0)</f>
        <v>0</v>
      </c>
      <c r="BF555" s="200">
        <f>IF(N555="snížená",J555,0)</f>
        <v>0</v>
      </c>
      <c r="BG555" s="200">
        <f>IF(N555="zákl. přenesená",J555,0)</f>
        <v>0</v>
      </c>
      <c r="BH555" s="200">
        <f>IF(N555="sníž. přenesená",J555,0)</f>
        <v>0</v>
      </c>
      <c r="BI555" s="200">
        <f>IF(N555="nulová",J555,0)</f>
        <v>0</v>
      </c>
      <c r="BJ555" s="24" t="s">
        <v>25</v>
      </c>
      <c r="BK555" s="200">
        <f>ROUND(I555*H555,2)</f>
        <v>0</v>
      </c>
      <c r="BL555" s="24" t="s">
        <v>139</v>
      </c>
      <c r="BM555" s="24" t="s">
        <v>824</v>
      </c>
    </row>
    <row r="556" spans="2:51" s="11" customFormat="1" ht="13.5">
      <c r="B556" s="201"/>
      <c r="C556" s="202"/>
      <c r="D556" s="203" t="s">
        <v>141</v>
      </c>
      <c r="E556" s="204" t="s">
        <v>32</v>
      </c>
      <c r="F556" s="205" t="s">
        <v>825</v>
      </c>
      <c r="G556" s="202"/>
      <c r="H556" s="206" t="s">
        <v>32</v>
      </c>
      <c r="I556" s="207"/>
      <c r="J556" s="202"/>
      <c r="K556" s="202"/>
      <c r="L556" s="208"/>
      <c r="M556" s="209"/>
      <c r="N556" s="210"/>
      <c r="O556" s="210"/>
      <c r="P556" s="210"/>
      <c r="Q556" s="210"/>
      <c r="R556" s="210"/>
      <c r="S556" s="210"/>
      <c r="T556" s="211"/>
      <c r="AT556" s="212" t="s">
        <v>141</v>
      </c>
      <c r="AU556" s="212" t="s">
        <v>84</v>
      </c>
      <c r="AV556" s="11" t="s">
        <v>25</v>
      </c>
      <c r="AW556" s="11" t="s">
        <v>39</v>
      </c>
      <c r="AX556" s="11" t="s">
        <v>75</v>
      </c>
      <c r="AY556" s="212" t="s">
        <v>132</v>
      </c>
    </row>
    <row r="557" spans="2:51" s="12" customFormat="1" ht="13.5">
      <c r="B557" s="213"/>
      <c r="C557" s="214"/>
      <c r="D557" s="215" t="s">
        <v>141</v>
      </c>
      <c r="E557" s="216" t="s">
        <v>32</v>
      </c>
      <c r="F557" s="217" t="s">
        <v>826</v>
      </c>
      <c r="G557" s="214"/>
      <c r="H557" s="218">
        <v>212.475</v>
      </c>
      <c r="I557" s="219"/>
      <c r="J557" s="214"/>
      <c r="K557" s="214"/>
      <c r="L557" s="220"/>
      <c r="M557" s="221"/>
      <c r="N557" s="222"/>
      <c r="O557" s="222"/>
      <c r="P557" s="222"/>
      <c r="Q557" s="222"/>
      <c r="R557" s="222"/>
      <c r="S557" s="222"/>
      <c r="T557" s="223"/>
      <c r="AT557" s="224" t="s">
        <v>141</v>
      </c>
      <c r="AU557" s="224" t="s">
        <v>84</v>
      </c>
      <c r="AV557" s="12" t="s">
        <v>84</v>
      </c>
      <c r="AW557" s="12" t="s">
        <v>39</v>
      </c>
      <c r="AX557" s="12" t="s">
        <v>25</v>
      </c>
      <c r="AY557" s="224" t="s">
        <v>132</v>
      </c>
    </row>
    <row r="558" spans="2:65" s="1" customFormat="1" ht="22.5" customHeight="1">
      <c r="B558" s="41"/>
      <c r="C558" s="189" t="s">
        <v>827</v>
      </c>
      <c r="D558" s="189" t="s">
        <v>134</v>
      </c>
      <c r="E558" s="190" t="s">
        <v>828</v>
      </c>
      <c r="F558" s="191" t="s">
        <v>829</v>
      </c>
      <c r="G558" s="192" t="s">
        <v>193</v>
      </c>
      <c r="H558" s="193">
        <v>11.255</v>
      </c>
      <c r="I558" s="194"/>
      <c r="J558" s="195">
        <f>ROUND(I558*H558,2)</f>
        <v>0</v>
      </c>
      <c r="K558" s="191" t="s">
        <v>138</v>
      </c>
      <c r="L558" s="61"/>
      <c r="M558" s="196" t="s">
        <v>32</v>
      </c>
      <c r="N558" s="197" t="s">
        <v>46</v>
      </c>
      <c r="O558" s="42"/>
      <c r="P558" s="198">
        <f>O558*H558</f>
        <v>0</v>
      </c>
      <c r="Q558" s="198">
        <v>0</v>
      </c>
      <c r="R558" s="198">
        <f>Q558*H558</f>
        <v>0</v>
      </c>
      <c r="S558" s="198">
        <v>0</v>
      </c>
      <c r="T558" s="199">
        <f>S558*H558</f>
        <v>0</v>
      </c>
      <c r="AR558" s="24" t="s">
        <v>139</v>
      </c>
      <c r="AT558" s="24" t="s">
        <v>134</v>
      </c>
      <c r="AU558" s="24" t="s">
        <v>84</v>
      </c>
      <c r="AY558" s="24" t="s">
        <v>132</v>
      </c>
      <c r="BE558" s="200">
        <f>IF(N558="základní",J558,0)</f>
        <v>0</v>
      </c>
      <c r="BF558" s="200">
        <f>IF(N558="snížená",J558,0)</f>
        <v>0</v>
      </c>
      <c r="BG558" s="200">
        <f>IF(N558="zákl. přenesená",J558,0)</f>
        <v>0</v>
      </c>
      <c r="BH558" s="200">
        <f>IF(N558="sníž. přenesená",J558,0)</f>
        <v>0</v>
      </c>
      <c r="BI558" s="200">
        <f>IF(N558="nulová",J558,0)</f>
        <v>0</v>
      </c>
      <c r="BJ558" s="24" t="s">
        <v>25</v>
      </c>
      <c r="BK558" s="200">
        <f>ROUND(I558*H558,2)</f>
        <v>0</v>
      </c>
      <c r="BL558" s="24" t="s">
        <v>139</v>
      </c>
      <c r="BM558" s="24" t="s">
        <v>830</v>
      </c>
    </row>
    <row r="559" spans="2:51" s="11" customFormat="1" ht="13.5">
      <c r="B559" s="201"/>
      <c r="C559" s="202"/>
      <c r="D559" s="203" t="s">
        <v>141</v>
      </c>
      <c r="E559" s="204" t="s">
        <v>32</v>
      </c>
      <c r="F559" s="205" t="s">
        <v>831</v>
      </c>
      <c r="G559" s="202"/>
      <c r="H559" s="206" t="s">
        <v>32</v>
      </c>
      <c r="I559" s="207"/>
      <c r="J559" s="202"/>
      <c r="K559" s="202"/>
      <c r="L559" s="208"/>
      <c r="M559" s="209"/>
      <c r="N559" s="210"/>
      <c r="O559" s="210"/>
      <c r="P559" s="210"/>
      <c r="Q559" s="210"/>
      <c r="R559" s="210"/>
      <c r="S559" s="210"/>
      <c r="T559" s="211"/>
      <c r="AT559" s="212" t="s">
        <v>141</v>
      </c>
      <c r="AU559" s="212" t="s">
        <v>84</v>
      </c>
      <c r="AV559" s="11" t="s">
        <v>25</v>
      </c>
      <c r="AW559" s="11" t="s">
        <v>39</v>
      </c>
      <c r="AX559" s="11" t="s">
        <v>75</v>
      </c>
      <c r="AY559" s="212" t="s">
        <v>132</v>
      </c>
    </row>
    <row r="560" spans="2:51" s="12" customFormat="1" ht="13.5">
      <c r="B560" s="213"/>
      <c r="C560" s="214"/>
      <c r="D560" s="215" t="s">
        <v>141</v>
      </c>
      <c r="E560" s="216" t="s">
        <v>32</v>
      </c>
      <c r="F560" s="217" t="s">
        <v>832</v>
      </c>
      <c r="G560" s="214"/>
      <c r="H560" s="218">
        <v>11.255</v>
      </c>
      <c r="I560" s="219"/>
      <c r="J560" s="214"/>
      <c r="K560" s="214"/>
      <c r="L560" s="220"/>
      <c r="M560" s="221"/>
      <c r="N560" s="222"/>
      <c r="O560" s="222"/>
      <c r="P560" s="222"/>
      <c r="Q560" s="222"/>
      <c r="R560" s="222"/>
      <c r="S560" s="222"/>
      <c r="T560" s="223"/>
      <c r="AT560" s="224" t="s">
        <v>141</v>
      </c>
      <c r="AU560" s="224" t="s">
        <v>84</v>
      </c>
      <c r="AV560" s="12" t="s">
        <v>84</v>
      </c>
      <c r="AW560" s="12" t="s">
        <v>39</v>
      </c>
      <c r="AX560" s="12" t="s">
        <v>25</v>
      </c>
      <c r="AY560" s="224" t="s">
        <v>132</v>
      </c>
    </row>
    <row r="561" spans="2:65" s="1" customFormat="1" ht="22.5" customHeight="1">
      <c r="B561" s="41"/>
      <c r="C561" s="189" t="s">
        <v>833</v>
      </c>
      <c r="D561" s="189" t="s">
        <v>134</v>
      </c>
      <c r="E561" s="190" t="s">
        <v>834</v>
      </c>
      <c r="F561" s="191" t="s">
        <v>835</v>
      </c>
      <c r="G561" s="192" t="s">
        <v>193</v>
      </c>
      <c r="H561" s="193">
        <v>475.16</v>
      </c>
      <c r="I561" s="194"/>
      <c r="J561" s="195">
        <f>ROUND(I561*H561,2)</f>
        <v>0</v>
      </c>
      <c r="K561" s="191" t="s">
        <v>32</v>
      </c>
      <c r="L561" s="61"/>
      <c r="M561" s="196" t="s">
        <v>32</v>
      </c>
      <c r="N561" s="197" t="s">
        <v>46</v>
      </c>
      <c r="O561" s="42"/>
      <c r="P561" s="198">
        <f>O561*H561</f>
        <v>0</v>
      </c>
      <c r="Q561" s="198">
        <v>0</v>
      </c>
      <c r="R561" s="198">
        <f>Q561*H561</f>
        <v>0</v>
      </c>
      <c r="S561" s="198">
        <v>0</v>
      </c>
      <c r="T561" s="199">
        <f>S561*H561</f>
        <v>0</v>
      </c>
      <c r="AR561" s="24" t="s">
        <v>139</v>
      </c>
      <c r="AT561" s="24" t="s">
        <v>134</v>
      </c>
      <c r="AU561" s="24" t="s">
        <v>84</v>
      </c>
      <c r="AY561" s="24" t="s">
        <v>132</v>
      </c>
      <c r="BE561" s="200">
        <f>IF(N561="základní",J561,0)</f>
        <v>0</v>
      </c>
      <c r="BF561" s="200">
        <f>IF(N561="snížená",J561,0)</f>
        <v>0</v>
      </c>
      <c r="BG561" s="200">
        <f>IF(N561="zákl. přenesená",J561,0)</f>
        <v>0</v>
      </c>
      <c r="BH561" s="200">
        <f>IF(N561="sníž. přenesená",J561,0)</f>
        <v>0</v>
      </c>
      <c r="BI561" s="200">
        <f>IF(N561="nulová",J561,0)</f>
        <v>0</v>
      </c>
      <c r="BJ561" s="24" t="s">
        <v>25</v>
      </c>
      <c r="BK561" s="200">
        <f>ROUND(I561*H561,2)</f>
        <v>0</v>
      </c>
      <c r="BL561" s="24" t="s">
        <v>139</v>
      </c>
      <c r="BM561" s="24" t="s">
        <v>836</v>
      </c>
    </row>
    <row r="562" spans="2:51" s="11" customFormat="1" ht="13.5">
      <c r="B562" s="201"/>
      <c r="C562" s="202"/>
      <c r="D562" s="203" t="s">
        <v>141</v>
      </c>
      <c r="E562" s="204" t="s">
        <v>32</v>
      </c>
      <c r="F562" s="205" t="s">
        <v>783</v>
      </c>
      <c r="G562" s="202"/>
      <c r="H562" s="206" t="s">
        <v>32</v>
      </c>
      <c r="I562" s="207"/>
      <c r="J562" s="202"/>
      <c r="K562" s="202"/>
      <c r="L562" s="208"/>
      <c r="M562" s="209"/>
      <c r="N562" s="210"/>
      <c r="O562" s="210"/>
      <c r="P562" s="210"/>
      <c r="Q562" s="210"/>
      <c r="R562" s="210"/>
      <c r="S562" s="210"/>
      <c r="T562" s="211"/>
      <c r="AT562" s="212" t="s">
        <v>141</v>
      </c>
      <c r="AU562" s="212" t="s">
        <v>84</v>
      </c>
      <c r="AV562" s="11" t="s">
        <v>25</v>
      </c>
      <c r="AW562" s="11" t="s">
        <v>39</v>
      </c>
      <c r="AX562" s="11" t="s">
        <v>75</v>
      </c>
      <c r="AY562" s="212" t="s">
        <v>132</v>
      </c>
    </row>
    <row r="563" spans="2:51" s="12" customFormat="1" ht="13.5">
      <c r="B563" s="213"/>
      <c r="C563" s="214"/>
      <c r="D563" s="215" t="s">
        <v>141</v>
      </c>
      <c r="E563" s="216" t="s">
        <v>32</v>
      </c>
      <c r="F563" s="217" t="s">
        <v>784</v>
      </c>
      <c r="G563" s="214"/>
      <c r="H563" s="218">
        <v>475.16</v>
      </c>
      <c r="I563" s="219"/>
      <c r="J563" s="214"/>
      <c r="K563" s="214"/>
      <c r="L563" s="220"/>
      <c r="M563" s="221"/>
      <c r="N563" s="222"/>
      <c r="O563" s="222"/>
      <c r="P563" s="222"/>
      <c r="Q563" s="222"/>
      <c r="R563" s="222"/>
      <c r="S563" s="222"/>
      <c r="T563" s="223"/>
      <c r="AT563" s="224" t="s">
        <v>141</v>
      </c>
      <c r="AU563" s="224" t="s">
        <v>84</v>
      </c>
      <c r="AV563" s="12" t="s">
        <v>84</v>
      </c>
      <c r="AW563" s="12" t="s">
        <v>39</v>
      </c>
      <c r="AX563" s="12" t="s">
        <v>25</v>
      </c>
      <c r="AY563" s="224" t="s">
        <v>132</v>
      </c>
    </row>
    <row r="564" spans="2:65" s="1" customFormat="1" ht="22.5" customHeight="1">
      <c r="B564" s="41"/>
      <c r="C564" s="189" t="s">
        <v>837</v>
      </c>
      <c r="D564" s="189" t="s">
        <v>134</v>
      </c>
      <c r="E564" s="190" t="s">
        <v>838</v>
      </c>
      <c r="F564" s="191" t="s">
        <v>839</v>
      </c>
      <c r="G564" s="192" t="s">
        <v>193</v>
      </c>
      <c r="H564" s="193">
        <v>1275.775</v>
      </c>
      <c r="I564" s="194"/>
      <c r="J564" s="195">
        <f>ROUND(I564*H564,2)</f>
        <v>0</v>
      </c>
      <c r="K564" s="191" t="s">
        <v>32</v>
      </c>
      <c r="L564" s="61"/>
      <c r="M564" s="196" t="s">
        <v>32</v>
      </c>
      <c r="N564" s="197" t="s">
        <v>46</v>
      </c>
      <c r="O564" s="42"/>
      <c r="P564" s="198">
        <f>O564*H564</f>
        <v>0</v>
      </c>
      <c r="Q564" s="198">
        <v>0</v>
      </c>
      <c r="R564" s="198">
        <f>Q564*H564</f>
        <v>0</v>
      </c>
      <c r="S564" s="198">
        <v>0</v>
      </c>
      <c r="T564" s="199">
        <f>S564*H564</f>
        <v>0</v>
      </c>
      <c r="AR564" s="24" t="s">
        <v>139</v>
      </c>
      <c r="AT564" s="24" t="s">
        <v>134</v>
      </c>
      <c r="AU564" s="24" t="s">
        <v>84</v>
      </c>
      <c r="AY564" s="24" t="s">
        <v>132</v>
      </c>
      <c r="BE564" s="200">
        <f>IF(N564="základní",J564,0)</f>
        <v>0</v>
      </c>
      <c r="BF564" s="200">
        <f>IF(N564="snížená",J564,0)</f>
        <v>0</v>
      </c>
      <c r="BG564" s="200">
        <f>IF(N564="zákl. přenesená",J564,0)</f>
        <v>0</v>
      </c>
      <c r="BH564" s="200">
        <f>IF(N564="sníž. přenesená",J564,0)</f>
        <v>0</v>
      </c>
      <c r="BI564" s="200">
        <f>IF(N564="nulová",J564,0)</f>
        <v>0</v>
      </c>
      <c r="BJ564" s="24" t="s">
        <v>25</v>
      </c>
      <c r="BK564" s="200">
        <f>ROUND(I564*H564,2)</f>
        <v>0</v>
      </c>
      <c r="BL564" s="24" t="s">
        <v>139</v>
      </c>
      <c r="BM564" s="24" t="s">
        <v>840</v>
      </c>
    </row>
    <row r="565" spans="2:51" s="11" customFormat="1" ht="13.5">
      <c r="B565" s="201"/>
      <c r="C565" s="202"/>
      <c r="D565" s="203" t="s">
        <v>141</v>
      </c>
      <c r="E565" s="204" t="s">
        <v>32</v>
      </c>
      <c r="F565" s="205" t="s">
        <v>841</v>
      </c>
      <c r="G565" s="202"/>
      <c r="H565" s="206" t="s">
        <v>32</v>
      </c>
      <c r="I565" s="207"/>
      <c r="J565" s="202"/>
      <c r="K565" s="202"/>
      <c r="L565" s="208"/>
      <c r="M565" s="209"/>
      <c r="N565" s="210"/>
      <c r="O565" s="210"/>
      <c r="P565" s="210"/>
      <c r="Q565" s="210"/>
      <c r="R565" s="210"/>
      <c r="S565" s="210"/>
      <c r="T565" s="211"/>
      <c r="AT565" s="212" t="s">
        <v>141</v>
      </c>
      <c r="AU565" s="212" t="s">
        <v>84</v>
      </c>
      <c r="AV565" s="11" t="s">
        <v>25</v>
      </c>
      <c r="AW565" s="11" t="s">
        <v>39</v>
      </c>
      <c r="AX565" s="11" t="s">
        <v>75</v>
      </c>
      <c r="AY565" s="212" t="s">
        <v>132</v>
      </c>
    </row>
    <row r="566" spans="2:51" s="12" customFormat="1" ht="13.5">
      <c r="B566" s="213"/>
      <c r="C566" s="214"/>
      <c r="D566" s="215" t="s">
        <v>141</v>
      </c>
      <c r="E566" s="216" t="s">
        <v>32</v>
      </c>
      <c r="F566" s="217" t="s">
        <v>842</v>
      </c>
      <c r="G566" s="214"/>
      <c r="H566" s="218">
        <v>1275.775</v>
      </c>
      <c r="I566" s="219"/>
      <c r="J566" s="214"/>
      <c r="K566" s="214"/>
      <c r="L566" s="220"/>
      <c r="M566" s="221"/>
      <c r="N566" s="222"/>
      <c r="O566" s="222"/>
      <c r="P566" s="222"/>
      <c r="Q566" s="222"/>
      <c r="R566" s="222"/>
      <c r="S566" s="222"/>
      <c r="T566" s="223"/>
      <c r="AT566" s="224" t="s">
        <v>141</v>
      </c>
      <c r="AU566" s="224" t="s">
        <v>84</v>
      </c>
      <c r="AV566" s="12" t="s">
        <v>84</v>
      </c>
      <c r="AW566" s="12" t="s">
        <v>39</v>
      </c>
      <c r="AX566" s="12" t="s">
        <v>25</v>
      </c>
      <c r="AY566" s="224" t="s">
        <v>132</v>
      </c>
    </row>
    <row r="567" spans="2:65" s="1" customFormat="1" ht="22.5" customHeight="1">
      <c r="B567" s="41"/>
      <c r="C567" s="189" t="s">
        <v>843</v>
      </c>
      <c r="D567" s="189" t="s">
        <v>134</v>
      </c>
      <c r="E567" s="190" t="s">
        <v>844</v>
      </c>
      <c r="F567" s="191" t="s">
        <v>845</v>
      </c>
      <c r="G567" s="192" t="s">
        <v>193</v>
      </c>
      <c r="H567" s="193">
        <v>6.15</v>
      </c>
      <c r="I567" s="194"/>
      <c r="J567" s="195">
        <f>ROUND(I567*H567,2)</f>
        <v>0</v>
      </c>
      <c r="K567" s="191" t="s">
        <v>138</v>
      </c>
      <c r="L567" s="61"/>
      <c r="M567" s="196" t="s">
        <v>32</v>
      </c>
      <c r="N567" s="197" t="s">
        <v>46</v>
      </c>
      <c r="O567" s="42"/>
      <c r="P567" s="198">
        <f>O567*H567</f>
        <v>0</v>
      </c>
      <c r="Q567" s="198">
        <v>0</v>
      </c>
      <c r="R567" s="198">
        <f>Q567*H567</f>
        <v>0</v>
      </c>
      <c r="S567" s="198">
        <v>0</v>
      </c>
      <c r="T567" s="199">
        <f>S567*H567</f>
        <v>0</v>
      </c>
      <c r="AR567" s="24" t="s">
        <v>139</v>
      </c>
      <c r="AT567" s="24" t="s">
        <v>134</v>
      </c>
      <c r="AU567" s="24" t="s">
        <v>84</v>
      </c>
      <c r="AY567" s="24" t="s">
        <v>132</v>
      </c>
      <c r="BE567" s="200">
        <f>IF(N567="základní",J567,0)</f>
        <v>0</v>
      </c>
      <c r="BF567" s="200">
        <f>IF(N567="snížená",J567,0)</f>
        <v>0</v>
      </c>
      <c r="BG567" s="200">
        <f>IF(N567="zákl. přenesená",J567,0)</f>
        <v>0</v>
      </c>
      <c r="BH567" s="200">
        <f>IF(N567="sníž. přenesená",J567,0)</f>
        <v>0</v>
      </c>
      <c r="BI567" s="200">
        <f>IF(N567="nulová",J567,0)</f>
        <v>0</v>
      </c>
      <c r="BJ567" s="24" t="s">
        <v>25</v>
      </c>
      <c r="BK567" s="200">
        <f>ROUND(I567*H567,2)</f>
        <v>0</v>
      </c>
      <c r="BL567" s="24" t="s">
        <v>139</v>
      </c>
      <c r="BM567" s="24" t="s">
        <v>846</v>
      </c>
    </row>
    <row r="568" spans="2:51" s="11" customFormat="1" ht="13.5">
      <c r="B568" s="201"/>
      <c r="C568" s="202"/>
      <c r="D568" s="203" t="s">
        <v>141</v>
      </c>
      <c r="E568" s="204" t="s">
        <v>32</v>
      </c>
      <c r="F568" s="205" t="s">
        <v>847</v>
      </c>
      <c r="G568" s="202"/>
      <c r="H568" s="206" t="s">
        <v>32</v>
      </c>
      <c r="I568" s="207"/>
      <c r="J568" s="202"/>
      <c r="K568" s="202"/>
      <c r="L568" s="208"/>
      <c r="M568" s="209"/>
      <c r="N568" s="210"/>
      <c r="O568" s="210"/>
      <c r="P568" s="210"/>
      <c r="Q568" s="210"/>
      <c r="R568" s="210"/>
      <c r="S568" s="210"/>
      <c r="T568" s="211"/>
      <c r="AT568" s="212" t="s">
        <v>141</v>
      </c>
      <c r="AU568" s="212" t="s">
        <v>84</v>
      </c>
      <c r="AV568" s="11" t="s">
        <v>25</v>
      </c>
      <c r="AW568" s="11" t="s">
        <v>39</v>
      </c>
      <c r="AX568" s="11" t="s">
        <v>75</v>
      </c>
      <c r="AY568" s="212" t="s">
        <v>132</v>
      </c>
    </row>
    <row r="569" spans="2:51" s="12" customFormat="1" ht="13.5">
      <c r="B569" s="213"/>
      <c r="C569" s="214"/>
      <c r="D569" s="203" t="s">
        <v>141</v>
      </c>
      <c r="E569" s="225" t="s">
        <v>32</v>
      </c>
      <c r="F569" s="226" t="s">
        <v>848</v>
      </c>
      <c r="G569" s="214"/>
      <c r="H569" s="227">
        <v>6.15</v>
      </c>
      <c r="I569" s="219"/>
      <c r="J569" s="214"/>
      <c r="K569" s="214"/>
      <c r="L569" s="220"/>
      <c r="M569" s="221"/>
      <c r="N569" s="222"/>
      <c r="O569" s="222"/>
      <c r="P569" s="222"/>
      <c r="Q569" s="222"/>
      <c r="R569" s="222"/>
      <c r="S569" s="222"/>
      <c r="T569" s="223"/>
      <c r="AT569" s="224" t="s">
        <v>141</v>
      </c>
      <c r="AU569" s="224" t="s">
        <v>84</v>
      </c>
      <c r="AV569" s="12" t="s">
        <v>84</v>
      </c>
      <c r="AW569" s="12" t="s">
        <v>39</v>
      </c>
      <c r="AX569" s="12" t="s">
        <v>25</v>
      </c>
      <c r="AY569" s="224" t="s">
        <v>132</v>
      </c>
    </row>
    <row r="570" spans="2:63" s="10" customFormat="1" ht="29.85" customHeight="1">
      <c r="B570" s="172"/>
      <c r="C570" s="173"/>
      <c r="D570" s="186" t="s">
        <v>74</v>
      </c>
      <c r="E570" s="187" t="s">
        <v>849</v>
      </c>
      <c r="F570" s="187" t="s">
        <v>850</v>
      </c>
      <c r="G570" s="173"/>
      <c r="H570" s="173"/>
      <c r="I570" s="176"/>
      <c r="J570" s="188">
        <f>BK570</f>
        <v>0</v>
      </c>
      <c r="K570" s="173"/>
      <c r="L570" s="178"/>
      <c r="M570" s="179"/>
      <c r="N570" s="180"/>
      <c r="O570" s="180"/>
      <c r="P570" s="181">
        <f>P571</f>
        <v>0</v>
      </c>
      <c r="Q570" s="180"/>
      <c r="R570" s="181">
        <f>R571</f>
        <v>0</v>
      </c>
      <c r="S570" s="180"/>
      <c r="T570" s="182">
        <f>T571</f>
        <v>0</v>
      </c>
      <c r="AR570" s="183" t="s">
        <v>25</v>
      </c>
      <c r="AT570" s="184" t="s">
        <v>74</v>
      </c>
      <c r="AU570" s="184" t="s">
        <v>25</v>
      </c>
      <c r="AY570" s="183" t="s">
        <v>132</v>
      </c>
      <c r="BK570" s="185">
        <f>BK571</f>
        <v>0</v>
      </c>
    </row>
    <row r="571" spans="2:65" s="1" customFormat="1" ht="31.5" customHeight="1">
      <c r="B571" s="41"/>
      <c r="C571" s="189" t="s">
        <v>851</v>
      </c>
      <c r="D571" s="189" t="s">
        <v>134</v>
      </c>
      <c r="E571" s="190" t="s">
        <v>852</v>
      </c>
      <c r="F571" s="191" t="s">
        <v>853</v>
      </c>
      <c r="G571" s="192" t="s">
        <v>193</v>
      </c>
      <c r="H571" s="193">
        <v>600.494</v>
      </c>
      <c r="I571" s="194"/>
      <c r="J571" s="195">
        <f>ROUND(I571*H571,2)</f>
        <v>0</v>
      </c>
      <c r="K571" s="191" t="s">
        <v>138</v>
      </c>
      <c r="L571" s="61"/>
      <c r="M571" s="196" t="s">
        <v>32</v>
      </c>
      <c r="N571" s="197" t="s">
        <v>46</v>
      </c>
      <c r="O571" s="42"/>
      <c r="P571" s="198">
        <f>O571*H571</f>
        <v>0</v>
      </c>
      <c r="Q571" s="198">
        <v>0</v>
      </c>
      <c r="R571" s="198">
        <f>Q571*H571</f>
        <v>0</v>
      </c>
      <c r="S571" s="198">
        <v>0</v>
      </c>
      <c r="T571" s="199">
        <f>S571*H571</f>
        <v>0</v>
      </c>
      <c r="AR571" s="24" t="s">
        <v>139</v>
      </c>
      <c r="AT571" s="24" t="s">
        <v>134</v>
      </c>
      <c r="AU571" s="24" t="s">
        <v>84</v>
      </c>
      <c r="AY571" s="24" t="s">
        <v>132</v>
      </c>
      <c r="BE571" s="200">
        <f>IF(N571="základní",J571,0)</f>
        <v>0</v>
      </c>
      <c r="BF571" s="200">
        <f>IF(N571="snížená",J571,0)</f>
        <v>0</v>
      </c>
      <c r="BG571" s="200">
        <f>IF(N571="zákl. přenesená",J571,0)</f>
        <v>0</v>
      </c>
      <c r="BH571" s="200">
        <f>IF(N571="sníž. přenesená",J571,0)</f>
        <v>0</v>
      </c>
      <c r="BI571" s="200">
        <f>IF(N571="nulová",J571,0)</f>
        <v>0</v>
      </c>
      <c r="BJ571" s="24" t="s">
        <v>25</v>
      </c>
      <c r="BK571" s="200">
        <f>ROUND(I571*H571,2)</f>
        <v>0</v>
      </c>
      <c r="BL571" s="24" t="s">
        <v>139</v>
      </c>
      <c r="BM571" s="24" t="s">
        <v>854</v>
      </c>
    </row>
    <row r="572" spans="2:63" s="10" customFormat="1" ht="37.35" customHeight="1">
      <c r="B572" s="172"/>
      <c r="C572" s="173"/>
      <c r="D572" s="186" t="s">
        <v>74</v>
      </c>
      <c r="E572" s="266" t="s">
        <v>855</v>
      </c>
      <c r="F572" s="266" t="s">
        <v>856</v>
      </c>
      <c r="G572" s="173"/>
      <c r="H572" s="173"/>
      <c r="I572" s="176"/>
      <c r="J572" s="267">
        <f>BK572</f>
        <v>0</v>
      </c>
      <c r="K572" s="173"/>
      <c r="L572" s="178"/>
      <c r="M572" s="179"/>
      <c r="N572" s="180"/>
      <c r="O572" s="180"/>
      <c r="P572" s="181">
        <f>P573</f>
        <v>0</v>
      </c>
      <c r="Q572" s="180"/>
      <c r="R572" s="181">
        <f>R573</f>
        <v>0</v>
      </c>
      <c r="S572" s="180"/>
      <c r="T572" s="182">
        <f>T573</f>
        <v>0</v>
      </c>
      <c r="AR572" s="183" t="s">
        <v>25</v>
      </c>
      <c r="AT572" s="184" t="s">
        <v>74</v>
      </c>
      <c r="AU572" s="184" t="s">
        <v>75</v>
      </c>
      <c r="AY572" s="183" t="s">
        <v>132</v>
      </c>
      <c r="BK572" s="185">
        <f>BK573</f>
        <v>0</v>
      </c>
    </row>
    <row r="573" spans="2:65" s="1" customFormat="1" ht="22.5" customHeight="1">
      <c r="B573" s="41"/>
      <c r="C573" s="189" t="s">
        <v>857</v>
      </c>
      <c r="D573" s="189" t="s">
        <v>134</v>
      </c>
      <c r="E573" s="190" t="s">
        <v>858</v>
      </c>
      <c r="F573" s="191" t="s">
        <v>859</v>
      </c>
      <c r="G573" s="192" t="s">
        <v>860</v>
      </c>
      <c r="H573" s="193">
        <v>1</v>
      </c>
      <c r="I573" s="194"/>
      <c r="J573" s="195">
        <f>ROUND(I573*H573,2)</f>
        <v>0</v>
      </c>
      <c r="K573" s="191" t="s">
        <v>32</v>
      </c>
      <c r="L573" s="61"/>
      <c r="M573" s="196" t="s">
        <v>32</v>
      </c>
      <c r="N573" s="197" t="s">
        <v>46</v>
      </c>
      <c r="O573" s="42"/>
      <c r="P573" s="198">
        <f>O573*H573</f>
        <v>0</v>
      </c>
      <c r="Q573" s="198">
        <v>0</v>
      </c>
      <c r="R573" s="198">
        <f>Q573*H573</f>
        <v>0</v>
      </c>
      <c r="S573" s="198">
        <v>0</v>
      </c>
      <c r="T573" s="199">
        <f>S573*H573</f>
        <v>0</v>
      </c>
      <c r="AR573" s="24" t="s">
        <v>531</v>
      </c>
      <c r="AT573" s="24" t="s">
        <v>134</v>
      </c>
      <c r="AU573" s="24" t="s">
        <v>25</v>
      </c>
      <c r="AY573" s="24" t="s">
        <v>132</v>
      </c>
      <c r="BE573" s="200">
        <f>IF(N573="základní",J573,0)</f>
        <v>0</v>
      </c>
      <c r="BF573" s="200">
        <f>IF(N573="snížená",J573,0)</f>
        <v>0</v>
      </c>
      <c r="BG573" s="200">
        <f>IF(N573="zákl. přenesená",J573,0)</f>
        <v>0</v>
      </c>
      <c r="BH573" s="200">
        <f>IF(N573="sníž. přenesená",J573,0)</f>
        <v>0</v>
      </c>
      <c r="BI573" s="200">
        <f>IF(N573="nulová",J573,0)</f>
        <v>0</v>
      </c>
      <c r="BJ573" s="24" t="s">
        <v>25</v>
      </c>
      <c r="BK573" s="200">
        <f>ROUND(I573*H573,2)</f>
        <v>0</v>
      </c>
      <c r="BL573" s="24" t="s">
        <v>531</v>
      </c>
      <c r="BM573" s="24" t="s">
        <v>861</v>
      </c>
    </row>
    <row r="574" spans="2:63" s="10" customFormat="1" ht="37.35" customHeight="1">
      <c r="B574" s="172"/>
      <c r="C574" s="173"/>
      <c r="D574" s="186" t="s">
        <v>74</v>
      </c>
      <c r="E574" s="266" t="s">
        <v>862</v>
      </c>
      <c r="F574" s="266" t="s">
        <v>863</v>
      </c>
      <c r="G574" s="173"/>
      <c r="H574" s="173"/>
      <c r="I574" s="176"/>
      <c r="J574" s="267">
        <f>BK574</f>
        <v>0</v>
      </c>
      <c r="K574" s="173"/>
      <c r="L574" s="178"/>
      <c r="M574" s="179"/>
      <c r="N574" s="180"/>
      <c r="O574" s="180"/>
      <c r="P574" s="181">
        <f>P575</f>
        <v>0</v>
      </c>
      <c r="Q574" s="180"/>
      <c r="R574" s="181">
        <f>R575</f>
        <v>0</v>
      </c>
      <c r="S574" s="180"/>
      <c r="T574" s="182">
        <f>T575</f>
        <v>0</v>
      </c>
      <c r="AR574" s="183" t="s">
        <v>160</v>
      </c>
      <c r="AT574" s="184" t="s">
        <v>74</v>
      </c>
      <c r="AU574" s="184" t="s">
        <v>75</v>
      </c>
      <c r="AY574" s="183" t="s">
        <v>132</v>
      </c>
      <c r="BK574" s="185">
        <f>BK575</f>
        <v>0</v>
      </c>
    </row>
    <row r="575" spans="2:65" s="1" customFormat="1" ht="22.5" customHeight="1">
      <c r="B575" s="41"/>
      <c r="C575" s="189" t="s">
        <v>864</v>
      </c>
      <c r="D575" s="189" t="s">
        <v>134</v>
      </c>
      <c r="E575" s="190" t="s">
        <v>865</v>
      </c>
      <c r="F575" s="191" t="s">
        <v>866</v>
      </c>
      <c r="G575" s="192" t="s">
        <v>867</v>
      </c>
      <c r="H575" s="268"/>
      <c r="I575" s="194"/>
      <c r="J575" s="195">
        <f>ROUND(I575*H575,2)</f>
        <v>0</v>
      </c>
      <c r="K575" s="191" t="s">
        <v>32</v>
      </c>
      <c r="L575" s="61"/>
      <c r="M575" s="196" t="s">
        <v>32</v>
      </c>
      <c r="N575" s="197" t="s">
        <v>46</v>
      </c>
      <c r="O575" s="42"/>
      <c r="P575" s="198">
        <f>O575*H575</f>
        <v>0</v>
      </c>
      <c r="Q575" s="198">
        <v>0</v>
      </c>
      <c r="R575" s="198">
        <f>Q575*H575</f>
        <v>0</v>
      </c>
      <c r="S575" s="198">
        <v>0</v>
      </c>
      <c r="T575" s="199">
        <f>S575*H575</f>
        <v>0</v>
      </c>
      <c r="AR575" s="24" t="s">
        <v>868</v>
      </c>
      <c r="AT575" s="24" t="s">
        <v>134</v>
      </c>
      <c r="AU575" s="24" t="s">
        <v>25</v>
      </c>
      <c r="AY575" s="24" t="s">
        <v>132</v>
      </c>
      <c r="BE575" s="200">
        <f>IF(N575="základní",J575,0)</f>
        <v>0</v>
      </c>
      <c r="BF575" s="200">
        <f>IF(N575="snížená",J575,0)</f>
        <v>0</v>
      </c>
      <c r="BG575" s="200">
        <f>IF(N575="zákl. přenesená",J575,0)</f>
        <v>0</v>
      </c>
      <c r="BH575" s="200">
        <f>IF(N575="sníž. přenesená",J575,0)</f>
        <v>0</v>
      </c>
      <c r="BI575" s="200">
        <f>IF(N575="nulová",J575,0)</f>
        <v>0</v>
      </c>
      <c r="BJ575" s="24" t="s">
        <v>25</v>
      </c>
      <c r="BK575" s="200">
        <f>ROUND(I575*H575,2)</f>
        <v>0</v>
      </c>
      <c r="BL575" s="24" t="s">
        <v>868</v>
      </c>
      <c r="BM575" s="24" t="s">
        <v>869</v>
      </c>
    </row>
    <row r="576" spans="2:63" s="10" customFormat="1" ht="37.35" customHeight="1">
      <c r="B576" s="172"/>
      <c r="C576" s="173"/>
      <c r="D576" s="186" t="s">
        <v>74</v>
      </c>
      <c r="E576" s="266" t="s">
        <v>870</v>
      </c>
      <c r="F576" s="266" t="s">
        <v>871</v>
      </c>
      <c r="G576" s="173"/>
      <c r="H576" s="173"/>
      <c r="I576" s="176"/>
      <c r="J576" s="267">
        <f>BK576</f>
        <v>0</v>
      </c>
      <c r="K576" s="173"/>
      <c r="L576" s="178"/>
      <c r="M576" s="179"/>
      <c r="N576" s="180"/>
      <c r="O576" s="180"/>
      <c r="P576" s="181">
        <f>SUM(P577:P585)</f>
        <v>0</v>
      </c>
      <c r="Q576" s="180"/>
      <c r="R576" s="181">
        <f>SUM(R577:R585)</f>
        <v>0</v>
      </c>
      <c r="S576" s="180"/>
      <c r="T576" s="182">
        <f>SUM(T577:T585)</f>
        <v>0</v>
      </c>
      <c r="AR576" s="183" t="s">
        <v>139</v>
      </c>
      <c r="AT576" s="184" t="s">
        <v>74</v>
      </c>
      <c r="AU576" s="184" t="s">
        <v>75</v>
      </c>
      <c r="AY576" s="183" t="s">
        <v>132</v>
      </c>
      <c r="BK576" s="185">
        <f>SUM(BK577:BK585)</f>
        <v>0</v>
      </c>
    </row>
    <row r="577" spans="2:65" s="1" customFormat="1" ht="22.5" customHeight="1">
      <c r="B577" s="41"/>
      <c r="C577" s="189" t="s">
        <v>872</v>
      </c>
      <c r="D577" s="189" t="s">
        <v>134</v>
      </c>
      <c r="E577" s="190" t="s">
        <v>873</v>
      </c>
      <c r="F577" s="191" t="s">
        <v>874</v>
      </c>
      <c r="G577" s="192" t="s">
        <v>860</v>
      </c>
      <c r="H577" s="193">
        <v>1</v>
      </c>
      <c r="I577" s="194"/>
      <c r="J577" s="195">
        <f aca="true" t="shared" si="20" ref="J577:J585">ROUND(I577*H577,2)</f>
        <v>0</v>
      </c>
      <c r="K577" s="191" t="s">
        <v>32</v>
      </c>
      <c r="L577" s="61"/>
      <c r="M577" s="196" t="s">
        <v>32</v>
      </c>
      <c r="N577" s="197" t="s">
        <v>46</v>
      </c>
      <c r="O577" s="42"/>
      <c r="P577" s="198">
        <f aca="true" t="shared" si="21" ref="P577:P585">O577*H577</f>
        <v>0</v>
      </c>
      <c r="Q577" s="198">
        <v>0</v>
      </c>
      <c r="R577" s="198">
        <f aca="true" t="shared" si="22" ref="R577:R585">Q577*H577</f>
        <v>0</v>
      </c>
      <c r="S577" s="198">
        <v>0</v>
      </c>
      <c r="T577" s="199">
        <f aca="true" t="shared" si="23" ref="T577:T585">S577*H577</f>
        <v>0</v>
      </c>
      <c r="AR577" s="24" t="s">
        <v>875</v>
      </c>
      <c r="AT577" s="24" t="s">
        <v>134</v>
      </c>
      <c r="AU577" s="24" t="s">
        <v>25</v>
      </c>
      <c r="AY577" s="24" t="s">
        <v>132</v>
      </c>
      <c r="BE577" s="200">
        <f aca="true" t="shared" si="24" ref="BE577:BE585">IF(N577="základní",J577,0)</f>
        <v>0</v>
      </c>
      <c r="BF577" s="200">
        <f aca="true" t="shared" si="25" ref="BF577:BF585">IF(N577="snížená",J577,0)</f>
        <v>0</v>
      </c>
      <c r="BG577" s="200">
        <f aca="true" t="shared" si="26" ref="BG577:BG585">IF(N577="zákl. přenesená",J577,0)</f>
        <v>0</v>
      </c>
      <c r="BH577" s="200">
        <f aca="true" t="shared" si="27" ref="BH577:BH585">IF(N577="sníž. přenesená",J577,0)</f>
        <v>0</v>
      </c>
      <c r="BI577" s="200">
        <f aca="true" t="shared" si="28" ref="BI577:BI585">IF(N577="nulová",J577,0)</f>
        <v>0</v>
      </c>
      <c r="BJ577" s="24" t="s">
        <v>25</v>
      </c>
      <c r="BK577" s="200">
        <f aca="true" t="shared" si="29" ref="BK577:BK585">ROUND(I577*H577,2)</f>
        <v>0</v>
      </c>
      <c r="BL577" s="24" t="s">
        <v>875</v>
      </c>
      <c r="BM577" s="24" t="s">
        <v>876</v>
      </c>
    </row>
    <row r="578" spans="2:65" s="1" customFormat="1" ht="22.5" customHeight="1">
      <c r="B578" s="41"/>
      <c r="C578" s="189" t="s">
        <v>877</v>
      </c>
      <c r="D578" s="189" t="s">
        <v>134</v>
      </c>
      <c r="E578" s="190" t="s">
        <v>878</v>
      </c>
      <c r="F578" s="191" t="s">
        <v>879</v>
      </c>
      <c r="G578" s="192" t="s">
        <v>860</v>
      </c>
      <c r="H578" s="193">
        <v>1</v>
      </c>
      <c r="I578" s="194"/>
      <c r="J578" s="195">
        <f t="shared" si="20"/>
        <v>0</v>
      </c>
      <c r="K578" s="191" t="s">
        <v>32</v>
      </c>
      <c r="L578" s="61"/>
      <c r="M578" s="196" t="s">
        <v>32</v>
      </c>
      <c r="N578" s="197" t="s">
        <v>46</v>
      </c>
      <c r="O578" s="42"/>
      <c r="P578" s="198">
        <f t="shared" si="21"/>
        <v>0</v>
      </c>
      <c r="Q578" s="198">
        <v>0</v>
      </c>
      <c r="R578" s="198">
        <f t="shared" si="22"/>
        <v>0</v>
      </c>
      <c r="S578" s="198">
        <v>0</v>
      </c>
      <c r="T578" s="199">
        <f t="shared" si="23"/>
        <v>0</v>
      </c>
      <c r="AR578" s="24" t="s">
        <v>875</v>
      </c>
      <c r="AT578" s="24" t="s">
        <v>134</v>
      </c>
      <c r="AU578" s="24" t="s">
        <v>25</v>
      </c>
      <c r="AY578" s="24" t="s">
        <v>132</v>
      </c>
      <c r="BE578" s="200">
        <f t="shared" si="24"/>
        <v>0</v>
      </c>
      <c r="BF578" s="200">
        <f t="shared" si="25"/>
        <v>0</v>
      </c>
      <c r="BG578" s="200">
        <f t="shared" si="26"/>
        <v>0</v>
      </c>
      <c r="BH578" s="200">
        <f t="shared" si="27"/>
        <v>0</v>
      </c>
      <c r="BI578" s="200">
        <f t="shared" si="28"/>
        <v>0</v>
      </c>
      <c r="BJ578" s="24" t="s">
        <v>25</v>
      </c>
      <c r="BK578" s="200">
        <f t="shared" si="29"/>
        <v>0</v>
      </c>
      <c r="BL578" s="24" t="s">
        <v>875</v>
      </c>
      <c r="BM578" s="24" t="s">
        <v>880</v>
      </c>
    </row>
    <row r="579" spans="2:65" s="1" customFormat="1" ht="22.5" customHeight="1">
      <c r="B579" s="41"/>
      <c r="C579" s="189" t="s">
        <v>881</v>
      </c>
      <c r="D579" s="189" t="s">
        <v>134</v>
      </c>
      <c r="E579" s="190" t="s">
        <v>882</v>
      </c>
      <c r="F579" s="191" t="s">
        <v>883</v>
      </c>
      <c r="G579" s="192" t="s">
        <v>860</v>
      </c>
      <c r="H579" s="193">
        <v>1</v>
      </c>
      <c r="I579" s="194"/>
      <c r="J579" s="195">
        <f t="shared" si="20"/>
        <v>0</v>
      </c>
      <c r="K579" s="191" t="s">
        <v>32</v>
      </c>
      <c r="L579" s="61"/>
      <c r="M579" s="196" t="s">
        <v>32</v>
      </c>
      <c r="N579" s="197" t="s">
        <v>46</v>
      </c>
      <c r="O579" s="42"/>
      <c r="P579" s="198">
        <f t="shared" si="21"/>
        <v>0</v>
      </c>
      <c r="Q579" s="198">
        <v>0</v>
      </c>
      <c r="R579" s="198">
        <f t="shared" si="22"/>
        <v>0</v>
      </c>
      <c r="S579" s="198">
        <v>0</v>
      </c>
      <c r="T579" s="199">
        <f t="shared" si="23"/>
        <v>0</v>
      </c>
      <c r="AR579" s="24" t="s">
        <v>875</v>
      </c>
      <c r="AT579" s="24" t="s">
        <v>134</v>
      </c>
      <c r="AU579" s="24" t="s">
        <v>25</v>
      </c>
      <c r="AY579" s="24" t="s">
        <v>132</v>
      </c>
      <c r="BE579" s="200">
        <f t="shared" si="24"/>
        <v>0</v>
      </c>
      <c r="BF579" s="200">
        <f t="shared" si="25"/>
        <v>0</v>
      </c>
      <c r="BG579" s="200">
        <f t="shared" si="26"/>
        <v>0</v>
      </c>
      <c r="BH579" s="200">
        <f t="shared" si="27"/>
        <v>0</v>
      </c>
      <c r="BI579" s="200">
        <f t="shared" si="28"/>
        <v>0</v>
      </c>
      <c r="BJ579" s="24" t="s">
        <v>25</v>
      </c>
      <c r="BK579" s="200">
        <f t="shared" si="29"/>
        <v>0</v>
      </c>
      <c r="BL579" s="24" t="s">
        <v>875</v>
      </c>
      <c r="BM579" s="24" t="s">
        <v>884</v>
      </c>
    </row>
    <row r="580" spans="2:65" s="1" customFormat="1" ht="22.5" customHeight="1">
      <c r="B580" s="41"/>
      <c r="C580" s="189" t="s">
        <v>885</v>
      </c>
      <c r="D580" s="189" t="s">
        <v>134</v>
      </c>
      <c r="E580" s="190" t="s">
        <v>886</v>
      </c>
      <c r="F580" s="191" t="s">
        <v>887</v>
      </c>
      <c r="G580" s="192" t="s">
        <v>529</v>
      </c>
      <c r="H580" s="193">
        <v>3</v>
      </c>
      <c r="I580" s="194"/>
      <c r="J580" s="195">
        <f t="shared" si="20"/>
        <v>0</v>
      </c>
      <c r="K580" s="191" t="s">
        <v>32</v>
      </c>
      <c r="L580" s="61"/>
      <c r="M580" s="196" t="s">
        <v>32</v>
      </c>
      <c r="N580" s="197" t="s">
        <v>46</v>
      </c>
      <c r="O580" s="42"/>
      <c r="P580" s="198">
        <f t="shared" si="21"/>
        <v>0</v>
      </c>
      <c r="Q580" s="198">
        <v>0</v>
      </c>
      <c r="R580" s="198">
        <f t="shared" si="22"/>
        <v>0</v>
      </c>
      <c r="S580" s="198">
        <v>0</v>
      </c>
      <c r="T580" s="199">
        <f t="shared" si="23"/>
        <v>0</v>
      </c>
      <c r="AR580" s="24" t="s">
        <v>875</v>
      </c>
      <c r="AT580" s="24" t="s">
        <v>134</v>
      </c>
      <c r="AU580" s="24" t="s">
        <v>25</v>
      </c>
      <c r="AY580" s="24" t="s">
        <v>132</v>
      </c>
      <c r="BE580" s="200">
        <f t="shared" si="24"/>
        <v>0</v>
      </c>
      <c r="BF580" s="200">
        <f t="shared" si="25"/>
        <v>0</v>
      </c>
      <c r="BG580" s="200">
        <f t="shared" si="26"/>
        <v>0</v>
      </c>
      <c r="BH580" s="200">
        <f t="shared" si="27"/>
        <v>0</v>
      </c>
      <c r="BI580" s="200">
        <f t="shared" si="28"/>
        <v>0</v>
      </c>
      <c r="BJ580" s="24" t="s">
        <v>25</v>
      </c>
      <c r="BK580" s="200">
        <f t="shared" si="29"/>
        <v>0</v>
      </c>
      <c r="BL580" s="24" t="s">
        <v>875</v>
      </c>
      <c r="BM580" s="24" t="s">
        <v>888</v>
      </c>
    </row>
    <row r="581" spans="2:65" s="1" customFormat="1" ht="22.5" customHeight="1">
      <c r="B581" s="41"/>
      <c r="C581" s="189" t="s">
        <v>889</v>
      </c>
      <c r="D581" s="189" t="s">
        <v>134</v>
      </c>
      <c r="E581" s="190" t="s">
        <v>890</v>
      </c>
      <c r="F581" s="191" t="s">
        <v>891</v>
      </c>
      <c r="G581" s="192" t="s">
        <v>860</v>
      </c>
      <c r="H581" s="193">
        <v>1</v>
      </c>
      <c r="I581" s="194"/>
      <c r="J581" s="195">
        <f t="shared" si="20"/>
        <v>0</v>
      </c>
      <c r="K581" s="191" t="s">
        <v>32</v>
      </c>
      <c r="L581" s="61"/>
      <c r="M581" s="196" t="s">
        <v>32</v>
      </c>
      <c r="N581" s="197" t="s">
        <v>46</v>
      </c>
      <c r="O581" s="42"/>
      <c r="P581" s="198">
        <f t="shared" si="21"/>
        <v>0</v>
      </c>
      <c r="Q581" s="198">
        <v>0</v>
      </c>
      <c r="R581" s="198">
        <f t="shared" si="22"/>
        <v>0</v>
      </c>
      <c r="S581" s="198">
        <v>0</v>
      </c>
      <c r="T581" s="199">
        <f t="shared" si="23"/>
        <v>0</v>
      </c>
      <c r="AR581" s="24" t="s">
        <v>875</v>
      </c>
      <c r="AT581" s="24" t="s">
        <v>134</v>
      </c>
      <c r="AU581" s="24" t="s">
        <v>25</v>
      </c>
      <c r="AY581" s="24" t="s">
        <v>132</v>
      </c>
      <c r="BE581" s="200">
        <f t="shared" si="24"/>
        <v>0</v>
      </c>
      <c r="BF581" s="200">
        <f t="shared" si="25"/>
        <v>0</v>
      </c>
      <c r="BG581" s="200">
        <f t="shared" si="26"/>
        <v>0</v>
      </c>
      <c r="BH581" s="200">
        <f t="shared" si="27"/>
        <v>0</v>
      </c>
      <c r="BI581" s="200">
        <f t="shared" si="28"/>
        <v>0</v>
      </c>
      <c r="BJ581" s="24" t="s">
        <v>25</v>
      </c>
      <c r="BK581" s="200">
        <f t="shared" si="29"/>
        <v>0</v>
      </c>
      <c r="BL581" s="24" t="s">
        <v>875</v>
      </c>
      <c r="BM581" s="24" t="s">
        <v>892</v>
      </c>
    </row>
    <row r="582" spans="2:65" s="1" customFormat="1" ht="44.25" customHeight="1">
      <c r="B582" s="41"/>
      <c r="C582" s="189" t="s">
        <v>893</v>
      </c>
      <c r="D582" s="189" t="s">
        <v>134</v>
      </c>
      <c r="E582" s="190" t="s">
        <v>894</v>
      </c>
      <c r="F582" s="191" t="s">
        <v>895</v>
      </c>
      <c r="G582" s="192" t="s">
        <v>860</v>
      </c>
      <c r="H582" s="193">
        <v>1</v>
      </c>
      <c r="I582" s="194"/>
      <c r="J582" s="195">
        <f t="shared" si="20"/>
        <v>0</v>
      </c>
      <c r="K582" s="191" t="s">
        <v>32</v>
      </c>
      <c r="L582" s="61"/>
      <c r="M582" s="196" t="s">
        <v>32</v>
      </c>
      <c r="N582" s="197" t="s">
        <v>46</v>
      </c>
      <c r="O582" s="42"/>
      <c r="P582" s="198">
        <f t="shared" si="21"/>
        <v>0</v>
      </c>
      <c r="Q582" s="198">
        <v>0</v>
      </c>
      <c r="R582" s="198">
        <f t="shared" si="22"/>
        <v>0</v>
      </c>
      <c r="S582" s="198">
        <v>0</v>
      </c>
      <c r="T582" s="199">
        <f t="shared" si="23"/>
        <v>0</v>
      </c>
      <c r="AR582" s="24" t="s">
        <v>875</v>
      </c>
      <c r="AT582" s="24" t="s">
        <v>134</v>
      </c>
      <c r="AU582" s="24" t="s">
        <v>25</v>
      </c>
      <c r="AY582" s="24" t="s">
        <v>132</v>
      </c>
      <c r="BE582" s="200">
        <f t="shared" si="24"/>
        <v>0</v>
      </c>
      <c r="BF582" s="200">
        <f t="shared" si="25"/>
        <v>0</v>
      </c>
      <c r="BG582" s="200">
        <f t="shared" si="26"/>
        <v>0</v>
      </c>
      <c r="BH582" s="200">
        <f t="shared" si="27"/>
        <v>0</v>
      </c>
      <c r="BI582" s="200">
        <f t="shared" si="28"/>
        <v>0</v>
      </c>
      <c r="BJ582" s="24" t="s">
        <v>25</v>
      </c>
      <c r="BK582" s="200">
        <f t="shared" si="29"/>
        <v>0</v>
      </c>
      <c r="BL582" s="24" t="s">
        <v>875</v>
      </c>
      <c r="BM582" s="24" t="s">
        <v>896</v>
      </c>
    </row>
    <row r="583" spans="2:65" s="1" customFormat="1" ht="22.5" customHeight="1">
      <c r="B583" s="41"/>
      <c r="C583" s="189" t="s">
        <v>897</v>
      </c>
      <c r="D583" s="189" t="s">
        <v>134</v>
      </c>
      <c r="E583" s="190" t="s">
        <v>898</v>
      </c>
      <c r="F583" s="191" t="s">
        <v>899</v>
      </c>
      <c r="G583" s="192" t="s">
        <v>860</v>
      </c>
      <c r="H583" s="193">
        <v>1</v>
      </c>
      <c r="I583" s="194"/>
      <c r="J583" s="195">
        <f t="shared" si="20"/>
        <v>0</v>
      </c>
      <c r="K583" s="191" t="s">
        <v>32</v>
      </c>
      <c r="L583" s="61"/>
      <c r="M583" s="196" t="s">
        <v>32</v>
      </c>
      <c r="N583" s="197" t="s">
        <v>46</v>
      </c>
      <c r="O583" s="42"/>
      <c r="P583" s="198">
        <f t="shared" si="21"/>
        <v>0</v>
      </c>
      <c r="Q583" s="198">
        <v>0</v>
      </c>
      <c r="R583" s="198">
        <f t="shared" si="22"/>
        <v>0</v>
      </c>
      <c r="S583" s="198">
        <v>0</v>
      </c>
      <c r="T583" s="199">
        <f t="shared" si="23"/>
        <v>0</v>
      </c>
      <c r="AR583" s="24" t="s">
        <v>875</v>
      </c>
      <c r="AT583" s="24" t="s">
        <v>134</v>
      </c>
      <c r="AU583" s="24" t="s">
        <v>25</v>
      </c>
      <c r="AY583" s="24" t="s">
        <v>132</v>
      </c>
      <c r="BE583" s="200">
        <f t="shared" si="24"/>
        <v>0</v>
      </c>
      <c r="BF583" s="200">
        <f t="shared" si="25"/>
        <v>0</v>
      </c>
      <c r="BG583" s="200">
        <f t="shared" si="26"/>
        <v>0</v>
      </c>
      <c r="BH583" s="200">
        <f t="shared" si="27"/>
        <v>0</v>
      </c>
      <c r="BI583" s="200">
        <f t="shared" si="28"/>
        <v>0</v>
      </c>
      <c r="BJ583" s="24" t="s">
        <v>25</v>
      </c>
      <c r="BK583" s="200">
        <f t="shared" si="29"/>
        <v>0</v>
      </c>
      <c r="BL583" s="24" t="s">
        <v>875</v>
      </c>
      <c r="BM583" s="24" t="s">
        <v>900</v>
      </c>
    </row>
    <row r="584" spans="2:65" s="1" customFormat="1" ht="22.5" customHeight="1">
      <c r="B584" s="41"/>
      <c r="C584" s="189" t="s">
        <v>901</v>
      </c>
      <c r="D584" s="189" t="s">
        <v>134</v>
      </c>
      <c r="E584" s="190" t="s">
        <v>902</v>
      </c>
      <c r="F584" s="191" t="s">
        <v>903</v>
      </c>
      <c r="G584" s="192" t="s">
        <v>860</v>
      </c>
      <c r="H584" s="193">
        <v>1</v>
      </c>
      <c r="I584" s="194"/>
      <c r="J584" s="195">
        <f t="shared" si="20"/>
        <v>0</v>
      </c>
      <c r="K584" s="191" t="s">
        <v>32</v>
      </c>
      <c r="L584" s="61"/>
      <c r="M584" s="196" t="s">
        <v>32</v>
      </c>
      <c r="N584" s="197" t="s">
        <v>46</v>
      </c>
      <c r="O584" s="42"/>
      <c r="P584" s="198">
        <f t="shared" si="21"/>
        <v>0</v>
      </c>
      <c r="Q584" s="198">
        <v>0</v>
      </c>
      <c r="R584" s="198">
        <f t="shared" si="22"/>
        <v>0</v>
      </c>
      <c r="S584" s="198">
        <v>0</v>
      </c>
      <c r="T584" s="199">
        <f t="shared" si="23"/>
        <v>0</v>
      </c>
      <c r="AR584" s="24" t="s">
        <v>875</v>
      </c>
      <c r="AT584" s="24" t="s">
        <v>134</v>
      </c>
      <c r="AU584" s="24" t="s">
        <v>25</v>
      </c>
      <c r="AY584" s="24" t="s">
        <v>132</v>
      </c>
      <c r="BE584" s="200">
        <f t="shared" si="24"/>
        <v>0</v>
      </c>
      <c r="BF584" s="200">
        <f t="shared" si="25"/>
        <v>0</v>
      </c>
      <c r="BG584" s="200">
        <f t="shared" si="26"/>
        <v>0</v>
      </c>
      <c r="BH584" s="200">
        <f t="shared" si="27"/>
        <v>0</v>
      </c>
      <c r="BI584" s="200">
        <f t="shared" si="28"/>
        <v>0</v>
      </c>
      <c r="BJ584" s="24" t="s">
        <v>25</v>
      </c>
      <c r="BK584" s="200">
        <f t="shared" si="29"/>
        <v>0</v>
      </c>
      <c r="BL584" s="24" t="s">
        <v>875</v>
      </c>
      <c r="BM584" s="24" t="s">
        <v>904</v>
      </c>
    </row>
    <row r="585" spans="2:65" s="1" customFormat="1" ht="22.5" customHeight="1">
      <c r="B585" s="41"/>
      <c r="C585" s="189" t="s">
        <v>905</v>
      </c>
      <c r="D585" s="189" t="s">
        <v>134</v>
      </c>
      <c r="E585" s="190" t="s">
        <v>906</v>
      </c>
      <c r="F585" s="191" t="s">
        <v>907</v>
      </c>
      <c r="G585" s="192" t="s">
        <v>529</v>
      </c>
      <c r="H585" s="193">
        <v>2</v>
      </c>
      <c r="I585" s="194"/>
      <c r="J585" s="195">
        <f t="shared" si="20"/>
        <v>0</v>
      </c>
      <c r="K585" s="191" t="s">
        <v>32</v>
      </c>
      <c r="L585" s="61"/>
      <c r="M585" s="196" t="s">
        <v>32</v>
      </c>
      <c r="N585" s="269" t="s">
        <v>46</v>
      </c>
      <c r="O585" s="270"/>
      <c r="P585" s="271">
        <f t="shared" si="21"/>
        <v>0</v>
      </c>
      <c r="Q585" s="271">
        <v>0</v>
      </c>
      <c r="R585" s="271">
        <f t="shared" si="22"/>
        <v>0</v>
      </c>
      <c r="S585" s="271">
        <v>0</v>
      </c>
      <c r="T585" s="272">
        <f t="shared" si="23"/>
        <v>0</v>
      </c>
      <c r="AR585" s="24" t="s">
        <v>875</v>
      </c>
      <c r="AT585" s="24" t="s">
        <v>134</v>
      </c>
      <c r="AU585" s="24" t="s">
        <v>25</v>
      </c>
      <c r="AY585" s="24" t="s">
        <v>132</v>
      </c>
      <c r="BE585" s="200">
        <f t="shared" si="24"/>
        <v>0</v>
      </c>
      <c r="BF585" s="200">
        <f t="shared" si="25"/>
        <v>0</v>
      </c>
      <c r="BG585" s="200">
        <f t="shared" si="26"/>
        <v>0</v>
      </c>
      <c r="BH585" s="200">
        <f t="shared" si="27"/>
        <v>0</v>
      </c>
      <c r="BI585" s="200">
        <f t="shared" si="28"/>
        <v>0</v>
      </c>
      <c r="BJ585" s="24" t="s">
        <v>25</v>
      </c>
      <c r="BK585" s="200">
        <f t="shared" si="29"/>
        <v>0</v>
      </c>
      <c r="BL585" s="24" t="s">
        <v>875</v>
      </c>
      <c r="BM585" s="24" t="s">
        <v>908</v>
      </c>
    </row>
    <row r="586" spans="2:12" s="1" customFormat="1" ht="6.95" customHeight="1">
      <c r="B586" s="56"/>
      <c r="C586" s="57"/>
      <c r="D586" s="57"/>
      <c r="E586" s="57"/>
      <c r="F586" s="57"/>
      <c r="G586" s="57"/>
      <c r="H586" s="57"/>
      <c r="I586" s="135"/>
      <c r="J586" s="57"/>
      <c r="K586" s="57"/>
      <c r="L586" s="61"/>
    </row>
  </sheetData>
  <sheetProtection password="CC35" sheet="1" objects="1" scenarios="1" formatCells="0" formatColumns="0" formatRows="0" sort="0" autoFilter="0"/>
  <autoFilter ref="C93:K585"/>
  <mergeCells count="9">
    <mergeCell ref="E84:H84"/>
    <mergeCell ref="E86:H8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3" customWidth="1"/>
    <col min="2" max="2" width="1.66796875" style="273" customWidth="1"/>
    <col min="3" max="4" width="5" style="273" customWidth="1"/>
    <col min="5" max="5" width="11.66015625" style="273" customWidth="1"/>
    <col min="6" max="6" width="9.16015625" style="273" customWidth="1"/>
    <col min="7" max="7" width="5" style="273" customWidth="1"/>
    <col min="8" max="8" width="77.83203125" style="273" customWidth="1"/>
    <col min="9" max="10" width="20" style="273" customWidth="1"/>
    <col min="11" max="11" width="1.66796875" style="273" customWidth="1"/>
  </cols>
  <sheetData>
    <row r="1" ht="37.5" customHeight="1"/>
    <row r="2" spans="2:1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5" customFormat="1" ht="45" customHeight="1">
      <c r="B3" s="277"/>
      <c r="C3" s="398" t="s">
        <v>909</v>
      </c>
      <c r="D3" s="398"/>
      <c r="E3" s="398"/>
      <c r="F3" s="398"/>
      <c r="G3" s="398"/>
      <c r="H3" s="398"/>
      <c r="I3" s="398"/>
      <c r="J3" s="398"/>
      <c r="K3" s="278"/>
    </row>
    <row r="4" spans="2:11" ht="25.5" customHeight="1">
      <c r="B4" s="279"/>
      <c r="C4" s="399" t="s">
        <v>910</v>
      </c>
      <c r="D4" s="399"/>
      <c r="E4" s="399"/>
      <c r="F4" s="399"/>
      <c r="G4" s="399"/>
      <c r="H4" s="399"/>
      <c r="I4" s="399"/>
      <c r="J4" s="399"/>
      <c r="K4" s="280"/>
    </row>
    <row r="5" spans="2:11" ht="5.25" customHeight="1">
      <c r="B5" s="279"/>
      <c r="C5" s="281"/>
      <c r="D5" s="281"/>
      <c r="E5" s="281"/>
      <c r="F5" s="281"/>
      <c r="G5" s="281"/>
      <c r="H5" s="281"/>
      <c r="I5" s="281"/>
      <c r="J5" s="281"/>
      <c r="K5" s="280"/>
    </row>
    <row r="6" spans="2:11" ht="15" customHeight="1">
      <c r="B6" s="279"/>
      <c r="C6" s="397" t="s">
        <v>911</v>
      </c>
      <c r="D6" s="397"/>
      <c r="E6" s="397"/>
      <c r="F6" s="397"/>
      <c r="G6" s="397"/>
      <c r="H6" s="397"/>
      <c r="I6" s="397"/>
      <c r="J6" s="397"/>
      <c r="K6" s="280"/>
    </row>
    <row r="7" spans="2:11" ht="15" customHeight="1">
      <c r="B7" s="283"/>
      <c r="C7" s="397" t="s">
        <v>912</v>
      </c>
      <c r="D7" s="397"/>
      <c r="E7" s="397"/>
      <c r="F7" s="397"/>
      <c r="G7" s="397"/>
      <c r="H7" s="397"/>
      <c r="I7" s="397"/>
      <c r="J7" s="397"/>
      <c r="K7" s="280"/>
    </row>
    <row r="8" spans="2:11" ht="12.75" customHeight="1">
      <c r="B8" s="283"/>
      <c r="C8" s="282"/>
      <c r="D8" s="282"/>
      <c r="E8" s="282"/>
      <c r="F8" s="282"/>
      <c r="G8" s="282"/>
      <c r="H8" s="282"/>
      <c r="I8" s="282"/>
      <c r="J8" s="282"/>
      <c r="K8" s="280"/>
    </row>
    <row r="9" spans="2:11" ht="15" customHeight="1">
      <c r="B9" s="283"/>
      <c r="C9" s="397" t="s">
        <v>913</v>
      </c>
      <c r="D9" s="397"/>
      <c r="E9" s="397"/>
      <c r="F9" s="397"/>
      <c r="G9" s="397"/>
      <c r="H9" s="397"/>
      <c r="I9" s="397"/>
      <c r="J9" s="397"/>
      <c r="K9" s="280"/>
    </row>
    <row r="10" spans="2:11" ht="15" customHeight="1">
      <c r="B10" s="283"/>
      <c r="C10" s="282"/>
      <c r="D10" s="397" t="s">
        <v>914</v>
      </c>
      <c r="E10" s="397"/>
      <c r="F10" s="397"/>
      <c r="G10" s="397"/>
      <c r="H10" s="397"/>
      <c r="I10" s="397"/>
      <c r="J10" s="397"/>
      <c r="K10" s="280"/>
    </row>
    <row r="11" spans="2:11" ht="15" customHeight="1">
      <c r="B11" s="283"/>
      <c r="C11" s="284"/>
      <c r="D11" s="397" t="s">
        <v>915</v>
      </c>
      <c r="E11" s="397"/>
      <c r="F11" s="397"/>
      <c r="G11" s="397"/>
      <c r="H11" s="397"/>
      <c r="I11" s="397"/>
      <c r="J11" s="397"/>
      <c r="K11" s="280"/>
    </row>
    <row r="12" spans="2:11" ht="12.75" customHeight="1">
      <c r="B12" s="283"/>
      <c r="C12" s="284"/>
      <c r="D12" s="284"/>
      <c r="E12" s="284"/>
      <c r="F12" s="284"/>
      <c r="G12" s="284"/>
      <c r="H12" s="284"/>
      <c r="I12" s="284"/>
      <c r="J12" s="284"/>
      <c r="K12" s="280"/>
    </row>
    <row r="13" spans="2:11" ht="15" customHeight="1">
      <c r="B13" s="283"/>
      <c r="C13" s="284"/>
      <c r="D13" s="397" t="s">
        <v>916</v>
      </c>
      <c r="E13" s="397"/>
      <c r="F13" s="397"/>
      <c r="G13" s="397"/>
      <c r="H13" s="397"/>
      <c r="I13" s="397"/>
      <c r="J13" s="397"/>
      <c r="K13" s="280"/>
    </row>
    <row r="14" spans="2:11" ht="15" customHeight="1">
      <c r="B14" s="283"/>
      <c r="C14" s="284"/>
      <c r="D14" s="397" t="s">
        <v>917</v>
      </c>
      <c r="E14" s="397"/>
      <c r="F14" s="397"/>
      <c r="G14" s="397"/>
      <c r="H14" s="397"/>
      <c r="I14" s="397"/>
      <c r="J14" s="397"/>
      <c r="K14" s="280"/>
    </row>
    <row r="15" spans="2:11" ht="15" customHeight="1">
      <c r="B15" s="283"/>
      <c r="C15" s="284"/>
      <c r="D15" s="397" t="s">
        <v>918</v>
      </c>
      <c r="E15" s="397"/>
      <c r="F15" s="397"/>
      <c r="G15" s="397"/>
      <c r="H15" s="397"/>
      <c r="I15" s="397"/>
      <c r="J15" s="397"/>
      <c r="K15" s="280"/>
    </row>
    <row r="16" spans="2:11" ht="15" customHeight="1">
      <c r="B16" s="283"/>
      <c r="C16" s="284"/>
      <c r="D16" s="284"/>
      <c r="E16" s="285" t="s">
        <v>82</v>
      </c>
      <c r="F16" s="397" t="s">
        <v>919</v>
      </c>
      <c r="G16" s="397"/>
      <c r="H16" s="397"/>
      <c r="I16" s="397"/>
      <c r="J16" s="397"/>
      <c r="K16" s="280"/>
    </row>
    <row r="17" spans="2:11" ht="15" customHeight="1">
      <c r="B17" s="283"/>
      <c r="C17" s="284"/>
      <c r="D17" s="284"/>
      <c r="E17" s="285" t="s">
        <v>920</v>
      </c>
      <c r="F17" s="397" t="s">
        <v>921</v>
      </c>
      <c r="G17" s="397"/>
      <c r="H17" s="397"/>
      <c r="I17" s="397"/>
      <c r="J17" s="397"/>
      <c r="K17" s="280"/>
    </row>
    <row r="18" spans="2:11" ht="15" customHeight="1">
      <c r="B18" s="283"/>
      <c r="C18" s="284"/>
      <c r="D18" s="284"/>
      <c r="E18" s="285" t="s">
        <v>922</v>
      </c>
      <c r="F18" s="397" t="s">
        <v>923</v>
      </c>
      <c r="G18" s="397"/>
      <c r="H18" s="397"/>
      <c r="I18" s="397"/>
      <c r="J18" s="397"/>
      <c r="K18" s="280"/>
    </row>
    <row r="19" spans="2:11" ht="15" customHeight="1">
      <c r="B19" s="283"/>
      <c r="C19" s="284"/>
      <c r="D19" s="284"/>
      <c r="E19" s="285" t="s">
        <v>870</v>
      </c>
      <c r="F19" s="397" t="s">
        <v>924</v>
      </c>
      <c r="G19" s="397"/>
      <c r="H19" s="397"/>
      <c r="I19" s="397"/>
      <c r="J19" s="397"/>
      <c r="K19" s="280"/>
    </row>
    <row r="20" spans="2:11" ht="15" customHeight="1">
      <c r="B20" s="283"/>
      <c r="C20" s="284"/>
      <c r="D20" s="284"/>
      <c r="E20" s="285" t="s">
        <v>925</v>
      </c>
      <c r="F20" s="397" t="s">
        <v>926</v>
      </c>
      <c r="G20" s="397"/>
      <c r="H20" s="397"/>
      <c r="I20" s="397"/>
      <c r="J20" s="397"/>
      <c r="K20" s="280"/>
    </row>
    <row r="21" spans="2:11" ht="15" customHeight="1">
      <c r="B21" s="283"/>
      <c r="C21" s="284"/>
      <c r="D21" s="284"/>
      <c r="E21" s="285" t="s">
        <v>927</v>
      </c>
      <c r="F21" s="397" t="s">
        <v>928</v>
      </c>
      <c r="G21" s="397"/>
      <c r="H21" s="397"/>
      <c r="I21" s="397"/>
      <c r="J21" s="397"/>
      <c r="K21" s="280"/>
    </row>
    <row r="22" spans="2:11" ht="12.75" customHeight="1">
      <c r="B22" s="283"/>
      <c r="C22" s="284"/>
      <c r="D22" s="284"/>
      <c r="E22" s="284"/>
      <c r="F22" s="284"/>
      <c r="G22" s="284"/>
      <c r="H22" s="284"/>
      <c r="I22" s="284"/>
      <c r="J22" s="284"/>
      <c r="K22" s="280"/>
    </row>
    <row r="23" spans="2:11" ht="15" customHeight="1">
      <c r="B23" s="283"/>
      <c r="C23" s="397" t="s">
        <v>929</v>
      </c>
      <c r="D23" s="397"/>
      <c r="E23" s="397"/>
      <c r="F23" s="397"/>
      <c r="G23" s="397"/>
      <c r="H23" s="397"/>
      <c r="I23" s="397"/>
      <c r="J23" s="397"/>
      <c r="K23" s="280"/>
    </row>
    <row r="24" spans="2:11" ht="15" customHeight="1">
      <c r="B24" s="283"/>
      <c r="C24" s="397" t="s">
        <v>930</v>
      </c>
      <c r="D24" s="397"/>
      <c r="E24" s="397"/>
      <c r="F24" s="397"/>
      <c r="G24" s="397"/>
      <c r="H24" s="397"/>
      <c r="I24" s="397"/>
      <c r="J24" s="397"/>
      <c r="K24" s="280"/>
    </row>
    <row r="25" spans="2:11" ht="15" customHeight="1">
      <c r="B25" s="283"/>
      <c r="C25" s="282"/>
      <c r="D25" s="397" t="s">
        <v>931</v>
      </c>
      <c r="E25" s="397"/>
      <c r="F25" s="397"/>
      <c r="G25" s="397"/>
      <c r="H25" s="397"/>
      <c r="I25" s="397"/>
      <c r="J25" s="397"/>
      <c r="K25" s="280"/>
    </row>
    <row r="26" spans="2:11" ht="15" customHeight="1">
      <c r="B26" s="283"/>
      <c r="C26" s="284"/>
      <c r="D26" s="397" t="s">
        <v>932</v>
      </c>
      <c r="E26" s="397"/>
      <c r="F26" s="397"/>
      <c r="G26" s="397"/>
      <c r="H26" s="397"/>
      <c r="I26" s="397"/>
      <c r="J26" s="397"/>
      <c r="K26" s="280"/>
    </row>
    <row r="27" spans="2:11" ht="12.75" customHeight="1">
      <c r="B27" s="283"/>
      <c r="C27" s="284"/>
      <c r="D27" s="284"/>
      <c r="E27" s="284"/>
      <c r="F27" s="284"/>
      <c r="G27" s="284"/>
      <c r="H27" s="284"/>
      <c r="I27" s="284"/>
      <c r="J27" s="284"/>
      <c r="K27" s="280"/>
    </row>
    <row r="28" spans="2:11" ht="15" customHeight="1">
      <c r="B28" s="283"/>
      <c r="C28" s="284"/>
      <c r="D28" s="397" t="s">
        <v>933</v>
      </c>
      <c r="E28" s="397"/>
      <c r="F28" s="397"/>
      <c r="G28" s="397"/>
      <c r="H28" s="397"/>
      <c r="I28" s="397"/>
      <c r="J28" s="397"/>
      <c r="K28" s="280"/>
    </row>
    <row r="29" spans="2:11" ht="15" customHeight="1">
      <c r="B29" s="283"/>
      <c r="C29" s="284"/>
      <c r="D29" s="397" t="s">
        <v>934</v>
      </c>
      <c r="E29" s="397"/>
      <c r="F29" s="397"/>
      <c r="G29" s="397"/>
      <c r="H29" s="397"/>
      <c r="I29" s="397"/>
      <c r="J29" s="397"/>
      <c r="K29" s="280"/>
    </row>
    <row r="30" spans="2:11" ht="12.75" customHeight="1">
      <c r="B30" s="283"/>
      <c r="C30" s="284"/>
      <c r="D30" s="284"/>
      <c r="E30" s="284"/>
      <c r="F30" s="284"/>
      <c r="G30" s="284"/>
      <c r="H30" s="284"/>
      <c r="I30" s="284"/>
      <c r="J30" s="284"/>
      <c r="K30" s="280"/>
    </row>
    <row r="31" spans="2:11" ht="15" customHeight="1">
      <c r="B31" s="283"/>
      <c r="C31" s="284"/>
      <c r="D31" s="397" t="s">
        <v>935</v>
      </c>
      <c r="E31" s="397"/>
      <c r="F31" s="397"/>
      <c r="G31" s="397"/>
      <c r="H31" s="397"/>
      <c r="I31" s="397"/>
      <c r="J31" s="397"/>
      <c r="K31" s="280"/>
    </row>
    <row r="32" spans="2:11" ht="15" customHeight="1">
      <c r="B32" s="283"/>
      <c r="C32" s="284"/>
      <c r="D32" s="397" t="s">
        <v>936</v>
      </c>
      <c r="E32" s="397"/>
      <c r="F32" s="397"/>
      <c r="G32" s="397"/>
      <c r="H32" s="397"/>
      <c r="I32" s="397"/>
      <c r="J32" s="397"/>
      <c r="K32" s="280"/>
    </row>
    <row r="33" spans="2:11" ht="15" customHeight="1">
      <c r="B33" s="283"/>
      <c r="C33" s="284"/>
      <c r="D33" s="397" t="s">
        <v>937</v>
      </c>
      <c r="E33" s="397"/>
      <c r="F33" s="397"/>
      <c r="G33" s="397"/>
      <c r="H33" s="397"/>
      <c r="I33" s="397"/>
      <c r="J33" s="397"/>
      <c r="K33" s="280"/>
    </row>
    <row r="34" spans="2:11" ht="15" customHeight="1">
      <c r="B34" s="283"/>
      <c r="C34" s="284"/>
      <c r="D34" s="282"/>
      <c r="E34" s="286" t="s">
        <v>117</v>
      </c>
      <c r="F34" s="282"/>
      <c r="G34" s="397" t="s">
        <v>938</v>
      </c>
      <c r="H34" s="397"/>
      <c r="I34" s="397"/>
      <c r="J34" s="397"/>
      <c r="K34" s="280"/>
    </row>
    <row r="35" spans="2:11" ht="30.75" customHeight="1">
      <c r="B35" s="283"/>
      <c r="C35" s="284"/>
      <c r="D35" s="282"/>
      <c r="E35" s="286" t="s">
        <v>939</v>
      </c>
      <c r="F35" s="282"/>
      <c r="G35" s="397" t="s">
        <v>940</v>
      </c>
      <c r="H35" s="397"/>
      <c r="I35" s="397"/>
      <c r="J35" s="397"/>
      <c r="K35" s="280"/>
    </row>
    <row r="36" spans="2:11" ht="15" customHeight="1">
      <c r="B36" s="283"/>
      <c r="C36" s="284"/>
      <c r="D36" s="282"/>
      <c r="E36" s="286" t="s">
        <v>56</v>
      </c>
      <c r="F36" s="282"/>
      <c r="G36" s="397" t="s">
        <v>941</v>
      </c>
      <c r="H36" s="397"/>
      <c r="I36" s="397"/>
      <c r="J36" s="397"/>
      <c r="K36" s="280"/>
    </row>
    <row r="37" spans="2:11" ht="15" customHeight="1">
      <c r="B37" s="283"/>
      <c r="C37" s="284"/>
      <c r="D37" s="282"/>
      <c r="E37" s="286" t="s">
        <v>118</v>
      </c>
      <c r="F37" s="282"/>
      <c r="G37" s="397" t="s">
        <v>942</v>
      </c>
      <c r="H37" s="397"/>
      <c r="I37" s="397"/>
      <c r="J37" s="397"/>
      <c r="K37" s="280"/>
    </row>
    <row r="38" spans="2:11" ht="15" customHeight="1">
      <c r="B38" s="283"/>
      <c r="C38" s="284"/>
      <c r="D38" s="282"/>
      <c r="E38" s="286" t="s">
        <v>119</v>
      </c>
      <c r="F38" s="282"/>
      <c r="G38" s="397" t="s">
        <v>943</v>
      </c>
      <c r="H38" s="397"/>
      <c r="I38" s="397"/>
      <c r="J38" s="397"/>
      <c r="K38" s="280"/>
    </row>
    <row r="39" spans="2:11" ht="15" customHeight="1">
      <c r="B39" s="283"/>
      <c r="C39" s="284"/>
      <c r="D39" s="282"/>
      <c r="E39" s="286" t="s">
        <v>120</v>
      </c>
      <c r="F39" s="282"/>
      <c r="G39" s="397" t="s">
        <v>944</v>
      </c>
      <c r="H39" s="397"/>
      <c r="I39" s="397"/>
      <c r="J39" s="397"/>
      <c r="K39" s="280"/>
    </row>
    <row r="40" spans="2:11" ht="15" customHeight="1">
      <c r="B40" s="283"/>
      <c r="C40" s="284"/>
      <c r="D40" s="282"/>
      <c r="E40" s="286" t="s">
        <v>945</v>
      </c>
      <c r="F40" s="282"/>
      <c r="G40" s="397" t="s">
        <v>946</v>
      </c>
      <c r="H40" s="397"/>
      <c r="I40" s="397"/>
      <c r="J40" s="397"/>
      <c r="K40" s="280"/>
    </row>
    <row r="41" spans="2:11" ht="15" customHeight="1">
      <c r="B41" s="283"/>
      <c r="C41" s="284"/>
      <c r="D41" s="282"/>
      <c r="E41" s="286"/>
      <c r="F41" s="282"/>
      <c r="G41" s="397" t="s">
        <v>947</v>
      </c>
      <c r="H41" s="397"/>
      <c r="I41" s="397"/>
      <c r="J41" s="397"/>
      <c r="K41" s="280"/>
    </row>
    <row r="42" spans="2:11" ht="15" customHeight="1">
      <c r="B42" s="283"/>
      <c r="C42" s="284"/>
      <c r="D42" s="282"/>
      <c r="E42" s="286" t="s">
        <v>948</v>
      </c>
      <c r="F42" s="282"/>
      <c r="G42" s="397" t="s">
        <v>949</v>
      </c>
      <c r="H42" s="397"/>
      <c r="I42" s="397"/>
      <c r="J42" s="397"/>
      <c r="K42" s="280"/>
    </row>
    <row r="43" spans="2:11" ht="15" customHeight="1">
      <c r="B43" s="283"/>
      <c r="C43" s="284"/>
      <c r="D43" s="282"/>
      <c r="E43" s="286" t="s">
        <v>122</v>
      </c>
      <c r="F43" s="282"/>
      <c r="G43" s="397" t="s">
        <v>950</v>
      </c>
      <c r="H43" s="397"/>
      <c r="I43" s="397"/>
      <c r="J43" s="397"/>
      <c r="K43" s="280"/>
    </row>
    <row r="44" spans="2:11" ht="12.75" customHeight="1">
      <c r="B44" s="283"/>
      <c r="C44" s="284"/>
      <c r="D44" s="282"/>
      <c r="E44" s="282"/>
      <c r="F44" s="282"/>
      <c r="G44" s="282"/>
      <c r="H44" s="282"/>
      <c r="I44" s="282"/>
      <c r="J44" s="282"/>
      <c r="K44" s="280"/>
    </row>
    <row r="45" spans="2:11" ht="15" customHeight="1">
      <c r="B45" s="283"/>
      <c r="C45" s="284"/>
      <c r="D45" s="397" t="s">
        <v>951</v>
      </c>
      <c r="E45" s="397"/>
      <c r="F45" s="397"/>
      <c r="G45" s="397"/>
      <c r="H45" s="397"/>
      <c r="I45" s="397"/>
      <c r="J45" s="397"/>
      <c r="K45" s="280"/>
    </row>
    <row r="46" spans="2:11" ht="15" customHeight="1">
      <c r="B46" s="283"/>
      <c r="C46" s="284"/>
      <c r="D46" s="284"/>
      <c r="E46" s="397" t="s">
        <v>952</v>
      </c>
      <c r="F46" s="397"/>
      <c r="G46" s="397"/>
      <c r="H46" s="397"/>
      <c r="I46" s="397"/>
      <c r="J46" s="397"/>
      <c r="K46" s="280"/>
    </row>
    <row r="47" spans="2:11" ht="15" customHeight="1">
      <c r="B47" s="283"/>
      <c r="C47" s="284"/>
      <c r="D47" s="284"/>
      <c r="E47" s="397" t="s">
        <v>953</v>
      </c>
      <c r="F47" s="397"/>
      <c r="G47" s="397"/>
      <c r="H47" s="397"/>
      <c r="I47" s="397"/>
      <c r="J47" s="397"/>
      <c r="K47" s="280"/>
    </row>
    <row r="48" spans="2:11" ht="15" customHeight="1">
      <c r="B48" s="283"/>
      <c r="C48" s="284"/>
      <c r="D48" s="284"/>
      <c r="E48" s="397" t="s">
        <v>954</v>
      </c>
      <c r="F48" s="397"/>
      <c r="G48" s="397"/>
      <c r="H48" s="397"/>
      <c r="I48" s="397"/>
      <c r="J48" s="397"/>
      <c r="K48" s="280"/>
    </row>
    <row r="49" spans="2:11" ht="15" customHeight="1">
      <c r="B49" s="283"/>
      <c r="C49" s="284"/>
      <c r="D49" s="397" t="s">
        <v>955</v>
      </c>
      <c r="E49" s="397"/>
      <c r="F49" s="397"/>
      <c r="G49" s="397"/>
      <c r="H49" s="397"/>
      <c r="I49" s="397"/>
      <c r="J49" s="397"/>
      <c r="K49" s="280"/>
    </row>
    <row r="50" spans="2:11" ht="25.5" customHeight="1">
      <c r="B50" s="279"/>
      <c r="C50" s="399" t="s">
        <v>956</v>
      </c>
      <c r="D50" s="399"/>
      <c r="E50" s="399"/>
      <c r="F50" s="399"/>
      <c r="G50" s="399"/>
      <c r="H50" s="399"/>
      <c r="I50" s="399"/>
      <c r="J50" s="399"/>
      <c r="K50" s="280"/>
    </row>
    <row r="51" spans="2:11" ht="5.25" customHeight="1">
      <c r="B51" s="279"/>
      <c r="C51" s="281"/>
      <c r="D51" s="281"/>
      <c r="E51" s="281"/>
      <c r="F51" s="281"/>
      <c r="G51" s="281"/>
      <c r="H51" s="281"/>
      <c r="I51" s="281"/>
      <c r="J51" s="281"/>
      <c r="K51" s="280"/>
    </row>
    <row r="52" spans="2:11" ht="15" customHeight="1">
      <c r="B52" s="279"/>
      <c r="C52" s="397" t="s">
        <v>957</v>
      </c>
      <c r="D52" s="397"/>
      <c r="E52" s="397"/>
      <c r="F52" s="397"/>
      <c r="G52" s="397"/>
      <c r="H52" s="397"/>
      <c r="I52" s="397"/>
      <c r="J52" s="397"/>
      <c r="K52" s="280"/>
    </row>
    <row r="53" spans="2:11" ht="15" customHeight="1">
      <c r="B53" s="279"/>
      <c r="C53" s="397" t="s">
        <v>958</v>
      </c>
      <c r="D53" s="397"/>
      <c r="E53" s="397"/>
      <c r="F53" s="397"/>
      <c r="G53" s="397"/>
      <c r="H53" s="397"/>
      <c r="I53" s="397"/>
      <c r="J53" s="397"/>
      <c r="K53" s="280"/>
    </row>
    <row r="54" spans="2:11" ht="12.75" customHeight="1">
      <c r="B54" s="279"/>
      <c r="C54" s="282"/>
      <c r="D54" s="282"/>
      <c r="E54" s="282"/>
      <c r="F54" s="282"/>
      <c r="G54" s="282"/>
      <c r="H54" s="282"/>
      <c r="I54" s="282"/>
      <c r="J54" s="282"/>
      <c r="K54" s="280"/>
    </row>
    <row r="55" spans="2:11" ht="15" customHeight="1">
      <c r="B55" s="279"/>
      <c r="C55" s="397" t="s">
        <v>959</v>
      </c>
      <c r="D55" s="397"/>
      <c r="E55" s="397"/>
      <c r="F55" s="397"/>
      <c r="G55" s="397"/>
      <c r="H55" s="397"/>
      <c r="I55" s="397"/>
      <c r="J55" s="397"/>
      <c r="K55" s="280"/>
    </row>
    <row r="56" spans="2:11" ht="15" customHeight="1">
      <c r="B56" s="279"/>
      <c r="C56" s="284"/>
      <c r="D56" s="397" t="s">
        <v>960</v>
      </c>
      <c r="E56" s="397"/>
      <c r="F56" s="397"/>
      <c r="G56" s="397"/>
      <c r="H56" s="397"/>
      <c r="I56" s="397"/>
      <c r="J56" s="397"/>
      <c r="K56" s="280"/>
    </row>
    <row r="57" spans="2:11" ht="15" customHeight="1">
      <c r="B57" s="279"/>
      <c r="C57" s="284"/>
      <c r="D57" s="397" t="s">
        <v>961</v>
      </c>
      <c r="E57" s="397"/>
      <c r="F57" s="397"/>
      <c r="G57" s="397"/>
      <c r="H57" s="397"/>
      <c r="I57" s="397"/>
      <c r="J57" s="397"/>
      <c r="K57" s="280"/>
    </row>
    <row r="58" spans="2:11" ht="15" customHeight="1">
      <c r="B58" s="279"/>
      <c r="C58" s="284"/>
      <c r="D58" s="397" t="s">
        <v>962</v>
      </c>
      <c r="E58" s="397"/>
      <c r="F58" s="397"/>
      <c r="G58" s="397"/>
      <c r="H58" s="397"/>
      <c r="I58" s="397"/>
      <c r="J58" s="397"/>
      <c r="K58" s="280"/>
    </row>
    <row r="59" spans="2:11" ht="15" customHeight="1">
      <c r="B59" s="279"/>
      <c r="C59" s="284"/>
      <c r="D59" s="397" t="s">
        <v>963</v>
      </c>
      <c r="E59" s="397"/>
      <c r="F59" s="397"/>
      <c r="G59" s="397"/>
      <c r="H59" s="397"/>
      <c r="I59" s="397"/>
      <c r="J59" s="397"/>
      <c r="K59" s="280"/>
    </row>
    <row r="60" spans="2:11" ht="15" customHeight="1">
      <c r="B60" s="279"/>
      <c r="C60" s="284"/>
      <c r="D60" s="401" t="s">
        <v>964</v>
      </c>
      <c r="E60" s="401"/>
      <c r="F60" s="401"/>
      <c r="G60" s="401"/>
      <c r="H60" s="401"/>
      <c r="I60" s="401"/>
      <c r="J60" s="401"/>
      <c r="K60" s="280"/>
    </row>
    <row r="61" spans="2:11" ht="15" customHeight="1">
      <c r="B61" s="279"/>
      <c r="C61" s="284"/>
      <c r="D61" s="397" t="s">
        <v>965</v>
      </c>
      <c r="E61" s="397"/>
      <c r="F61" s="397"/>
      <c r="G61" s="397"/>
      <c r="H61" s="397"/>
      <c r="I61" s="397"/>
      <c r="J61" s="397"/>
      <c r="K61" s="280"/>
    </row>
    <row r="62" spans="2:11" ht="12.75" customHeight="1">
      <c r="B62" s="279"/>
      <c r="C62" s="284"/>
      <c r="D62" s="284"/>
      <c r="E62" s="287"/>
      <c r="F62" s="284"/>
      <c r="G62" s="284"/>
      <c r="H62" s="284"/>
      <c r="I62" s="284"/>
      <c r="J62" s="284"/>
      <c r="K62" s="280"/>
    </row>
    <row r="63" spans="2:11" ht="15" customHeight="1">
      <c r="B63" s="279"/>
      <c r="C63" s="284"/>
      <c r="D63" s="397" t="s">
        <v>966</v>
      </c>
      <c r="E63" s="397"/>
      <c r="F63" s="397"/>
      <c r="G63" s="397"/>
      <c r="H63" s="397"/>
      <c r="I63" s="397"/>
      <c r="J63" s="397"/>
      <c r="K63" s="280"/>
    </row>
    <row r="64" spans="2:11" ht="15" customHeight="1">
      <c r="B64" s="279"/>
      <c r="C64" s="284"/>
      <c r="D64" s="401" t="s">
        <v>967</v>
      </c>
      <c r="E64" s="401"/>
      <c r="F64" s="401"/>
      <c r="G64" s="401"/>
      <c r="H64" s="401"/>
      <c r="I64" s="401"/>
      <c r="J64" s="401"/>
      <c r="K64" s="280"/>
    </row>
    <row r="65" spans="2:11" ht="15" customHeight="1">
      <c r="B65" s="279"/>
      <c r="C65" s="284"/>
      <c r="D65" s="397" t="s">
        <v>968</v>
      </c>
      <c r="E65" s="397"/>
      <c r="F65" s="397"/>
      <c r="G65" s="397"/>
      <c r="H65" s="397"/>
      <c r="I65" s="397"/>
      <c r="J65" s="397"/>
      <c r="K65" s="280"/>
    </row>
    <row r="66" spans="2:11" ht="15" customHeight="1">
      <c r="B66" s="279"/>
      <c r="C66" s="284"/>
      <c r="D66" s="397" t="s">
        <v>969</v>
      </c>
      <c r="E66" s="397"/>
      <c r="F66" s="397"/>
      <c r="G66" s="397"/>
      <c r="H66" s="397"/>
      <c r="I66" s="397"/>
      <c r="J66" s="397"/>
      <c r="K66" s="280"/>
    </row>
    <row r="67" spans="2:11" ht="15" customHeight="1">
      <c r="B67" s="279"/>
      <c r="C67" s="284"/>
      <c r="D67" s="397" t="s">
        <v>970</v>
      </c>
      <c r="E67" s="397"/>
      <c r="F67" s="397"/>
      <c r="G67" s="397"/>
      <c r="H67" s="397"/>
      <c r="I67" s="397"/>
      <c r="J67" s="397"/>
      <c r="K67" s="280"/>
    </row>
    <row r="68" spans="2:11" ht="15" customHeight="1">
      <c r="B68" s="279"/>
      <c r="C68" s="284"/>
      <c r="D68" s="397" t="s">
        <v>971</v>
      </c>
      <c r="E68" s="397"/>
      <c r="F68" s="397"/>
      <c r="G68" s="397"/>
      <c r="H68" s="397"/>
      <c r="I68" s="397"/>
      <c r="J68" s="397"/>
      <c r="K68" s="280"/>
    </row>
    <row r="69" spans="2:11" ht="12.75" customHeight="1">
      <c r="B69" s="288"/>
      <c r="C69" s="289"/>
      <c r="D69" s="289"/>
      <c r="E69" s="289"/>
      <c r="F69" s="289"/>
      <c r="G69" s="289"/>
      <c r="H69" s="289"/>
      <c r="I69" s="289"/>
      <c r="J69" s="289"/>
      <c r="K69" s="290"/>
    </row>
    <row r="70" spans="2:11" ht="18.75" customHeight="1">
      <c r="B70" s="291"/>
      <c r="C70" s="291"/>
      <c r="D70" s="291"/>
      <c r="E70" s="291"/>
      <c r="F70" s="291"/>
      <c r="G70" s="291"/>
      <c r="H70" s="291"/>
      <c r="I70" s="291"/>
      <c r="J70" s="291"/>
      <c r="K70" s="292"/>
    </row>
    <row r="71" spans="2:11" ht="18.75" customHeight="1">
      <c r="B71" s="292"/>
      <c r="C71" s="292"/>
      <c r="D71" s="292"/>
      <c r="E71" s="292"/>
      <c r="F71" s="292"/>
      <c r="G71" s="292"/>
      <c r="H71" s="292"/>
      <c r="I71" s="292"/>
      <c r="J71" s="292"/>
      <c r="K71" s="292"/>
    </row>
    <row r="72" spans="2:11" ht="7.5" customHeight="1">
      <c r="B72" s="293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ht="45" customHeight="1">
      <c r="B73" s="296"/>
      <c r="C73" s="402" t="s">
        <v>89</v>
      </c>
      <c r="D73" s="402"/>
      <c r="E73" s="402"/>
      <c r="F73" s="402"/>
      <c r="G73" s="402"/>
      <c r="H73" s="402"/>
      <c r="I73" s="402"/>
      <c r="J73" s="402"/>
      <c r="K73" s="297"/>
    </row>
    <row r="74" spans="2:11" ht="17.25" customHeight="1">
      <c r="B74" s="296"/>
      <c r="C74" s="298" t="s">
        <v>972</v>
      </c>
      <c r="D74" s="298"/>
      <c r="E74" s="298"/>
      <c r="F74" s="298" t="s">
        <v>973</v>
      </c>
      <c r="G74" s="299"/>
      <c r="H74" s="298" t="s">
        <v>118</v>
      </c>
      <c r="I74" s="298" t="s">
        <v>60</v>
      </c>
      <c r="J74" s="298" t="s">
        <v>974</v>
      </c>
      <c r="K74" s="297"/>
    </row>
    <row r="75" spans="2:11" ht="17.25" customHeight="1">
      <c r="B75" s="296"/>
      <c r="C75" s="300" t="s">
        <v>975</v>
      </c>
      <c r="D75" s="300"/>
      <c r="E75" s="300"/>
      <c r="F75" s="301" t="s">
        <v>976</v>
      </c>
      <c r="G75" s="302"/>
      <c r="H75" s="300"/>
      <c r="I75" s="300"/>
      <c r="J75" s="300" t="s">
        <v>977</v>
      </c>
      <c r="K75" s="297"/>
    </row>
    <row r="76" spans="2:11" ht="5.25" customHeight="1">
      <c r="B76" s="296"/>
      <c r="C76" s="303"/>
      <c r="D76" s="303"/>
      <c r="E76" s="303"/>
      <c r="F76" s="303"/>
      <c r="G76" s="304"/>
      <c r="H76" s="303"/>
      <c r="I76" s="303"/>
      <c r="J76" s="303"/>
      <c r="K76" s="297"/>
    </row>
    <row r="77" spans="2:11" ht="15" customHeight="1">
      <c r="B77" s="296"/>
      <c r="C77" s="286" t="s">
        <v>56</v>
      </c>
      <c r="D77" s="303"/>
      <c r="E77" s="303"/>
      <c r="F77" s="305" t="s">
        <v>978</v>
      </c>
      <c r="G77" s="304"/>
      <c r="H77" s="286" t="s">
        <v>979</v>
      </c>
      <c r="I77" s="286" t="s">
        <v>980</v>
      </c>
      <c r="J77" s="286">
        <v>20</v>
      </c>
      <c r="K77" s="297"/>
    </row>
    <row r="78" spans="2:11" ht="15" customHeight="1">
      <c r="B78" s="296"/>
      <c r="C78" s="286" t="s">
        <v>981</v>
      </c>
      <c r="D78" s="286"/>
      <c r="E78" s="286"/>
      <c r="F78" s="305" t="s">
        <v>978</v>
      </c>
      <c r="G78" s="304"/>
      <c r="H78" s="286" t="s">
        <v>982</v>
      </c>
      <c r="I78" s="286" t="s">
        <v>980</v>
      </c>
      <c r="J78" s="286">
        <v>120</v>
      </c>
      <c r="K78" s="297"/>
    </row>
    <row r="79" spans="2:11" ht="15" customHeight="1">
      <c r="B79" s="306"/>
      <c r="C79" s="286" t="s">
        <v>983</v>
      </c>
      <c r="D79" s="286"/>
      <c r="E79" s="286"/>
      <c r="F79" s="305" t="s">
        <v>984</v>
      </c>
      <c r="G79" s="304"/>
      <c r="H79" s="286" t="s">
        <v>985</v>
      </c>
      <c r="I79" s="286" t="s">
        <v>980</v>
      </c>
      <c r="J79" s="286">
        <v>50</v>
      </c>
      <c r="K79" s="297"/>
    </row>
    <row r="80" spans="2:11" ht="15" customHeight="1">
      <c r="B80" s="306"/>
      <c r="C80" s="286" t="s">
        <v>986</v>
      </c>
      <c r="D80" s="286"/>
      <c r="E80" s="286"/>
      <c r="F80" s="305" t="s">
        <v>978</v>
      </c>
      <c r="G80" s="304"/>
      <c r="H80" s="286" t="s">
        <v>987</v>
      </c>
      <c r="I80" s="286" t="s">
        <v>988</v>
      </c>
      <c r="J80" s="286"/>
      <c r="K80" s="297"/>
    </row>
    <row r="81" spans="2:11" ht="15" customHeight="1">
      <c r="B81" s="306"/>
      <c r="C81" s="307" t="s">
        <v>989</v>
      </c>
      <c r="D81" s="307"/>
      <c r="E81" s="307"/>
      <c r="F81" s="308" t="s">
        <v>984</v>
      </c>
      <c r="G81" s="307"/>
      <c r="H81" s="307" t="s">
        <v>990</v>
      </c>
      <c r="I81" s="307" t="s">
        <v>980</v>
      </c>
      <c r="J81" s="307">
        <v>15</v>
      </c>
      <c r="K81" s="297"/>
    </row>
    <row r="82" spans="2:11" ht="15" customHeight="1">
      <c r="B82" s="306"/>
      <c r="C82" s="307" t="s">
        <v>991</v>
      </c>
      <c r="D82" s="307"/>
      <c r="E82" s="307"/>
      <c r="F82" s="308" t="s">
        <v>984</v>
      </c>
      <c r="G82" s="307"/>
      <c r="H82" s="307" t="s">
        <v>992</v>
      </c>
      <c r="I82" s="307" t="s">
        <v>980</v>
      </c>
      <c r="J82" s="307">
        <v>15</v>
      </c>
      <c r="K82" s="297"/>
    </row>
    <row r="83" spans="2:11" ht="15" customHeight="1">
      <c r="B83" s="306"/>
      <c r="C83" s="307" t="s">
        <v>993</v>
      </c>
      <c r="D83" s="307"/>
      <c r="E83" s="307"/>
      <c r="F83" s="308" t="s">
        <v>984</v>
      </c>
      <c r="G83" s="307"/>
      <c r="H83" s="307" t="s">
        <v>994</v>
      </c>
      <c r="I83" s="307" t="s">
        <v>980</v>
      </c>
      <c r="J83" s="307">
        <v>20</v>
      </c>
      <c r="K83" s="297"/>
    </row>
    <row r="84" spans="2:11" ht="15" customHeight="1">
      <c r="B84" s="306"/>
      <c r="C84" s="307" t="s">
        <v>995</v>
      </c>
      <c r="D84" s="307"/>
      <c r="E84" s="307"/>
      <c r="F84" s="308" t="s">
        <v>984</v>
      </c>
      <c r="G84" s="307"/>
      <c r="H84" s="307" t="s">
        <v>996</v>
      </c>
      <c r="I84" s="307" t="s">
        <v>980</v>
      </c>
      <c r="J84" s="307">
        <v>20</v>
      </c>
      <c r="K84" s="297"/>
    </row>
    <row r="85" spans="2:11" ht="15" customHeight="1">
      <c r="B85" s="306"/>
      <c r="C85" s="286" t="s">
        <v>997</v>
      </c>
      <c r="D85" s="286"/>
      <c r="E85" s="286"/>
      <c r="F85" s="305" t="s">
        <v>984</v>
      </c>
      <c r="G85" s="304"/>
      <c r="H85" s="286" t="s">
        <v>998</v>
      </c>
      <c r="I85" s="286" t="s">
        <v>980</v>
      </c>
      <c r="J85" s="286">
        <v>50</v>
      </c>
      <c r="K85" s="297"/>
    </row>
    <row r="86" spans="2:11" ht="15" customHeight="1">
      <c r="B86" s="306"/>
      <c r="C86" s="286" t="s">
        <v>999</v>
      </c>
      <c r="D86" s="286"/>
      <c r="E86" s="286"/>
      <c r="F86" s="305" t="s">
        <v>984</v>
      </c>
      <c r="G86" s="304"/>
      <c r="H86" s="286" t="s">
        <v>1000</v>
      </c>
      <c r="I86" s="286" t="s">
        <v>980</v>
      </c>
      <c r="J86" s="286">
        <v>20</v>
      </c>
      <c r="K86" s="297"/>
    </row>
    <row r="87" spans="2:11" ht="15" customHeight="1">
      <c r="B87" s="306"/>
      <c r="C87" s="286" t="s">
        <v>1001</v>
      </c>
      <c r="D87" s="286"/>
      <c r="E87" s="286"/>
      <c r="F87" s="305" t="s">
        <v>984</v>
      </c>
      <c r="G87" s="304"/>
      <c r="H87" s="286" t="s">
        <v>1002</v>
      </c>
      <c r="I87" s="286" t="s">
        <v>980</v>
      </c>
      <c r="J87" s="286">
        <v>20</v>
      </c>
      <c r="K87" s="297"/>
    </row>
    <row r="88" spans="2:11" ht="15" customHeight="1">
      <c r="B88" s="306"/>
      <c r="C88" s="286" t="s">
        <v>1003</v>
      </c>
      <c r="D88" s="286"/>
      <c r="E88" s="286"/>
      <c r="F88" s="305" t="s">
        <v>984</v>
      </c>
      <c r="G88" s="304"/>
      <c r="H88" s="286" t="s">
        <v>1004</v>
      </c>
      <c r="I88" s="286" t="s">
        <v>980</v>
      </c>
      <c r="J88" s="286">
        <v>50</v>
      </c>
      <c r="K88" s="297"/>
    </row>
    <row r="89" spans="2:11" ht="15" customHeight="1">
      <c r="B89" s="306"/>
      <c r="C89" s="286" t="s">
        <v>1005</v>
      </c>
      <c r="D89" s="286"/>
      <c r="E89" s="286"/>
      <c r="F89" s="305" t="s">
        <v>984</v>
      </c>
      <c r="G89" s="304"/>
      <c r="H89" s="286" t="s">
        <v>1005</v>
      </c>
      <c r="I89" s="286" t="s">
        <v>980</v>
      </c>
      <c r="J89" s="286">
        <v>50</v>
      </c>
      <c r="K89" s="297"/>
    </row>
    <row r="90" spans="2:11" ht="15" customHeight="1">
      <c r="B90" s="306"/>
      <c r="C90" s="286" t="s">
        <v>123</v>
      </c>
      <c r="D90" s="286"/>
      <c r="E90" s="286"/>
      <c r="F90" s="305" t="s">
        <v>984</v>
      </c>
      <c r="G90" s="304"/>
      <c r="H90" s="286" t="s">
        <v>1006</v>
      </c>
      <c r="I90" s="286" t="s">
        <v>980</v>
      </c>
      <c r="J90" s="286">
        <v>255</v>
      </c>
      <c r="K90" s="297"/>
    </row>
    <row r="91" spans="2:11" ht="15" customHeight="1">
      <c r="B91" s="306"/>
      <c r="C91" s="286" t="s">
        <v>1007</v>
      </c>
      <c r="D91" s="286"/>
      <c r="E91" s="286"/>
      <c r="F91" s="305" t="s">
        <v>978</v>
      </c>
      <c r="G91" s="304"/>
      <c r="H91" s="286" t="s">
        <v>1008</v>
      </c>
      <c r="I91" s="286" t="s">
        <v>1009</v>
      </c>
      <c r="J91" s="286"/>
      <c r="K91" s="297"/>
    </row>
    <row r="92" spans="2:11" ht="15" customHeight="1">
      <c r="B92" s="306"/>
      <c r="C92" s="286" t="s">
        <v>1010</v>
      </c>
      <c r="D92" s="286"/>
      <c r="E92" s="286"/>
      <c r="F92" s="305" t="s">
        <v>978</v>
      </c>
      <c r="G92" s="304"/>
      <c r="H92" s="286" t="s">
        <v>1011</v>
      </c>
      <c r="I92" s="286" t="s">
        <v>1012</v>
      </c>
      <c r="J92" s="286"/>
      <c r="K92" s="297"/>
    </row>
    <row r="93" spans="2:11" ht="15" customHeight="1">
      <c r="B93" s="306"/>
      <c r="C93" s="286" t="s">
        <v>1013</v>
      </c>
      <c r="D93" s="286"/>
      <c r="E93" s="286"/>
      <c r="F93" s="305" t="s">
        <v>978</v>
      </c>
      <c r="G93" s="304"/>
      <c r="H93" s="286" t="s">
        <v>1013</v>
      </c>
      <c r="I93" s="286" t="s">
        <v>1012</v>
      </c>
      <c r="J93" s="286"/>
      <c r="K93" s="297"/>
    </row>
    <row r="94" spans="2:11" ht="15" customHeight="1">
      <c r="B94" s="306"/>
      <c r="C94" s="286" t="s">
        <v>41</v>
      </c>
      <c r="D94" s="286"/>
      <c r="E94" s="286"/>
      <c r="F94" s="305" t="s">
        <v>978</v>
      </c>
      <c r="G94" s="304"/>
      <c r="H94" s="286" t="s">
        <v>1014</v>
      </c>
      <c r="I94" s="286" t="s">
        <v>1012</v>
      </c>
      <c r="J94" s="286"/>
      <c r="K94" s="297"/>
    </row>
    <row r="95" spans="2:11" ht="15" customHeight="1">
      <c r="B95" s="306"/>
      <c r="C95" s="286" t="s">
        <v>51</v>
      </c>
      <c r="D95" s="286"/>
      <c r="E95" s="286"/>
      <c r="F95" s="305" t="s">
        <v>978</v>
      </c>
      <c r="G95" s="304"/>
      <c r="H95" s="286" t="s">
        <v>1015</v>
      </c>
      <c r="I95" s="286" t="s">
        <v>1012</v>
      </c>
      <c r="J95" s="286"/>
      <c r="K95" s="297"/>
    </row>
    <row r="96" spans="2:11" ht="15" customHeight="1">
      <c r="B96" s="309"/>
      <c r="C96" s="310"/>
      <c r="D96" s="310"/>
      <c r="E96" s="310"/>
      <c r="F96" s="310"/>
      <c r="G96" s="310"/>
      <c r="H96" s="310"/>
      <c r="I96" s="310"/>
      <c r="J96" s="310"/>
      <c r="K96" s="311"/>
    </row>
    <row r="97" spans="2:11" ht="18.75" customHeight="1">
      <c r="B97" s="312"/>
      <c r="C97" s="313"/>
      <c r="D97" s="313"/>
      <c r="E97" s="313"/>
      <c r="F97" s="313"/>
      <c r="G97" s="313"/>
      <c r="H97" s="313"/>
      <c r="I97" s="313"/>
      <c r="J97" s="313"/>
      <c r="K97" s="312"/>
    </row>
    <row r="98" spans="2:11" ht="18.75" customHeight="1">
      <c r="B98" s="292"/>
      <c r="C98" s="292"/>
      <c r="D98" s="292"/>
      <c r="E98" s="292"/>
      <c r="F98" s="292"/>
      <c r="G98" s="292"/>
      <c r="H98" s="292"/>
      <c r="I98" s="292"/>
      <c r="J98" s="292"/>
      <c r="K98" s="292"/>
    </row>
    <row r="99" spans="2:11" ht="7.5" customHeight="1">
      <c r="B99" s="293"/>
      <c r="C99" s="294"/>
      <c r="D99" s="294"/>
      <c r="E99" s="294"/>
      <c r="F99" s="294"/>
      <c r="G99" s="294"/>
      <c r="H99" s="294"/>
      <c r="I99" s="294"/>
      <c r="J99" s="294"/>
      <c r="K99" s="295"/>
    </row>
    <row r="100" spans="2:11" ht="45" customHeight="1">
      <c r="B100" s="296"/>
      <c r="C100" s="402" t="s">
        <v>1016</v>
      </c>
      <c r="D100" s="402"/>
      <c r="E100" s="402"/>
      <c r="F100" s="402"/>
      <c r="G100" s="402"/>
      <c r="H100" s="402"/>
      <c r="I100" s="402"/>
      <c r="J100" s="402"/>
      <c r="K100" s="297"/>
    </row>
    <row r="101" spans="2:11" ht="17.25" customHeight="1">
      <c r="B101" s="296"/>
      <c r="C101" s="298" t="s">
        <v>972</v>
      </c>
      <c r="D101" s="298"/>
      <c r="E101" s="298"/>
      <c r="F101" s="298" t="s">
        <v>973</v>
      </c>
      <c r="G101" s="299"/>
      <c r="H101" s="298" t="s">
        <v>118</v>
      </c>
      <c r="I101" s="298" t="s">
        <v>60</v>
      </c>
      <c r="J101" s="298" t="s">
        <v>974</v>
      </c>
      <c r="K101" s="297"/>
    </row>
    <row r="102" spans="2:11" ht="17.25" customHeight="1">
      <c r="B102" s="296"/>
      <c r="C102" s="300" t="s">
        <v>975</v>
      </c>
      <c r="D102" s="300"/>
      <c r="E102" s="300"/>
      <c r="F102" s="301" t="s">
        <v>976</v>
      </c>
      <c r="G102" s="302"/>
      <c r="H102" s="300"/>
      <c r="I102" s="300"/>
      <c r="J102" s="300" t="s">
        <v>977</v>
      </c>
      <c r="K102" s="297"/>
    </row>
    <row r="103" spans="2:11" ht="5.25" customHeight="1">
      <c r="B103" s="296"/>
      <c r="C103" s="298"/>
      <c r="D103" s="298"/>
      <c r="E103" s="298"/>
      <c r="F103" s="298"/>
      <c r="G103" s="314"/>
      <c r="H103" s="298"/>
      <c r="I103" s="298"/>
      <c r="J103" s="298"/>
      <c r="K103" s="297"/>
    </row>
    <row r="104" spans="2:11" ht="15" customHeight="1">
      <c r="B104" s="296"/>
      <c r="C104" s="286" t="s">
        <v>56</v>
      </c>
      <c r="D104" s="303"/>
      <c r="E104" s="303"/>
      <c r="F104" s="305" t="s">
        <v>978</v>
      </c>
      <c r="G104" s="314"/>
      <c r="H104" s="286" t="s">
        <v>1017</v>
      </c>
      <c r="I104" s="286" t="s">
        <v>980</v>
      </c>
      <c r="J104" s="286">
        <v>20</v>
      </c>
      <c r="K104" s="297"/>
    </row>
    <row r="105" spans="2:11" ht="15" customHeight="1">
      <c r="B105" s="296"/>
      <c r="C105" s="286" t="s">
        <v>981</v>
      </c>
      <c r="D105" s="286"/>
      <c r="E105" s="286"/>
      <c r="F105" s="305" t="s">
        <v>978</v>
      </c>
      <c r="G105" s="286"/>
      <c r="H105" s="286" t="s">
        <v>1017</v>
      </c>
      <c r="I105" s="286" t="s">
        <v>980</v>
      </c>
      <c r="J105" s="286">
        <v>120</v>
      </c>
      <c r="K105" s="297"/>
    </row>
    <row r="106" spans="2:11" ht="15" customHeight="1">
      <c r="B106" s="306"/>
      <c r="C106" s="286" t="s">
        <v>983</v>
      </c>
      <c r="D106" s="286"/>
      <c r="E106" s="286"/>
      <c r="F106" s="305" t="s">
        <v>984</v>
      </c>
      <c r="G106" s="286"/>
      <c r="H106" s="286" t="s">
        <v>1017</v>
      </c>
      <c r="I106" s="286" t="s">
        <v>980</v>
      </c>
      <c r="J106" s="286">
        <v>50</v>
      </c>
      <c r="K106" s="297"/>
    </row>
    <row r="107" spans="2:11" ht="15" customHeight="1">
      <c r="B107" s="306"/>
      <c r="C107" s="286" t="s">
        <v>986</v>
      </c>
      <c r="D107" s="286"/>
      <c r="E107" s="286"/>
      <c r="F107" s="305" t="s">
        <v>978</v>
      </c>
      <c r="G107" s="286"/>
      <c r="H107" s="286" t="s">
        <v>1017</v>
      </c>
      <c r="I107" s="286" t="s">
        <v>988</v>
      </c>
      <c r="J107" s="286"/>
      <c r="K107" s="297"/>
    </row>
    <row r="108" spans="2:11" ht="15" customHeight="1">
      <c r="B108" s="306"/>
      <c r="C108" s="286" t="s">
        <v>997</v>
      </c>
      <c r="D108" s="286"/>
      <c r="E108" s="286"/>
      <c r="F108" s="305" t="s">
        <v>984</v>
      </c>
      <c r="G108" s="286"/>
      <c r="H108" s="286" t="s">
        <v>1017</v>
      </c>
      <c r="I108" s="286" t="s">
        <v>980</v>
      </c>
      <c r="J108" s="286">
        <v>50</v>
      </c>
      <c r="K108" s="297"/>
    </row>
    <row r="109" spans="2:11" ht="15" customHeight="1">
      <c r="B109" s="306"/>
      <c r="C109" s="286" t="s">
        <v>1005</v>
      </c>
      <c r="D109" s="286"/>
      <c r="E109" s="286"/>
      <c r="F109" s="305" t="s">
        <v>984</v>
      </c>
      <c r="G109" s="286"/>
      <c r="H109" s="286" t="s">
        <v>1017</v>
      </c>
      <c r="I109" s="286" t="s">
        <v>980</v>
      </c>
      <c r="J109" s="286">
        <v>50</v>
      </c>
      <c r="K109" s="297"/>
    </row>
    <row r="110" spans="2:11" ht="15" customHeight="1">
      <c r="B110" s="306"/>
      <c r="C110" s="286" t="s">
        <v>1003</v>
      </c>
      <c r="D110" s="286"/>
      <c r="E110" s="286"/>
      <c r="F110" s="305" t="s">
        <v>984</v>
      </c>
      <c r="G110" s="286"/>
      <c r="H110" s="286" t="s">
        <v>1017</v>
      </c>
      <c r="I110" s="286" t="s">
        <v>980</v>
      </c>
      <c r="J110" s="286">
        <v>50</v>
      </c>
      <c r="K110" s="297"/>
    </row>
    <row r="111" spans="2:11" ht="15" customHeight="1">
      <c r="B111" s="306"/>
      <c r="C111" s="286" t="s">
        <v>56</v>
      </c>
      <c r="D111" s="286"/>
      <c r="E111" s="286"/>
      <c r="F111" s="305" t="s">
        <v>978</v>
      </c>
      <c r="G111" s="286"/>
      <c r="H111" s="286" t="s">
        <v>1018</v>
      </c>
      <c r="I111" s="286" t="s">
        <v>980</v>
      </c>
      <c r="J111" s="286">
        <v>20</v>
      </c>
      <c r="K111" s="297"/>
    </row>
    <row r="112" spans="2:11" ht="15" customHeight="1">
      <c r="B112" s="306"/>
      <c r="C112" s="286" t="s">
        <v>1019</v>
      </c>
      <c r="D112" s="286"/>
      <c r="E112" s="286"/>
      <c r="F112" s="305" t="s">
        <v>978</v>
      </c>
      <c r="G112" s="286"/>
      <c r="H112" s="286" t="s">
        <v>1020</v>
      </c>
      <c r="I112" s="286" t="s">
        <v>980</v>
      </c>
      <c r="J112" s="286">
        <v>120</v>
      </c>
      <c r="K112" s="297"/>
    </row>
    <row r="113" spans="2:11" ht="15" customHeight="1">
      <c r="B113" s="306"/>
      <c r="C113" s="286" t="s">
        <v>41</v>
      </c>
      <c r="D113" s="286"/>
      <c r="E113" s="286"/>
      <c r="F113" s="305" t="s">
        <v>978</v>
      </c>
      <c r="G113" s="286"/>
      <c r="H113" s="286" t="s">
        <v>1021</v>
      </c>
      <c r="I113" s="286" t="s">
        <v>1012</v>
      </c>
      <c r="J113" s="286"/>
      <c r="K113" s="297"/>
    </row>
    <row r="114" spans="2:11" ht="15" customHeight="1">
      <c r="B114" s="306"/>
      <c r="C114" s="286" t="s">
        <v>51</v>
      </c>
      <c r="D114" s="286"/>
      <c r="E114" s="286"/>
      <c r="F114" s="305" t="s">
        <v>978</v>
      </c>
      <c r="G114" s="286"/>
      <c r="H114" s="286" t="s">
        <v>1022</v>
      </c>
      <c r="I114" s="286" t="s">
        <v>1012</v>
      </c>
      <c r="J114" s="286"/>
      <c r="K114" s="297"/>
    </row>
    <row r="115" spans="2:11" ht="15" customHeight="1">
      <c r="B115" s="306"/>
      <c r="C115" s="286" t="s">
        <v>60</v>
      </c>
      <c r="D115" s="286"/>
      <c r="E115" s="286"/>
      <c r="F115" s="305" t="s">
        <v>978</v>
      </c>
      <c r="G115" s="286"/>
      <c r="H115" s="286" t="s">
        <v>1023</v>
      </c>
      <c r="I115" s="286" t="s">
        <v>1024</v>
      </c>
      <c r="J115" s="286"/>
      <c r="K115" s="297"/>
    </row>
    <row r="116" spans="2:11" ht="15" customHeight="1">
      <c r="B116" s="309"/>
      <c r="C116" s="315"/>
      <c r="D116" s="315"/>
      <c r="E116" s="315"/>
      <c r="F116" s="315"/>
      <c r="G116" s="315"/>
      <c r="H116" s="315"/>
      <c r="I116" s="315"/>
      <c r="J116" s="315"/>
      <c r="K116" s="311"/>
    </row>
    <row r="117" spans="2:11" ht="18.75" customHeight="1">
      <c r="B117" s="316"/>
      <c r="C117" s="282"/>
      <c r="D117" s="282"/>
      <c r="E117" s="282"/>
      <c r="F117" s="317"/>
      <c r="G117" s="282"/>
      <c r="H117" s="282"/>
      <c r="I117" s="282"/>
      <c r="J117" s="282"/>
      <c r="K117" s="316"/>
    </row>
    <row r="118" spans="2:11" ht="18.75" customHeight="1">
      <c r="B118" s="292"/>
      <c r="C118" s="292"/>
      <c r="D118" s="292"/>
      <c r="E118" s="292"/>
      <c r="F118" s="292"/>
      <c r="G118" s="292"/>
      <c r="H118" s="292"/>
      <c r="I118" s="292"/>
      <c r="J118" s="292"/>
      <c r="K118" s="292"/>
    </row>
    <row r="119" spans="2:11" ht="7.5" customHeight="1">
      <c r="B119" s="318"/>
      <c r="C119" s="319"/>
      <c r="D119" s="319"/>
      <c r="E119" s="319"/>
      <c r="F119" s="319"/>
      <c r="G119" s="319"/>
      <c r="H119" s="319"/>
      <c r="I119" s="319"/>
      <c r="J119" s="319"/>
      <c r="K119" s="320"/>
    </row>
    <row r="120" spans="2:11" ht="45" customHeight="1">
      <c r="B120" s="321"/>
      <c r="C120" s="398" t="s">
        <v>1025</v>
      </c>
      <c r="D120" s="398"/>
      <c r="E120" s="398"/>
      <c r="F120" s="398"/>
      <c r="G120" s="398"/>
      <c r="H120" s="398"/>
      <c r="I120" s="398"/>
      <c r="J120" s="398"/>
      <c r="K120" s="322"/>
    </row>
    <row r="121" spans="2:11" ht="17.25" customHeight="1">
      <c r="B121" s="323"/>
      <c r="C121" s="298" t="s">
        <v>972</v>
      </c>
      <c r="D121" s="298"/>
      <c r="E121" s="298"/>
      <c r="F121" s="298" t="s">
        <v>973</v>
      </c>
      <c r="G121" s="299"/>
      <c r="H121" s="298" t="s">
        <v>118</v>
      </c>
      <c r="I121" s="298" t="s">
        <v>60</v>
      </c>
      <c r="J121" s="298" t="s">
        <v>974</v>
      </c>
      <c r="K121" s="324"/>
    </row>
    <row r="122" spans="2:11" ht="17.25" customHeight="1">
      <c r="B122" s="323"/>
      <c r="C122" s="300" t="s">
        <v>975</v>
      </c>
      <c r="D122" s="300"/>
      <c r="E122" s="300"/>
      <c r="F122" s="301" t="s">
        <v>976</v>
      </c>
      <c r="G122" s="302"/>
      <c r="H122" s="300"/>
      <c r="I122" s="300"/>
      <c r="J122" s="300" t="s">
        <v>977</v>
      </c>
      <c r="K122" s="324"/>
    </row>
    <row r="123" spans="2:11" ht="5.25" customHeight="1">
      <c r="B123" s="325"/>
      <c r="C123" s="303"/>
      <c r="D123" s="303"/>
      <c r="E123" s="303"/>
      <c r="F123" s="303"/>
      <c r="G123" s="286"/>
      <c r="H123" s="303"/>
      <c r="I123" s="303"/>
      <c r="J123" s="303"/>
      <c r="K123" s="326"/>
    </row>
    <row r="124" spans="2:11" ht="15" customHeight="1">
      <c r="B124" s="325"/>
      <c r="C124" s="286" t="s">
        <v>981</v>
      </c>
      <c r="D124" s="303"/>
      <c r="E124" s="303"/>
      <c r="F124" s="305" t="s">
        <v>978</v>
      </c>
      <c r="G124" s="286"/>
      <c r="H124" s="286" t="s">
        <v>1017</v>
      </c>
      <c r="I124" s="286" t="s">
        <v>980</v>
      </c>
      <c r="J124" s="286">
        <v>120</v>
      </c>
      <c r="K124" s="327"/>
    </row>
    <row r="125" spans="2:11" ht="15" customHeight="1">
      <c r="B125" s="325"/>
      <c r="C125" s="286" t="s">
        <v>1026</v>
      </c>
      <c r="D125" s="286"/>
      <c r="E125" s="286"/>
      <c r="F125" s="305" t="s">
        <v>978</v>
      </c>
      <c r="G125" s="286"/>
      <c r="H125" s="286" t="s">
        <v>1027</v>
      </c>
      <c r="I125" s="286" t="s">
        <v>980</v>
      </c>
      <c r="J125" s="286" t="s">
        <v>1028</v>
      </c>
      <c r="K125" s="327"/>
    </row>
    <row r="126" spans="2:11" ht="15" customHeight="1">
      <c r="B126" s="325"/>
      <c r="C126" s="286" t="s">
        <v>927</v>
      </c>
      <c r="D126" s="286"/>
      <c r="E126" s="286"/>
      <c r="F126" s="305" t="s">
        <v>978</v>
      </c>
      <c r="G126" s="286"/>
      <c r="H126" s="286" t="s">
        <v>1029</v>
      </c>
      <c r="I126" s="286" t="s">
        <v>980</v>
      </c>
      <c r="J126" s="286" t="s">
        <v>1028</v>
      </c>
      <c r="K126" s="327"/>
    </row>
    <row r="127" spans="2:11" ht="15" customHeight="1">
      <c r="B127" s="325"/>
      <c r="C127" s="286" t="s">
        <v>989</v>
      </c>
      <c r="D127" s="286"/>
      <c r="E127" s="286"/>
      <c r="F127" s="305" t="s">
        <v>984</v>
      </c>
      <c r="G127" s="286"/>
      <c r="H127" s="286" t="s">
        <v>990</v>
      </c>
      <c r="I127" s="286" t="s">
        <v>980</v>
      </c>
      <c r="J127" s="286">
        <v>15</v>
      </c>
      <c r="K127" s="327"/>
    </row>
    <row r="128" spans="2:11" ht="15" customHeight="1">
      <c r="B128" s="325"/>
      <c r="C128" s="307" t="s">
        <v>991</v>
      </c>
      <c r="D128" s="307"/>
      <c r="E128" s="307"/>
      <c r="F128" s="308" t="s">
        <v>984</v>
      </c>
      <c r="G128" s="307"/>
      <c r="H128" s="307" t="s">
        <v>992</v>
      </c>
      <c r="I128" s="307" t="s">
        <v>980</v>
      </c>
      <c r="J128" s="307">
        <v>15</v>
      </c>
      <c r="K128" s="327"/>
    </row>
    <row r="129" spans="2:11" ht="15" customHeight="1">
      <c r="B129" s="325"/>
      <c r="C129" s="307" t="s">
        <v>993</v>
      </c>
      <c r="D129" s="307"/>
      <c r="E129" s="307"/>
      <c r="F129" s="308" t="s">
        <v>984</v>
      </c>
      <c r="G129" s="307"/>
      <c r="H129" s="307" t="s">
        <v>994</v>
      </c>
      <c r="I129" s="307" t="s">
        <v>980</v>
      </c>
      <c r="J129" s="307">
        <v>20</v>
      </c>
      <c r="K129" s="327"/>
    </row>
    <row r="130" spans="2:11" ht="15" customHeight="1">
      <c r="B130" s="325"/>
      <c r="C130" s="307" t="s">
        <v>995</v>
      </c>
      <c r="D130" s="307"/>
      <c r="E130" s="307"/>
      <c r="F130" s="308" t="s">
        <v>984</v>
      </c>
      <c r="G130" s="307"/>
      <c r="H130" s="307" t="s">
        <v>996</v>
      </c>
      <c r="I130" s="307" t="s">
        <v>980</v>
      </c>
      <c r="J130" s="307">
        <v>20</v>
      </c>
      <c r="K130" s="327"/>
    </row>
    <row r="131" spans="2:11" ht="15" customHeight="1">
      <c r="B131" s="325"/>
      <c r="C131" s="286" t="s">
        <v>983</v>
      </c>
      <c r="D131" s="286"/>
      <c r="E131" s="286"/>
      <c r="F131" s="305" t="s">
        <v>984</v>
      </c>
      <c r="G131" s="286"/>
      <c r="H131" s="286" t="s">
        <v>1017</v>
      </c>
      <c r="I131" s="286" t="s">
        <v>980</v>
      </c>
      <c r="J131" s="286">
        <v>50</v>
      </c>
      <c r="K131" s="327"/>
    </row>
    <row r="132" spans="2:11" ht="15" customHeight="1">
      <c r="B132" s="325"/>
      <c r="C132" s="286" t="s">
        <v>997</v>
      </c>
      <c r="D132" s="286"/>
      <c r="E132" s="286"/>
      <c r="F132" s="305" t="s">
        <v>984</v>
      </c>
      <c r="G132" s="286"/>
      <c r="H132" s="286" t="s">
        <v>1017</v>
      </c>
      <c r="I132" s="286" t="s">
        <v>980</v>
      </c>
      <c r="J132" s="286">
        <v>50</v>
      </c>
      <c r="K132" s="327"/>
    </row>
    <row r="133" spans="2:11" ht="15" customHeight="1">
      <c r="B133" s="325"/>
      <c r="C133" s="286" t="s">
        <v>1003</v>
      </c>
      <c r="D133" s="286"/>
      <c r="E133" s="286"/>
      <c r="F133" s="305" t="s">
        <v>984</v>
      </c>
      <c r="G133" s="286"/>
      <c r="H133" s="286" t="s">
        <v>1017</v>
      </c>
      <c r="I133" s="286" t="s">
        <v>980</v>
      </c>
      <c r="J133" s="286">
        <v>50</v>
      </c>
      <c r="K133" s="327"/>
    </row>
    <row r="134" spans="2:11" ht="15" customHeight="1">
      <c r="B134" s="325"/>
      <c r="C134" s="286" t="s">
        <v>1005</v>
      </c>
      <c r="D134" s="286"/>
      <c r="E134" s="286"/>
      <c r="F134" s="305" t="s">
        <v>984</v>
      </c>
      <c r="G134" s="286"/>
      <c r="H134" s="286" t="s">
        <v>1017</v>
      </c>
      <c r="I134" s="286" t="s">
        <v>980</v>
      </c>
      <c r="J134" s="286">
        <v>50</v>
      </c>
      <c r="K134" s="327"/>
    </row>
    <row r="135" spans="2:11" ht="15" customHeight="1">
      <c r="B135" s="325"/>
      <c r="C135" s="286" t="s">
        <v>123</v>
      </c>
      <c r="D135" s="286"/>
      <c r="E135" s="286"/>
      <c r="F135" s="305" t="s">
        <v>984</v>
      </c>
      <c r="G135" s="286"/>
      <c r="H135" s="286" t="s">
        <v>1030</v>
      </c>
      <c r="I135" s="286" t="s">
        <v>980</v>
      </c>
      <c r="J135" s="286">
        <v>255</v>
      </c>
      <c r="K135" s="327"/>
    </row>
    <row r="136" spans="2:11" ht="15" customHeight="1">
      <c r="B136" s="325"/>
      <c r="C136" s="286" t="s">
        <v>1007</v>
      </c>
      <c r="D136" s="286"/>
      <c r="E136" s="286"/>
      <c r="F136" s="305" t="s">
        <v>978</v>
      </c>
      <c r="G136" s="286"/>
      <c r="H136" s="286" t="s">
        <v>1031</v>
      </c>
      <c r="I136" s="286" t="s">
        <v>1009</v>
      </c>
      <c r="J136" s="286"/>
      <c r="K136" s="327"/>
    </row>
    <row r="137" spans="2:11" ht="15" customHeight="1">
      <c r="B137" s="325"/>
      <c r="C137" s="286" t="s">
        <v>1010</v>
      </c>
      <c r="D137" s="286"/>
      <c r="E137" s="286"/>
      <c r="F137" s="305" t="s">
        <v>978</v>
      </c>
      <c r="G137" s="286"/>
      <c r="H137" s="286" t="s">
        <v>1032</v>
      </c>
      <c r="I137" s="286" t="s">
        <v>1012</v>
      </c>
      <c r="J137" s="286"/>
      <c r="K137" s="327"/>
    </row>
    <row r="138" spans="2:11" ht="15" customHeight="1">
      <c r="B138" s="325"/>
      <c r="C138" s="286" t="s">
        <v>1013</v>
      </c>
      <c r="D138" s="286"/>
      <c r="E138" s="286"/>
      <c r="F138" s="305" t="s">
        <v>978</v>
      </c>
      <c r="G138" s="286"/>
      <c r="H138" s="286" t="s">
        <v>1013</v>
      </c>
      <c r="I138" s="286" t="s">
        <v>1012</v>
      </c>
      <c r="J138" s="286"/>
      <c r="K138" s="327"/>
    </row>
    <row r="139" spans="2:11" ht="15" customHeight="1">
      <c r="B139" s="325"/>
      <c r="C139" s="286" t="s">
        <v>41</v>
      </c>
      <c r="D139" s="286"/>
      <c r="E139" s="286"/>
      <c r="F139" s="305" t="s">
        <v>978</v>
      </c>
      <c r="G139" s="286"/>
      <c r="H139" s="286" t="s">
        <v>1033</v>
      </c>
      <c r="I139" s="286" t="s">
        <v>1012</v>
      </c>
      <c r="J139" s="286"/>
      <c r="K139" s="327"/>
    </row>
    <row r="140" spans="2:11" ht="15" customHeight="1">
      <c r="B140" s="325"/>
      <c r="C140" s="286" t="s">
        <v>1034</v>
      </c>
      <c r="D140" s="286"/>
      <c r="E140" s="286"/>
      <c r="F140" s="305" t="s">
        <v>978</v>
      </c>
      <c r="G140" s="286"/>
      <c r="H140" s="286" t="s">
        <v>1035</v>
      </c>
      <c r="I140" s="286" t="s">
        <v>1012</v>
      </c>
      <c r="J140" s="286"/>
      <c r="K140" s="327"/>
    </row>
    <row r="141" spans="2:11" ht="15" customHeight="1">
      <c r="B141" s="328"/>
      <c r="C141" s="329"/>
      <c r="D141" s="329"/>
      <c r="E141" s="329"/>
      <c r="F141" s="329"/>
      <c r="G141" s="329"/>
      <c r="H141" s="329"/>
      <c r="I141" s="329"/>
      <c r="J141" s="329"/>
      <c r="K141" s="330"/>
    </row>
    <row r="142" spans="2:11" ht="18.75" customHeight="1">
      <c r="B142" s="282"/>
      <c r="C142" s="282"/>
      <c r="D142" s="282"/>
      <c r="E142" s="282"/>
      <c r="F142" s="317"/>
      <c r="G142" s="282"/>
      <c r="H142" s="282"/>
      <c r="I142" s="282"/>
      <c r="J142" s="282"/>
      <c r="K142" s="282"/>
    </row>
    <row r="143" spans="2:11" ht="18.75" customHeight="1">
      <c r="B143" s="292"/>
      <c r="C143" s="292"/>
      <c r="D143" s="292"/>
      <c r="E143" s="292"/>
      <c r="F143" s="292"/>
      <c r="G143" s="292"/>
      <c r="H143" s="292"/>
      <c r="I143" s="292"/>
      <c r="J143" s="292"/>
      <c r="K143" s="292"/>
    </row>
    <row r="144" spans="2:11" ht="7.5" customHeight="1">
      <c r="B144" s="293"/>
      <c r="C144" s="294"/>
      <c r="D144" s="294"/>
      <c r="E144" s="294"/>
      <c r="F144" s="294"/>
      <c r="G144" s="294"/>
      <c r="H144" s="294"/>
      <c r="I144" s="294"/>
      <c r="J144" s="294"/>
      <c r="K144" s="295"/>
    </row>
    <row r="145" spans="2:11" ht="45" customHeight="1">
      <c r="B145" s="296"/>
      <c r="C145" s="402" t="s">
        <v>1036</v>
      </c>
      <c r="D145" s="402"/>
      <c r="E145" s="402"/>
      <c r="F145" s="402"/>
      <c r="G145" s="402"/>
      <c r="H145" s="402"/>
      <c r="I145" s="402"/>
      <c r="J145" s="402"/>
      <c r="K145" s="297"/>
    </row>
    <row r="146" spans="2:11" ht="17.25" customHeight="1">
      <c r="B146" s="296"/>
      <c r="C146" s="298" t="s">
        <v>972</v>
      </c>
      <c r="D146" s="298"/>
      <c r="E146" s="298"/>
      <c r="F146" s="298" t="s">
        <v>973</v>
      </c>
      <c r="G146" s="299"/>
      <c r="H146" s="298" t="s">
        <v>118</v>
      </c>
      <c r="I146" s="298" t="s">
        <v>60</v>
      </c>
      <c r="J146" s="298" t="s">
        <v>974</v>
      </c>
      <c r="K146" s="297"/>
    </row>
    <row r="147" spans="2:11" ht="17.25" customHeight="1">
      <c r="B147" s="296"/>
      <c r="C147" s="300" t="s">
        <v>975</v>
      </c>
      <c r="D147" s="300"/>
      <c r="E147" s="300"/>
      <c r="F147" s="301" t="s">
        <v>976</v>
      </c>
      <c r="G147" s="302"/>
      <c r="H147" s="300"/>
      <c r="I147" s="300"/>
      <c r="J147" s="300" t="s">
        <v>977</v>
      </c>
      <c r="K147" s="297"/>
    </row>
    <row r="148" spans="2:11" ht="5.25" customHeight="1">
      <c r="B148" s="306"/>
      <c r="C148" s="303"/>
      <c r="D148" s="303"/>
      <c r="E148" s="303"/>
      <c r="F148" s="303"/>
      <c r="G148" s="304"/>
      <c r="H148" s="303"/>
      <c r="I148" s="303"/>
      <c r="J148" s="303"/>
      <c r="K148" s="327"/>
    </row>
    <row r="149" spans="2:11" ht="15" customHeight="1">
      <c r="B149" s="306"/>
      <c r="C149" s="331" t="s">
        <v>981</v>
      </c>
      <c r="D149" s="286"/>
      <c r="E149" s="286"/>
      <c r="F149" s="332" t="s">
        <v>978</v>
      </c>
      <c r="G149" s="286"/>
      <c r="H149" s="331" t="s">
        <v>1017</v>
      </c>
      <c r="I149" s="331" t="s">
        <v>980</v>
      </c>
      <c r="J149" s="331">
        <v>120</v>
      </c>
      <c r="K149" s="327"/>
    </row>
    <row r="150" spans="2:11" ht="15" customHeight="1">
      <c r="B150" s="306"/>
      <c r="C150" s="331" t="s">
        <v>1026</v>
      </c>
      <c r="D150" s="286"/>
      <c r="E150" s="286"/>
      <c r="F150" s="332" t="s">
        <v>978</v>
      </c>
      <c r="G150" s="286"/>
      <c r="H150" s="331" t="s">
        <v>1037</v>
      </c>
      <c r="I150" s="331" t="s">
        <v>980</v>
      </c>
      <c r="J150" s="331" t="s">
        <v>1028</v>
      </c>
      <c r="K150" s="327"/>
    </row>
    <row r="151" spans="2:11" ht="15" customHeight="1">
      <c r="B151" s="306"/>
      <c r="C151" s="331" t="s">
        <v>927</v>
      </c>
      <c r="D151" s="286"/>
      <c r="E151" s="286"/>
      <c r="F151" s="332" t="s">
        <v>978</v>
      </c>
      <c r="G151" s="286"/>
      <c r="H151" s="331" t="s">
        <v>1038</v>
      </c>
      <c r="I151" s="331" t="s">
        <v>980</v>
      </c>
      <c r="J151" s="331" t="s">
        <v>1028</v>
      </c>
      <c r="K151" s="327"/>
    </row>
    <row r="152" spans="2:11" ht="15" customHeight="1">
      <c r="B152" s="306"/>
      <c r="C152" s="331" t="s">
        <v>983</v>
      </c>
      <c r="D152" s="286"/>
      <c r="E152" s="286"/>
      <c r="F152" s="332" t="s">
        <v>984</v>
      </c>
      <c r="G152" s="286"/>
      <c r="H152" s="331" t="s">
        <v>1017</v>
      </c>
      <c r="I152" s="331" t="s">
        <v>980</v>
      </c>
      <c r="J152" s="331">
        <v>50</v>
      </c>
      <c r="K152" s="327"/>
    </row>
    <row r="153" spans="2:11" ht="15" customHeight="1">
      <c r="B153" s="306"/>
      <c r="C153" s="331" t="s">
        <v>986</v>
      </c>
      <c r="D153" s="286"/>
      <c r="E153" s="286"/>
      <c r="F153" s="332" t="s">
        <v>978</v>
      </c>
      <c r="G153" s="286"/>
      <c r="H153" s="331" t="s">
        <v>1017</v>
      </c>
      <c r="I153" s="331" t="s">
        <v>988</v>
      </c>
      <c r="J153" s="331"/>
      <c r="K153" s="327"/>
    </row>
    <row r="154" spans="2:11" ht="15" customHeight="1">
      <c r="B154" s="306"/>
      <c r="C154" s="331" t="s">
        <v>997</v>
      </c>
      <c r="D154" s="286"/>
      <c r="E154" s="286"/>
      <c r="F154" s="332" t="s">
        <v>984</v>
      </c>
      <c r="G154" s="286"/>
      <c r="H154" s="331" t="s">
        <v>1017</v>
      </c>
      <c r="I154" s="331" t="s">
        <v>980</v>
      </c>
      <c r="J154" s="331">
        <v>50</v>
      </c>
      <c r="K154" s="327"/>
    </row>
    <row r="155" spans="2:11" ht="15" customHeight="1">
      <c r="B155" s="306"/>
      <c r="C155" s="331" t="s">
        <v>1005</v>
      </c>
      <c r="D155" s="286"/>
      <c r="E155" s="286"/>
      <c r="F155" s="332" t="s">
        <v>984</v>
      </c>
      <c r="G155" s="286"/>
      <c r="H155" s="331" t="s">
        <v>1017</v>
      </c>
      <c r="I155" s="331" t="s">
        <v>980</v>
      </c>
      <c r="J155" s="331">
        <v>50</v>
      </c>
      <c r="K155" s="327"/>
    </row>
    <row r="156" spans="2:11" ht="15" customHeight="1">
      <c r="B156" s="306"/>
      <c r="C156" s="331" t="s">
        <v>1003</v>
      </c>
      <c r="D156" s="286"/>
      <c r="E156" s="286"/>
      <c r="F156" s="332" t="s">
        <v>984</v>
      </c>
      <c r="G156" s="286"/>
      <c r="H156" s="331" t="s">
        <v>1017</v>
      </c>
      <c r="I156" s="331" t="s">
        <v>980</v>
      </c>
      <c r="J156" s="331">
        <v>50</v>
      </c>
      <c r="K156" s="327"/>
    </row>
    <row r="157" spans="2:11" ht="15" customHeight="1">
      <c r="B157" s="306"/>
      <c r="C157" s="331" t="s">
        <v>94</v>
      </c>
      <c r="D157" s="286"/>
      <c r="E157" s="286"/>
      <c r="F157" s="332" t="s">
        <v>978</v>
      </c>
      <c r="G157" s="286"/>
      <c r="H157" s="331" t="s">
        <v>1039</v>
      </c>
      <c r="I157" s="331" t="s">
        <v>980</v>
      </c>
      <c r="J157" s="331" t="s">
        <v>1040</v>
      </c>
      <c r="K157" s="327"/>
    </row>
    <row r="158" spans="2:11" ht="15" customHeight="1">
      <c r="B158" s="306"/>
      <c r="C158" s="331" t="s">
        <v>1041</v>
      </c>
      <c r="D158" s="286"/>
      <c r="E158" s="286"/>
      <c r="F158" s="332" t="s">
        <v>978</v>
      </c>
      <c r="G158" s="286"/>
      <c r="H158" s="331" t="s">
        <v>1042</v>
      </c>
      <c r="I158" s="331" t="s">
        <v>1012</v>
      </c>
      <c r="J158" s="331"/>
      <c r="K158" s="327"/>
    </row>
    <row r="159" spans="2:11" ht="15" customHeight="1">
      <c r="B159" s="333"/>
      <c r="C159" s="315"/>
      <c r="D159" s="315"/>
      <c r="E159" s="315"/>
      <c r="F159" s="315"/>
      <c r="G159" s="315"/>
      <c r="H159" s="315"/>
      <c r="I159" s="315"/>
      <c r="J159" s="315"/>
      <c r="K159" s="334"/>
    </row>
    <row r="160" spans="2:11" ht="18.75" customHeight="1">
      <c r="B160" s="282"/>
      <c r="C160" s="286"/>
      <c r="D160" s="286"/>
      <c r="E160" s="286"/>
      <c r="F160" s="305"/>
      <c r="G160" s="286"/>
      <c r="H160" s="286"/>
      <c r="I160" s="286"/>
      <c r="J160" s="286"/>
      <c r="K160" s="282"/>
    </row>
    <row r="161" spans="2:11" ht="18.75" customHeight="1">
      <c r="B161" s="292"/>
      <c r="C161" s="292"/>
      <c r="D161" s="292"/>
      <c r="E161" s="292"/>
      <c r="F161" s="292"/>
      <c r="G161" s="292"/>
      <c r="H161" s="292"/>
      <c r="I161" s="292"/>
      <c r="J161" s="292"/>
      <c r="K161" s="292"/>
    </row>
    <row r="162" spans="2:11" ht="7.5" customHeight="1">
      <c r="B162" s="274"/>
      <c r="C162" s="275"/>
      <c r="D162" s="275"/>
      <c r="E162" s="275"/>
      <c r="F162" s="275"/>
      <c r="G162" s="275"/>
      <c r="H162" s="275"/>
      <c r="I162" s="275"/>
      <c r="J162" s="275"/>
      <c r="K162" s="276"/>
    </row>
    <row r="163" spans="2:11" ht="45" customHeight="1">
      <c r="B163" s="277"/>
      <c r="C163" s="398" t="s">
        <v>1043</v>
      </c>
      <c r="D163" s="398"/>
      <c r="E163" s="398"/>
      <c r="F163" s="398"/>
      <c r="G163" s="398"/>
      <c r="H163" s="398"/>
      <c r="I163" s="398"/>
      <c r="J163" s="398"/>
      <c r="K163" s="278"/>
    </row>
    <row r="164" spans="2:11" ht="17.25" customHeight="1">
      <c r="B164" s="277"/>
      <c r="C164" s="298" t="s">
        <v>972</v>
      </c>
      <c r="D164" s="298"/>
      <c r="E164" s="298"/>
      <c r="F164" s="298" t="s">
        <v>973</v>
      </c>
      <c r="G164" s="335"/>
      <c r="H164" s="336" t="s">
        <v>118</v>
      </c>
      <c r="I164" s="336" t="s">
        <v>60</v>
      </c>
      <c r="J164" s="298" t="s">
        <v>974</v>
      </c>
      <c r="K164" s="278"/>
    </row>
    <row r="165" spans="2:11" ht="17.25" customHeight="1">
      <c r="B165" s="279"/>
      <c r="C165" s="300" t="s">
        <v>975</v>
      </c>
      <c r="D165" s="300"/>
      <c r="E165" s="300"/>
      <c r="F165" s="301" t="s">
        <v>976</v>
      </c>
      <c r="G165" s="337"/>
      <c r="H165" s="338"/>
      <c r="I165" s="338"/>
      <c r="J165" s="300" t="s">
        <v>977</v>
      </c>
      <c r="K165" s="280"/>
    </row>
    <row r="166" spans="2:11" ht="5.25" customHeight="1">
      <c r="B166" s="306"/>
      <c r="C166" s="303"/>
      <c r="D166" s="303"/>
      <c r="E166" s="303"/>
      <c r="F166" s="303"/>
      <c r="G166" s="304"/>
      <c r="H166" s="303"/>
      <c r="I166" s="303"/>
      <c r="J166" s="303"/>
      <c r="K166" s="327"/>
    </row>
    <row r="167" spans="2:11" ht="15" customHeight="1">
      <c r="B167" s="306"/>
      <c r="C167" s="286" t="s">
        <v>981</v>
      </c>
      <c r="D167" s="286"/>
      <c r="E167" s="286"/>
      <c r="F167" s="305" t="s">
        <v>978</v>
      </c>
      <c r="G167" s="286"/>
      <c r="H167" s="286" t="s">
        <v>1017</v>
      </c>
      <c r="I167" s="286" t="s">
        <v>980</v>
      </c>
      <c r="J167" s="286">
        <v>120</v>
      </c>
      <c r="K167" s="327"/>
    </row>
    <row r="168" spans="2:11" ht="15" customHeight="1">
      <c r="B168" s="306"/>
      <c r="C168" s="286" t="s">
        <v>1026</v>
      </c>
      <c r="D168" s="286"/>
      <c r="E168" s="286"/>
      <c r="F168" s="305" t="s">
        <v>978</v>
      </c>
      <c r="G168" s="286"/>
      <c r="H168" s="286" t="s">
        <v>1027</v>
      </c>
      <c r="I168" s="286" t="s">
        <v>980</v>
      </c>
      <c r="J168" s="286" t="s">
        <v>1028</v>
      </c>
      <c r="K168" s="327"/>
    </row>
    <row r="169" spans="2:11" ht="15" customHeight="1">
      <c r="B169" s="306"/>
      <c r="C169" s="286" t="s">
        <v>927</v>
      </c>
      <c r="D169" s="286"/>
      <c r="E169" s="286"/>
      <c r="F169" s="305" t="s">
        <v>978</v>
      </c>
      <c r="G169" s="286"/>
      <c r="H169" s="286" t="s">
        <v>1044</v>
      </c>
      <c r="I169" s="286" t="s">
        <v>980</v>
      </c>
      <c r="J169" s="286" t="s">
        <v>1028</v>
      </c>
      <c r="K169" s="327"/>
    </row>
    <row r="170" spans="2:11" ht="15" customHeight="1">
      <c r="B170" s="306"/>
      <c r="C170" s="286" t="s">
        <v>983</v>
      </c>
      <c r="D170" s="286"/>
      <c r="E170" s="286"/>
      <c r="F170" s="305" t="s">
        <v>984</v>
      </c>
      <c r="G170" s="286"/>
      <c r="H170" s="286" t="s">
        <v>1044</v>
      </c>
      <c r="I170" s="286" t="s">
        <v>980</v>
      </c>
      <c r="J170" s="286">
        <v>50</v>
      </c>
      <c r="K170" s="327"/>
    </row>
    <row r="171" spans="2:11" ht="15" customHeight="1">
      <c r="B171" s="306"/>
      <c r="C171" s="286" t="s">
        <v>986</v>
      </c>
      <c r="D171" s="286"/>
      <c r="E171" s="286"/>
      <c r="F171" s="305" t="s">
        <v>978</v>
      </c>
      <c r="G171" s="286"/>
      <c r="H171" s="286" t="s">
        <v>1044</v>
      </c>
      <c r="I171" s="286" t="s">
        <v>988</v>
      </c>
      <c r="J171" s="286"/>
      <c r="K171" s="327"/>
    </row>
    <row r="172" spans="2:11" ht="15" customHeight="1">
      <c r="B172" s="306"/>
      <c r="C172" s="286" t="s">
        <v>997</v>
      </c>
      <c r="D172" s="286"/>
      <c r="E172" s="286"/>
      <c r="F172" s="305" t="s">
        <v>984</v>
      </c>
      <c r="G172" s="286"/>
      <c r="H172" s="286" t="s">
        <v>1044</v>
      </c>
      <c r="I172" s="286" t="s">
        <v>980</v>
      </c>
      <c r="J172" s="286">
        <v>50</v>
      </c>
      <c r="K172" s="327"/>
    </row>
    <row r="173" spans="2:11" ht="15" customHeight="1">
      <c r="B173" s="306"/>
      <c r="C173" s="286" t="s">
        <v>1005</v>
      </c>
      <c r="D173" s="286"/>
      <c r="E173" s="286"/>
      <c r="F173" s="305" t="s">
        <v>984</v>
      </c>
      <c r="G173" s="286"/>
      <c r="H173" s="286" t="s">
        <v>1044</v>
      </c>
      <c r="I173" s="286" t="s">
        <v>980</v>
      </c>
      <c r="J173" s="286">
        <v>50</v>
      </c>
      <c r="K173" s="327"/>
    </row>
    <row r="174" spans="2:11" ht="15" customHeight="1">
      <c r="B174" s="306"/>
      <c r="C174" s="286" t="s">
        <v>1003</v>
      </c>
      <c r="D174" s="286"/>
      <c r="E174" s="286"/>
      <c r="F174" s="305" t="s">
        <v>984</v>
      </c>
      <c r="G174" s="286"/>
      <c r="H174" s="286" t="s">
        <v>1044</v>
      </c>
      <c r="I174" s="286" t="s">
        <v>980</v>
      </c>
      <c r="J174" s="286">
        <v>50</v>
      </c>
      <c r="K174" s="327"/>
    </row>
    <row r="175" spans="2:11" ht="15" customHeight="1">
      <c r="B175" s="306"/>
      <c r="C175" s="286" t="s">
        <v>117</v>
      </c>
      <c r="D175" s="286"/>
      <c r="E175" s="286"/>
      <c r="F175" s="305" t="s">
        <v>978</v>
      </c>
      <c r="G175" s="286"/>
      <c r="H175" s="286" t="s">
        <v>1045</v>
      </c>
      <c r="I175" s="286" t="s">
        <v>1046</v>
      </c>
      <c r="J175" s="286"/>
      <c r="K175" s="327"/>
    </row>
    <row r="176" spans="2:11" ht="15" customHeight="1">
      <c r="B176" s="306"/>
      <c r="C176" s="286" t="s">
        <v>60</v>
      </c>
      <c r="D176" s="286"/>
      <c r="E176" s="286"/>
      <c r="F176" s="305" t="s">
        <v>978</v>
      </c>
      <c r="G176" s="286"/>
      <c r="H176" s="286" t="s">
        <v>1047</v>
      </c>
      <c r="I176" s="286" t="s">
        <v>1048</v>
      </c>
      <c r="J176" s="286">
        <v>1</v>
      </c>
      <c r="K176" s="327"/>
    </row>
    <row r="177" spans="2:11" ht="15" customHeight="1">
      <c r="B177" s="306"/>
      <c r="C177" s="286" t="s">
        <v>56</v>
      </c>
      <c r="D177" s="286"/>
      <c r="E177" s="286"/>
      <c r="F177" s="305" t="s">
        <v>978</v>
      </c>
      <c r="G177" s="286"/>
      <c r="H177" s="286" t="s">
        <v>1049</v>
      </c>
      <c r="I177" s="286" t="s">
        <v>980</v>
      </c>
      <c r="J177" s="286">
        <v>20</v>
      </c>
      <c r="K177" s="327"/>
    </row>
    <row r="178" spans="2:11" ht="15" customHeight="1">
      <c r="B178" s="306"/>
      <c r="C178" s="286" t="s">
        <v>118</v>
      </c>
      <c r="D178" s="286"/>
      <c r="E178" s="286"/>
      <c r="F178" s="305" t="s">
        <v>978</v>
      </c>
      <c r="G178" s="286"/>
      <c r="H178" s="286" t="s">
        <v>1050</v>
      </c>
      <c r="I178" s="286" t="s">
        <v>980</v>
      </c>
      <c r="J178" s="286">
        <v>255</v>
      </c>
      <c r="K178" s="327"/>
    </row>
    <row r="179" spans="2:11" ht="15" customHeight="1">
      <c r="B179" s="306"/>
      <c r="C179" s="286" t="s">
        <v>119</v>
      </c>
      <c r="D179" s="286"/>
      <c r="E179" s="286"/>
      <c r="F179" s="305" t="s">
        <v>978</v>
      </c>
      <c r="G179" s="286"/>
      <c r="H179" s="286" t="s">
        <v>943</v>
      </c>
      <c r="I179" s="286" t="s">
        <v>980</v>
      </c>
      <c r="J179" s="286">
        <v>10</v>
      </c>
      <c r="K179" s="327"/>
    </row>
    <row r="180" spans="2:11" ht="15" customHeight="1">
      <c r="B180" s="306"/>
      <c r="C180" s="286" t="s">
        <v>120</v>
      </c>
      <c r="D180" s="286"/>
      <c r="E180" s="286"/>
      <c r="F180" s="305" t="s">
        <v>978</v>
      </c>
      <c r="G180" s="286"/>
      <c r="H180" s="286" t="s">
        <v>1051</v>
      </c>
      <c r="I180" s="286" t="s">
        <v>1012</v>
      </c>
      <c r="J180" s="286"/>
      <c r="K180" s="327"/>
    </row>
    <row r="181" spans="2:11" ht="15" customHeight="1">
      <c r="B181" s="306"/>
      <c r="C181" s="286" t="s">
        <v>1052</v>
      </c>
      <c r="D181" s="286"/>
      <c r="E181" s="286"/>
      <c r="F181" s="305" t="s">
        <v>978</v>
      </c>
      <c r="G181" s="286"/>
      <c r="H181" s="286" t="s">
        <v>1053</v>
      </c>
      <c r="I181" s="286" t="s">
        <v>1012</v>
      </c>
      <c r="J181" s="286"/>
      <c r="K181" s="327"/>
    </row>
    <row r="182" spans="2:11" ht="15" customHeight="1">
      <c r="B182" s="306"/>
      <c r="C182" s="286" t="s">
        <v>1041</v>
      </c>
      <c r="D182" s="286"/>
      <c r="E182" s="286"/>
      <c r="F182" s="305" t="s">
        <v>978</v>
      </c>
      <c r="G182" s="286"/>
      <c r="H182" s="286" t="s">
        <v>1054</v>
      </c>
      <c r="I182" s="286" t="s">
        <v>1012</v>
      </c>
      <c r="J182" s="286"/>
      <c r="K182" s="327"/>
    </row>
    <row r="183" spans="2:11" ht="15" customHeight="1">
      <c r="B183" s="306"/>
      <c r="C183" s="286" t="s">
        <v>122</v>
      </c>
      <c r="D183" s="286"/>
      <c r="E183" s="286"/>
      <c r="F183" s="305" t="s">
        <v>984</v>
      </c>
      <c r="G183" s="286"/>
      <c r="H183" s="286" t="s">
        <v>1055</v>
      </c>
      <c r="I183" s="286" t="s">
        <v>980</v>
      </c>
      <c r="J183" s="286">
        <v>50</v>
      </c>
      <c r="K183" s="327"/>
    </row>
    <row r="184" spans="2:11" ht="15" customHeight="1">
      <c r="B184" s="306"/>
      <c r="C184" s="286" t="s">
        <v>1056</v>
      </c>
      <c r="D184" s="286"/>
      <c r="E184" s="286"/>
      <c r="F184" s="305" t="s">
        <v>984</v>
      </c>
      <c r="G184" s="286"/>
      <c r="H184" s="286" t="s">
        <v>1057</v>
      </c>
      <c r="I184" s="286" t="s">
        <v>1058</v>
      </c>
      <c r="J184" s="286"/>
      <c r="K184" s="327"/>
    </row>
    <row r="185" spans="2:11" ht="15" customHeight="1">
      <c r="B185" s="306"/>
      <c r="C185" s="286" t="s">
        <v>1059</v>
      </c>
      <c r="D185" s="286"/>
      <c r="E185" s="286"/>
      <c r="F185" s="305" t="s">
        <v>984</v>
      </c>
      <c r="G185" s="286"/>
      <c r="H185" s="286" t="s">
        <v>1060</v>
      </c>
      <c r="I185" s="286" t="s">
        <v>1058</v>
      </c>
      <c r="J185" s="286"/>
      <c r="K185" s="327"/>
    </row>
    <row r="186" spans="2:11" ht="15" customHeight="1">
      <c r="B186" s="306"/>
      <c r="C186" s="286" t="s">
        <v>1061</v>
      </c>
      <c r="D186" s="286"/>
      <c r="E186" s="286"/>
      <c r="F186" s="305" t="s">
        <v>984</v>
      </c>
      <c r="G186" s="286"/>
      <c r="H186" s="286" t="s">
        <v>1062</v>
      </c>
      <c r="I186" s="286" t="s">
        <v>1058</v>
      </c>
      <c r="J186" s="286"/>
      <c r="K186" s="327"/>
    </row>
    <row r="187" spans="2:11" ht="15" customHeight="1">
      <c r="B187" s="306"/>
      <c r="C187" s="339" t="s">
        <v>1063</v>
      </c>
      <c r="D187" s="286"/>
      <c r="E187" s="286"/>
      <c r="F187" s="305" t="s">
        <v>984</v>
      </c>
      <c r="G187" s="286"/>
      <c r="H187" s="286" t="s">
        <v>1064</v>
      </c>
      <c r="I187" s="286" t="s">
        <v>1065</v>
      </c>
      <c r="J187" s="340" t="s">
        <v>1066</v>
      </c>
      <c r="K187" s="327"/>
    </row>
    <row r="188" spans="2:11" ht="15" customHeight="1">
      <c r="B188" s="306"/>
      <c r="C188" s="291" t="s">
        <v>45</v>
      </c>
      <c r="D188" s="286"/>
      <c r="E188" s="286"/>
      <c r="F188" s="305" t="s">
        <v>978</v>
      </c>
      <c r="G188" s="286"/>
      <c r="H188" s="282" t="s">
        <v>1067</v>
      </c>
      <c r="I188" s="286" t="s">
        <v>1068</v>
      </c>
      <c r="J188" s="286"/>
      <c r="K188" s="327"/>
    </row>
    <row r="189" spans="2:11" ht="15" customHeight="1">
      <c r="B189" s="306"/>
      <c r="C189" s="291" t="s">
        <v>1069</v>
      </c>
      <c r="D189" s="286"/>
      <c r="E189" s="286"/>
      <c r="F189" s="305" t="s">
        <v>978</v>
      </c>
      <c r="G189" s="286"/>
      <c r="H189" s="286" t="s">
        <v>1070</v>
      </c>
      <c r="I189" s="286" t="s">
        <v>1012</v>
      </c>
      <c r="J189" s="286"/>
      <c r="K189" s="327"/>
    </row>
    <row r="190" spans="2:11" ht="15" customHeight="1">
      <c r="B190" s="306"/>
      <c r="C190" s="291" t="s">
        <v>1071</v>
      </c>
      <c r="D190" s="286"/>
      <c r="E190" s="286"/>
      <c r="F190" s="305" t="s">
        <v>978</v>
      </c>
      <c r="G190" s="286"/>
      <c r="H190" s="286" t="s">
        <v>1072</v>
      </c>
      <c r="I190" s="286" t="s">
        <v>1012</v>
      </c>
      <c r="J190" s="286"/>
      <c r="K190" s="327"/>
    </row>
    <row r="191" spans="2:11" ht="15" customHeight="1">
      <c r="B191" s="306"/>
      <c r="C191" s="291" t="s">
        <v>1073</v>
      </c>
      <c r="D191" s="286"/>
      <c r="E191" s="286"/>
      <c r="F191" s="305" t="s">
        <v>984</v>
      </c>
      <c r="G191" s="286"/>
      <c r="H191" s="286" t="s">
        <v>1074</v>
      </c>
      <c r="I191" s="286" t="s">
        <v>1012</v>
      </c>
      <c r="J191" s="286"/>
      <c r="K191" s="327"/>
    </row>
    <row r="192" spans="2:11" ht="15" customHeight="1">
      <c r="B192" s="333"/>
      <c r="C192" s="341"/>
      <c r="D192" s="315"/>
      <c r="E192" s="315"/>
      <c r="F192" s="315"/>
      <c r="G192" s="315"/>
      <c r="H192" s="315"/>
      <c r="I192" s="315"/>
      <c r="J192" s="315"/>
      <c r="K192" s="334"/>
    </row>
    <row r="193" spans="2:11" ht="18.75" customHeight="1">
      <c r="B193" s="282"/>
      <c r="C193" s="286"/>
      <c r="D193" s="286"/>
      <c r="E193" s="286"/>
      <c r="F193" s="305"/>
      <c r="G193" s="286"/>
      <c r="H193" s="286"/>
      <c r="I193" s="286"/>
      <c r="J193" s="286"/>
      <c r="K193" s="282"/>
    </row>
    <row r="194" spans="2:11" ht="18.75" customHeight="1">
      <c r="B194" s="282"/>
      <c r="C194" s="286"/>
      <c r="D194" s="286"/>
      <c r="E194" s="286"/>
      <c r="F194" s="305"/>
      <c r="G194" s="286"/>
      <c r="H194" s="286"/>
      <c r="I194" s="286"/>
      <c r="J194" s="286"/>
      <c r="K194" s="282"/>
    </row>
    <row r="195" spans="2:11" ht="18.75" customHeight="1">
      <c r="B195" s="292"/>
      <c r="C195" s="292"/>
      <c r="D195" s="292"/>
      <c r="E195" s="292"/>
      <c r="F195" s="292"/>
      <c r="G195" s="292"/>
      <c r="H195" s="292"/>
      <c r="I195" s="292"/>
      <c r="J195" s="292"/>
      <c r="K195" s="292"/>
    </row>
    <row r="196" spans="2:11" ht="13.5">
      <c r="B196" s="274"/>
      <c r="C196" s="275"/>
      <c r="D196" s="275"/>
      <c r="E196" s="275"/>
      <c r="F196" s="275"/>
      <c r="G196" s="275"/>
      <c r="H196" s="275"/>
      <c r="I196" s="275"/>
      <c r="J196" s="275"/>
      <c r="K196" s="276"/>
    </row>
    <row r="197" spans="2:11" ht="21">
      <c r="B197" s="277"/>
      <c r="C197" s="398" t="s">
        <v>1075</v>
      </c>
      <c r="D197" s="398"/>
      <c r="E197" s="398"/>
      <c r="F197" s="398"/>
      <c r="G197" s="398"/>
      <c r="H197" s="398"/>
      <c r="I197" s="398"/>
      <c r="J197" s="398"/>
      <c r="K197" s="278"/>
    </row>
    <row r="198" spans="2:11" ht="25.5" customHeight="1">
      <c r="B198" s="277"/>
      <c r="C198" s="342" t="s">
        <v>1076</v>
      </c>
      <c r="D198" s="342"/>
      <c r="E198" s="342"/>
      <c r="F198" s="342" t="s">
        <v>1077</v>
      </c>
      <c r="G198" s="343"/>
      <c r="H198" s="403" t="s">
        <v>1078</v>
      </c>
      <c r="I198" s="403"/>
      <c r="J198" s="403"/>
      <c r="K198" s="278"/>
    </row>
    <row r="199" spans="2:11" ht="5.25" customHeight="1">
      <c r="B199" s="306"/>
      <c r="C199" s="303"/>
      <c r="D199" s="303"/>
      <c r="E199" s="303"/>
      <c r="F199" s="303"/>
      <c r="G199" s="286"/>
      <c r="H199" s="303"/>
      <c r="I199" s="303"/>
      <c r="J199" s="303"/>
      <c r="K199" s="327"/>
    </row>
    <row r="200" spans="2:11" ht="15" customHeight="1">
      <c r="B200" s="306"/>
      <c r="C200" s="286" t="s">
        <v>1068</v>
      </c>
      <c r="D200" s="286"/>
      <c r="E200" s="286"/>
      <c r="F200" s="305" t="s">
        <v>46</v>
      </c>
      <c r="G200" s="286"/>
      <c r="H200" s="400" t="s">
        <v>1079</v>
      </c>
      <c r="I200" s="400"/>
      <c r="J200" s="400"/>
      <c r="K200" s="327"/>
    </row>
    <row r="201" spans="2:11" ht="15" customHeight="1">
      <c r="B201" s="306"/>
      <c r="C201" s="312"/>
      <c r="D201" s="286"/>
      <c r="E201" s="286"/>
      <c r="F201" s="305" t="s">
        <v>47</v>
      </c>
      <c r="G201" s="286"/>
      <c r="H201" s="400" t="s">
        <v>1080</v>
      </c>
      <c r="I201" s="400"/>
      <c r="J201" s="400"/>
      <c r="K201" s="327"/>
    </row>
    <row r="202" spans="2:11" ht="15" customHeight="1">
      <c r="B202" s="306"/>
      <c r="C202" s="312"/>
      <c r="D202" s="286"/>
      <c r="E202" s="286"/>
      <c r="F202" s="305" t="s">
        <v>50</v>
      </c>
      <c r="G202" s="286"/>
      <c r="H202" s="400" t="s">
        <v>1081</v>
      </c>
      <c r="I202" s="400"/>
      <c r="J202" s="400"/>
      <c r="K202" s="327"/>
    </row>
    <row r="203" spans="2:11" ht="15" customHeight="1">
      <c r="B203" s="306"/>
      <c r="C203" s="286"/>
      <c r="D203" s="286"/>
      <c r="E203" s="286"/>
      <c r="F203" s="305" t="s">
        <v>48</v>
      </c>
      <c r="G203" s="286"/>
      <c r="H203" s="400" t="s">
        <v>1082</v>
      </c>
      <c r="I203" s="400"/>
      <c r="J203" s="400"/>
      <c r="K203" s="327"/>
    </row>
    <row r="204" spans="2:11" ht="15" customHeight="1">
      <c r="B204" s="306"/>
      <c r="C204" s="286"/>
      <c r="D204" s="286"/>
      <c r="E204" s="286"/>
      <c r="F204" s="305" t="s">
        <v>49</v>
      </c>
      <c r="G204" s="286"/>
      <c r="H204" s="400" t="s">
        <v>1083</v>
      </c>
      <c r="I204" s="400"/>
      <c r="J204" s="400"/>
      <c r="K204" s="327"/>
    </row>
    <row r="205" spans="2:11" ht="15" customHeight="1">
      <c r="B205" s="306"/>
      <c r="C205" s="286"/>
      <c r="D205" s="286"/>
      <c r="E205" s="286"/>
      <c r="F205" s="305"/>
      <c r="G205" s="286"/>
      <c r="H205" s="286"/>
      <c r="I205" s="286"/>
      <c r="J205" s="286"/>
      <c r="K205" s="327"/>
    </row>
    <row r="206" spans="2:11" ht="15" customHeight="1">
      <c r="B206" s="306"/>
      <c r="C206" s="286" t="s">
        <v>1024</v>
      </c>
      <c r="D206" s="286"/>
      <c r="E206" s="286"/>
      <c r="F206" s="305" t="s">
        <v>82</v>
      </c>
      <c r="G206" s="286"/>
      <c r="H206" s="400" t="s">
        <v>1084</v>
      </c>
      <c r="I206" s="400"/>
      <c r="J206" s="400"/>
      <c r="K206" s="327"/>
    </row>
    <row r="207" spans="2:11" ht="15" customHeight="1">
      <c r="B207" s="306"/>
      <c r="C207" s="312"/>
      <c r="D207" s="286"/>
      <c r="E207" s="286"/>
      <c r="F207" s="305" t="s">
        <v>922</v>
      </c>
      <c r="G207" s="286"/>
      <c r="H207" s="400" t="s">
        <v>923</v>
      </c>
      <c r="I207" s="400"/>
      <c r="J207" s="400"/>
      <c r="K207" s="327"/>
    </row>
    <row r="208" spans="2:11" ht="15" customHeight="1">
      <c r="B208" s="306"/>
      <c r="C208" s="286"/>
      <c r="D208" s="286"/>
      <c r="E208" s="286"/>
      <c r="F208" s="305" t="s">
        <v>920</v>
      </c>
      <c r="G208" s="286"/>
      <c r="H208" s="400" t="s">
        <v>1085</v>
      </c>
      <c r="I208" s="400"/>
      <c r="J208" s="400"/>
      <c r="K208" s="327"/>
    </row>
    <row r="209" spans="2:11" ht="15" customHeight="1">
      <c r="B209" s="344"/>
      <c r="C209" s="312"/>
      <c r="D209" s="312"/>
      <c r="E209" s="312"/>
      <c r="F209" s="305" t="s">
        <v>870</v>
      </c>
      <c r="G209" s="291"/>
      <c r="H209" s="404" t="s">
        <v>924</v>
      </c>
      <c r="I209" s="404"/>
      <c r="J209" s="404"/>
      <c r="K209" s="345"/>
    </row>
    <row r="210" spans="2:11" ht="15" customHeight="1">
      <c r="B210" s="344"/>
      <c r="C210" s="312"/>
      <c r="D210" s="312"/>
      <c r="E210" s="312"/>
      <c r="F210" s="305" t="s">
        <v>925</v>
      </c>
      <c r="G210" s="291"/>
      <c r="H210" s="404" t="s">
        <v>1086</v>
      </c>
      <c r="I210" s="404"/>
      <c r="J210" s="404"/>
      <c r="K210" s="345"/>
    </row>
    <row r="211" spans="2:11" ht="15" customHeight="1">
      <c r="B211" s="344"/>
      <c r="C211" s="312"/>
      <c r="D211" s="312"/>
      <c r="E211" s="312"/>
      <c r="F211" s="346"/>
      <c r="G211" s="291"/>
      <c r="H211" s="347"/>
      <c r="I211" s="347"/>
      <c r="J211" s="347"/>
      <c r="K211" s="345"/>
    </row>
    <row r="212" spans="2:11" ht="15" customHeight="1">
      <c r="B212" s="344"/>
      <c r="C212" s="286" t="s">
        <v>1048</v>
      </c>
      <c r="D212" s="312"/>
      <c r="E212" s="312"/>
      <c r="F212" s="305">
        <v>1</v>
      </c>
      <c r="G212" s="291"/>
      <c r="H212" s="404" t="s">
        <v>1087</v>
      </c>
      <c r="I212" s="404"/>
      <c r="J212" s="404"/>
      <c r="K212" s="345"/>
    </row>
    <row r="213" spans="2:11" ht="15" customHeight="1">
      <c r="B213" s="344"/>
      <c r="C213" s="312"/>
      <c r="D213" s="312"/>
      <c r="E213" s="312"/>
      <c r="F213" s="305">
        <v>2</v>
      </c>
      <c r="G213" s="291"/>
      <c r="H213" s="404" t="s">
        <v>1088</v>
      </c>
      <c r="I213" s="404"/>
      <c r="J213" s="404"/>
      <c r="K213" s="345"/>
    </row>
    <row r="214" spans="2:11" ht="15" customHeight="1">
      <c r="B214" s="344"/>
      <c r="C214" s="312"/>
      <c r="D214" s="312"/>
      <c r="E214" s="312"/>
      <c r="F214" s="305">
        <v>3</v>
      </c>
      <c r="G214" s="291"/>
      <c r="H214" s="404" t="s">
        <v>1089</v>
      </c>
      <c r="I214" s="404"/>
      <c r="J214" s="404"/>
      <c r="K214" s="345"/>
    </row>
    <row r="215" spans="2:11" ht="15" customHeight="1">
      <c r="B215" s="344"/>
      <c r="C215" s="312"/>
      <c r="D215" s="312"/>
      <c r="E215" s="312"/>
      <c r="F215" s="305">
        <v>4</v>
      </c>
      <c r="G215" s="291"/>
      <c r="H215" s="404" t="s">
        <v>1090</v>
      </c>
      <c r="I215" s="404"/>
      <c r="J215" s="404"/>
      <c r="K215" s="345"/>
    </row>
    <row r="216" spans="2:11" ht="12.75" customHeight="1">
      <c r="B216" s="348"/>
      <c r="C216" s="349"/>
      <c r="D216" s="349"/>
      <c r="E216" s="349"/>
      <c r="F216" s="349"/>
      <c r="G216" s="349"/>
      <c r="H216" s="349"/>
      <c r="I216" s="349"/>
      <c r="J216" s="349"/>
      <c r="K216" s="350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Tomanová Vlasta</dc:creator>
  <cp:keywords/>
  <dc:description/>
  <cp:lastModifiedBy>kocourek</cp:lastModifiedBy>
  <dcterms:created xsi:type="dcterms:W3CDTF">2017-06-13T10:34:08Z</dcterms:created>
  <dcterms:modified xsi:type="dcterms:W3CDTF">2017-06-13T12:48:48Z</dcterms:modified>
  <cp:category/>
  <cp:version/>
  <cp:contentType/>
  <cp:contentStatus/>
</cp:coreProperties>
</file>