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C:\Users\Svata_H\AppData\Local\Opera Mail\Opera Mail\temporary_downloads\"/>
    </mc:Choice>
  </mc:AlternateContent>
  <bookViews>
    <workbookView xWindow="630" yWindow="600" windowWidth="27495" windowHeight="13995" activeTab="2"/>
  </bookViews>
  <sheets>
    <sheet name="Rekapitulace stavby" sheetId="1" r:id="rId1"/>
    <sheet name="2.1.a - okolní prvky" sheetId="2" r:id="rId2"/>
    <sheet name="2.1.b - přístřešek pro te..." sheetId="3" r:id="rId3"/>
    <sheet name="2.2 - Specializovaná řemesla" sheetId="4" r:id="rId4"/>
    <sheet name="VRN - Vedlejší rozpočtové..." sheetId="5" r:id="rId5"/>
    <sheet name="Pokyny pro vyplnění" sheetId="6" r:id="rId6"/>
  </sheets>
  <definedNames>
    <definedName name="_xlnm._FilterDatabase" localSheetId="1" hidden="1">'2.1.a - okolní prvky'!$C$86:$K$137</definedName>
    <definedName name="_xlnm._FilterDatabase" localSheetId="2" hidden="1">'2.1.b - přístřešek pro te...'!$C$95:$K$456</definedName>
    <definedName name="_xlnm._FilterDatabase" localSheetId="3" hidden="1">'2.2 - Specializovaná řemesla'!$C$83:$K$110</definedName>
    <definedName name="_xlnm._FilterDatabase" localSheetId="4" hidden="1">'VRN - Vedlejší rozpočtové...'!$C$82:$K$121</definedName>
    <definedName name="_xlnm.Print_Titles" localSheetId="1">'2.1.a - okolní prvky'!$86:$86</definedName>
    <definedName name="_xlnm.Print_Titles" localSheetId="2">'2.1.b - přístřešek pro te...'!$95:$95</definedName>
    <definedName name="_xlnm.Print_Titles" localSheetId="3">'2.2 - Specializovaná řemesla'!$83:$83</definedName>
    <definedName name="_xlnm.Print_Titles" localSheetId="0">'Rekapitulace stavby'!$49:$49</definedName>
    <definedName name="_xlnm.Print_Titles" localSheetId="4">'VRN - Vedlejší rozpočtové...'!$82:$82</definedName>
    <definedName name="_xlnm.Print_Area" localSheetId="1">'2.1.a - okolní prvky'!$C$4:$J$38,'2.1.a - okolní prvky'!$C$44:$J$66,'2.1.a - okolní prvky'!$C$72:$K$137</definedName>
    <definedName name="_xlnm.Print_Area" localSheetId="2">'2.1.b - přístřešek pro te...'!$C$4:$J$38,'2.1.b - přístřešek pro te...'!$C$44:$J$75,'2.1.b - přístřešek pro te...'!$C$81:$K$456</definedName>
    <definedName name="_xlnm.Print_Area" localSheetId="3">'2.2 - Specializovaná řemesla'!$C$4:$J$36,'2.2 - Specializovaná řemesla'!$C$42:$J$65,'2.2 - Specializovaná řemesla'!$C$71:$K$110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4">'VRN - Vedlejší rozpočtové...'!$C$4:$J$36,'VRN - Vedlejší rozpočtové...'!$C$42:$J$64,'VRN - Vedlejší rozpočtové...'!$C$70:$K$121</definedName>
  </definedNames>
  <calcPr calcId="162913"/>
</workbook>
</file>

<file path=xl/calcChain.xml><?xml version="1.0" encoding="utf-8"?>
<calcChain xmlns="http://schemas.openxmlformats.org/spreadsheetml/2006/main">
  <c r="AY56" i="1" l="1"/>
  <c r="AX56" i="1"/>
  <c r="BI115" i="5"/>
  <c r="BH115" i="5"/>
  <c r="BG115" i="5"/>
  <c r="BF115" i="5"/>
  <c r="T115" i="5"/>
  <c r="T114" i="5" s="1"/>
  <c r="R115" i="5"/>
  <c r="R114" i="5" s="1"/>
  <c r="P115" i="5"/>
  <c r="P114" i="5" s="1"/>
  <c r="BK115" i="5"/>
  <c r="BK114" i="5" s="1"/>
  <c r="J114" i="5" s="1"/>
  <c r="J63" i="5" s="1"/>
  <c r="J115" i="5"/>
  <c r="BE115" i="5" s="1"/>
  <c r="BI111" i="5"/>
  <c r="BH111" i="5"/>
  <c r="BG111" i="5"/>
  <c r="BF111" i="5"/>
  <c r="T111" i="5"/>
  <c r="T110" i="5" s="1"/>
  <c r="R111" i="5"/>
  <c r="R110" i="5" s="1"/>
  <c r="P111" i="5"/>
  <c r="P110" i="5" s="1"/>
  <c r="BK111" i="5"/>
  <c r="BK110" i="5" s="1"/>
  <c r="J110" i="5" s="1"/>
  <c r="J62" i="5" s="1"/>
  <c r="J111" i="5"/>
  <c r="BE111" i="5" s="1"/>
  <c r="BI107" i="5"/>
  <c r="BH107" i="5"/>
  <c r="BG107" i="5"/>
  <c r="BF107" i="5"/>
  <c r="T107" i="5"/>
  <c r="T106" i="5" s="1"/>
  <c r="R107" i="5"/>
  <c r="R106" i="5" s="1"/>
  <c r="P107" i="5"/>
  <c r="P106" i="5" s="1"/>
  <c r="BK107" i="5"/>
  <c r="BK106" i="5" s="1"/>
  <c r="J106" i="5" s="1"/>
  <c r="J61" i="5" s="1"/>
  <c r="J107" i="5"/>
  <c r="BE107" i="5" s="1"/>
  <c r="BI101" i="5"/>
  <c r="BH101" i="5"/>
  <c r="BG101" i="5"/>
  <c r="BF101" i="5"/>
  <c r="T101" i="5"/>
  <c r="R101" i="5"/>
  <c r="P101" i="5"/>
  <c r="BK101" i="5"/>
  <c r="J101" i="5"/>
  <c r="BE101" i="5" s="1"/>
  <c r="BI98" i="5"/>
  <c r="BH98" i="5"/>
  <c r="BG98" i="5"/>
  <c r="BF98" i="5"/>
  <c r="T98" i="5"/>
  <c r="T97" i="5" s="1"/>
  <c r="R98" i="5"/>
  <c r="P98" i="5"/>
  <c r="P97" i="5" s="1"/>
  <c r="BK98" i="5"/>
  <c r="BK97" i="5" s="1"/>
  <c r="J97" i="5" s="1"/>
  <c r="J60" i="5" s="1"/>
  <c r="J98" i="5"/>
  <c r="BE98" i="5" s="1"/>
  <c r="BI94" i="5"/>
  <c r="BH94" i="5"/>
  <c r="BG94" i="5"/>
  <c r="BF94" i="5"/>
  <c r="T94" i="5"/>
  <c r="T93" i="5" s="1"/>
  <c r="R94" i="5"/>
  <c r="R93" i="5" s="1"/>
  <c r="P94" i="5"/>
  <c r="P93" i="5" s="1"/>
  <c r="BK94" i="5"/>
  <c r="BK93" i="5" s="1"/>
  <c r="J93" i="5" s="1"/>
  <c r="J59" i="5" s="1"/>
  <c r="J94" i="5"/>
  <c r="BE94" i="5" s="1"/>
  <c r="BI90" i="5"/>
  <c r="BH90" i="5"/>
  <c r="BG90" i="5"/>
  <c r="BF90" i="5"/>
  <c r="T90" i="5"/>
  <c r="R90" i="5"/>
  <c r="P90" i="5"/>
  <c r="BK90" i="5"/>
  <c r="J90" i="5"/>
  <c r="BE90" i="5" s="1"/>
  <c r="BI86" i="5"/>
  <c r="BH86" i="5"/>
  <c r="BG86" i="5"/>
  <c r="BF86" i="5"/>
  <c r="J31" i="5" s="1"/>
  <c r="AW56" i="1" s="1"/>
  <c r="T86" i="5"/>
  <c r="R86" i="5"/>
  <c r="P86" i="5"/>
  <c r="P85" i="5" s="1"/>
  <c r="BK86" i="5"/>
  <c r="J86" i="5"/>
  <c r="BE86" i="5" s="1"/>
  <c r="J79" i="5"/>
  <c r="F79" i="5"/>
  <c r="F77" i="5"/>
  <c r="E75" i="5"/>
  <c r="J51" i="5"/>
  <c r="F51" i="5"/>
  <c r="F49" i="5"/>
  <c r="E47" i="5"/>
  <c r="J18" i="5"/>
  <c r="E18" i="5"/>
  <c r="F52" i="5" s="1"/>
  <c r="J17" i="5"/>
  <c r="J12" i="5"/>
  <c r="J49" i="5" s="1"/>
  <c r="E7" i="5"/>
  <c r="E73" i="5" s="1"/>
  <c r="AY55" i="1"/>
  <c r="AX55" i="1"/>
  <c r="BI108" i="4"/>
  <c r="BH108" i="4"/>
  <c r="BG108" i="4"/>
  <c r="BF108" i="4"/>
  <c r="T108" i="4"/>
  <c r="T107" i="4" s="1"/>
  <c r="T106" i="4" s="1"/>
  <c r="R108" i="4"/>
  <c r="R107" i="4" s="1"/>
  <c r="R106" i="4" s="1"/>
  <c r="P108" i="4"/>
  <c r="P107" i="4" s="1"/>
  <c r="P106" i="4" s="1"/>
  <c r="BK108" i="4"/>
  <c r="BK107" i="4" s="1"/>
  <c r="J108" i="4"/>
  <c r="BE108" i="4" s="1"/>
  <c r="BI103" i="4"/>
  <c r="BH103" i="4"/>
  <c r="BG103" i="4"/>
  <c r="BF103" i="4"/>
  <c r="BE103" i="4"/>
  <c r="T103" i="4"/>
  <c r="T102" i="4" s="1"/>
  <c r="R103" i="4"/>
  <c r="R102" i="4" s="1"/>
  <c r="P103" i="4"/>
  <c r="P102" i="4" s="1"/>
  <c r="BK103" i="4"/>
  <c r="BK102" i="4" s="1"/>
  <c r="J102" i="4" s="1"/>
  <c r="J62" i="4" s="1"/>
  <c r="J103" i="4"/>
  <c r="BI99" i="4"/>
  <c r="BH99" i="4"/>
  <c r="BG99" i="4"/>
  <c r="BF99" i="4"/>
  <c r="T99" i="4"/>
  <c r="T98" i="4" s="1"/>
  <c r="R99" i="4"/>
  <c r="R98" i="4" s="1"/>
  <c r="P99" i="4"/>
  <c r="P98" i="4" s="1"/>
  <c r="BK99" i="4"/>
  <c r="BK98" i="4" s="1"/>
  <c r="J98" i="4" s="1"/>
  <c r="J61" i="4" s="1"/>
  <c r="J99" i="4"/>
  <c r="BE99" i="4" s="1"/>
  <c r="BI95" i="4"/>
  <c r="BH95" i="4"/>
  <c r="BG95" i="4"/>
  <c r="BF95" i="4"/>
  <c r="T95" i="4"/>
  <c r="T94" i="4" s="1"/>
  <c r="R95" i="4"/>
  <c r="R94" i="4" s="1"/>
  <c r="P95" i="4"/>
  <c r="P94" i="4" s="1"/>
  <c r="BK95" i="4"/>
  <c r="BK94" i="4" s="1"/>
  <c r="J95" i="4"/>
  <c r="BE95" i="4" s="1"/>
  <c r="BI90" i="4"/>
  <c r="BH90" i="4"/>
  <c r="BG90" i="4"/>
  <c r="BF90" i="4"/>
  <c r="T90" i="4"/>
  <c r="R90" i="4"/>
  <c r="P90" i="4"/>
  <c r="BK90" i="4"/>
  <c r="J90" i="4"/>
  <c r="BE90" i="4" s="1"/>
  <c r="BI87" i="4"/>
  <c r="BH87" i="4"/>
  <c r="BG87" i="4"/>
  <c r="BF87" i="4"/>
  <c r="J31" i="4" s="1"/>
  <c r="AW55" i="1" s="1"/>
  <c r="BE87" i="4"/>
  <c r="T87" i="4"/>
  <c r="R87" i="4"/>
  <c r="R86" i="4" s="1"/>
  <c r="R85" i="4" s="1"/>
  <c r="P87" i="4"/>
  <c r="P86" i="4" s="1"/>
  <c r="P85" i="4" s="1"/>
  <c r="BK87" i="4"/>
  <c r="J87" i="4"/>
  <c r="J80" i="4"/>
  <c r="F80" i="4"/>
  <c r="F78" i="4"/>
  <c r="E76" i="4"/>
  <c r="J51" i="4"/>
  <c r="F51" i="4"/>
  <c r="F49" i="4"/>
  <c r="E47" i="4"/>
  <c r="J18" i="4"/>
  <c r="E18" i="4"/>
  <c r="F81" i="4" s="1"/>
  <c r="J17" i="4"/>
  <c r="J12" i="4"/>
  <c r="J49" i="4" s="1"/>
  <c r="E7" i="4"/>
  <c r="E45" i="4" s="1"/>
  <c r="AY54" i="1"/>
  <c r="AX54" i="1"/>
  <c r="BI452" i="3"/>
  <c r="BH452" i="3"/>
  <c r="BG452" i="3"/>
  <c r="BF452" i="3"/>
  <c r="T452" i="3"/>
  <c r="R452" i="3"/>
  <c r="P452" i="3"/>
  <c r="BK452" i="3"/>
  <c r="J452" i="3"/>
  <c r="BE452" i="3" s="1"/>
  <c r="BI447" i="3"/>
  <c r="BH447" i="3"/>
  <c r="BG447" i="3"/>
  <c r="BF447" i="3"/>
  <c r="T447" i="3"/>
  <c r="R447" i="3"/>
  <c r="P447" i="3"/>
  <c r="BK447" i="3"/>
  <c r="J447" i="3"/>
  <c r="BE447" i="3" s="1"/>
  <c r="BI440" i="3"/>
  <c r="BH440" i="3"/>
  <c r="BG440" i="3"/>
  <c r="BF440" i="3"/>
  <c r="BE440" i="3"/>
  <c r="T440" i="3"/>
  <c r="R440" i="3"/>
  <c r="P440" i="3"/>
  <c r="BK440" i="3"/>
  <c r="J440" i="3"/>
  <c r="BI429" i="3"/>
  <c r="BH429" i="3"/>
  <c r="BG429" i="3"/>
  <c r="BF429" i="3"/>
  <c r="T429" i="3"/>
  <c r="R429" i="3"/>
  <c r="P429" i="3"/>
  <c r="BK429" i="3"/>
  <c r="J429" i="3"/>
  <c r="BE429" i="3" s="1"/>
  <c r="BI418" i="3"/>
  <c r="BH418" i="3"/>
  <c r="BG418" i="3"/>
  <c r="BF418" i="3"/>
  <c r="BE418" i="3"/>
  <c r="T418" i="3"/>
  <c r="R418" i="3"/>
  <c r="R417" i="3" s="1"/>
  <c r="P418" i="3"/>
  <c r="BK418" i="3"/>
  <c r="J418" i="3"/>
  <c r="BI416" i="3"/>
  <c r="BH416" i="3"/>
  <c r="BG416" i="3"/>
  <c r="BF416" i="3"/>
  <c r="T416" i="3"/>
  <c r="R416" i="3"/>
  <c r="P416" i="3"/>
  <c r="BK416" i="3"/>
  <c r="J416" i="3"/>
  <c r="BE416" i="3" s="1"/>
  <c r="BI412" i="3"/>
  <c r="BH412" i="3"/>
  <c r="BG412" i="3"/>
  <c r="BF412" i="3"/>
  <c r="T412" i="3"/>
  <c r="R412" i="3"/>
  <c r="P412" i="3"/>
  <c r="BK412" i="3"/>
  <c r="J412" i="3"/>
  <c r="BE412" i="3" s="1"/>
  <c r="BI407" i="3"/>
  <c r="BH407" i="3"/>
  <c r="BG407" i="3"/>
  <c r="BF407" i="3"/>
  <c r="T407" i="3"/>
  <c r="R407" i="3"/>
  <c r="P407" i="3"/>
  <c r="BK407" i="3"/>
  <c r="J407" i="3"/>
  <c r="BE407" i="3" s="1"/>
  <c r="BI402" i="3"/>
  <c r="BH402" i="3"/>
  <c r="BG402" i="3"/>
  <c r="BF402" i="3"/>
  <c r="T402" i="3"/>
  <c r="R402" i="3"/>
  <c r="P402" i="3"/>
  <c r="BK402" i="3"/>
  <c r="J402" i="3"/>
  <c r="BE402" i="3" s="1"/>
  <c r="BI388" i="3"/>
  <c r="BH388" i="3"/>
  <c r="BG388" i="3"/>
  <c r="BF388" i="3"/>
  <c r="BE388" i="3"/>
  <c r="T388" i="3"/>
  <c r="R388" i="3"/>
  <c r="P388" i="3"/>
  <c r="BK388" i="3"/>
  <c r="J388" i="3"/>
  <c r="BI376" i="3"/>
  <c r="BH376" i="3"/>
  <c r="BG376" i="3"/>
  <c r="BF376" i="3"/>
  <c r="BE376" i="3"/>
  <c r="T376" i="3"/>
  <c r="T375" i="3" s="1"/>
  <c r="R376" i="3"/>
  <c r="P376" i="3"/>
  <c r="BK376" i="3"/>
  <c r="J376" i="3"/>
  <c r="BI374" i="3"/>
  <c r="BH374" i="3"/>
  <c r="BG374" i="3"/>
  <c r="BF374" i="3"/>
  <c r="T374" i="3"/>
  <c r="R374" i="3"/>
  <c r="P374" i="3"/>
  <c r="BK374" i="3"/>
  <c r="J374" i="3"/>
  <c r="BE374" i="3" s="1"/>
  <c r="BI369" i="3"/>
  <c r="BH369" i="3"/>
  <c r="BG369" i="3"/>
  <c r="BF369" i="3"/>
  <c r="T369" i="3"/>
  <c r="R369" i="3"/>
  <c r="P369" i="3"/>
  <c r="BK369" i="3"/>
  <c r="J369" i="3"/>
  <c r="BE369" i="3" s="1"/>
  <c r="BI364" i="3"/>
  <c r="BH364" i="3"/>
  <c r="BG364" i="3"/>
  <c r="BF364" i="3"/>
  <c r="T364" i="3"/>
  <c r="R364" i="3"/>
  <c r="P364" i="3"/>
  <c r="BK364" i="3"/>
  <c r="J364" i="3"/>
  <c r="BE364" i="3" s="1"/>
  <c r="BI357" i="3"/>
  <c r="BH357" i="3"/>
  <c r="BG357" i="3"/>
  <c r="BF357" i="3"/>
  <c r="BE357" i="3"/>
  <c r="T357" i="3"/>
  <c r="R357" i="3"/>
  <c r="P357" i="3"/>
  <c r="BK357" i="3"/>
  <c r="J357" i="3"/>
  <c r="BI350" i="3"/>
  <c r="BH350" i="3"/>
  <c r="BG350" i="3"/>
  <c r="BF350" i="3"/>
  <c r="BE350" i="3"/>
  <c r="T350" i="3"/>
  <c r="R350" i="3"/>
  <c r="P350" i="3"/>
  <c r="BK350" i="3"/>
  <c r="J350" i="3"/>
  <c r="BI345" i="3"/>
  <c r="BH345" i="3"/>
  <c r="BG345" i="3"/>
  <c r="BF345" i="3"/>
  <c r="BE345" i="3"/>
  <c r="T345" i="3"/>
  <c r="R345" i="3"/>
  <c r="P345" i="3"/>
  <c r="BK345" i="3"/>
  <c r="BK344" i="3" s="1"/>
  <c r="J344" i="3" s="1"/>
  <c r="J72" i="3" s="1"/>
  <c r="J345" i="3"/>
  <c r="BI343" i="3"/>
  <c r="BH343" i="3"/>
  <c r="BG343" i="3"/>
  <c r="BF343" i="3"/>
  <c r="T343" i="3"/>
  <c r="R343" i="3"/>
  <c r="P343" i="3"/>
  <c r="BK343" i="3"/>
  <c r="J343" i="3"/>
  <c r="BE343" i="3" s="1"/>
  <c r="BI336" i="3"/>
  <c r="BH336" i="3"/>
  <c r="BG336" i="3"/>
  <c r="BF336" i="3"/>
  <c r="T336" i="3"/>
  <c r="R336" i="3"/>
  <c r="P336" i="3"/>
  <c r="BK336" i="3"/>
  <c r="J336" i="3"/>
  <c r="BE336" i="3" s="1"/>
  <c r="BI330" i="3"/>
  <c r="BH330" i="3"/>
  <c r="BG330" i="3"/>
  <c r="BF330" i="3"/>
  <c r="T330" i="3"/>
  <c r="T329" i="3" s="1"/>
  <c r="R330" i="3"/>
  <c r="P330" i="3"/>
  <c r="BK330" i="3"/>
  <c r="BK329" i="3" s="1"/>
  <c r="J329" i="3" s="1"/>
  <c r="J71" i="3" s="1"/>
  <c r="J330" i="3"/>
  <c r="BE330" i="3" s="1"/>
  <c r="BI328" i="3"/>
  <c r="BH328" i="3"/>
  <c r="BG328" i="3"/>
  <c r="BF328" i="3"/>
  <c r="T328" i="3"/>
  <c r="R328" i="3"/>
  <c r="P328" i="3"/>
  <c r="BK328" i="3"/>
  <c r="J328" i="3"/>
  <c r="BE328" i="3" s="1"/>
  <c r="BI318" i="3"/>
  <c r="BH318" i="3"/>
  <c r="BG318" i="3"/>
  <c r="BF318" i="3"/>
  <c r="BE318" i="3"/>
  <c r="T318" i="3"/>
  <c r="R318" i="3"/>
  <c r="P318" i="3"/>
  <c r="BK318" i="3"/>
  <c r="J318" i="3"/>
  <c r="BI310" i="3"/>
  <c r="BH310" i="3"/>
  <c r="BG310" i="3"/>
  <c r="BF310" i="3"/>
  <c r="BE310" i="3"/>
  <c r="T310" i="3"/>
  <c r="R310" i="3"/>
  <c r="P310" i="3"/>
  <c r="BK310" i="3"/>
  <c r="J310" i="3"/>
  <c r="BI302" i="3"/>
  <c r="BH302" i="3"/>
  <c r="BG302" i="3"/>
  <c r="BF302" i="3"/>
  <c r="T302" i="3"/>
  <c r="R302" i="3"/>
  <c r="P302" i="3"/>
  <c r="BK302" i="3"/>
  <c r="J302" i="3"/>
  <c r="BE302" i="3" s="1"/>
  <c r="BI297" i="3"/>
  <c r="BH297" i="3"/>
  <c r="BG297" i="3"/>
  <c r="BF297" i="3"/>
  <c r="BE297" i="3"/>
  <c r="T297" i="3"/>
  <c r="T296" i="3" s="1"/>
  <c r="R297" i="3"/>
  <c r="P297" i="3"/>
  <c r="P296" i="3" s="1"/>
  <c r="BK297" i="3"/>
  <c r="J297" i="3"/>
  <c r="BI294" i="3"/>
  <c r="BH294" i="3"/>
  <c r="BG294" i="3"/>
  <c r="BF294" i="3"/>
  <c r="BE294" i="3"/>
  <c r="T294" i="3"/>
  <c r="T293" i="3" s="1"/>
  <c r="R294" i="3"/>
  <c r="R293" i="3" s="1"/>
  <c r="P294" i="3"/>
  <c r="P293" i="3" s="1"/>
  <c r="BK294" i="3"/>
  <c r="BK293" i="3" s="1"/>
  <c r="J293" i="3" s="1"/>
  <c r="J68" i="3" s="1"/>
  <c r="J294" i="3"/>
  <c r="BI288" i="3"/>
  <c r="BH288" i="3"/>
  <c r="BG288" i="3"/>
  <c r="BF288" i="3"/>
  <c r="T288" i="3"/>
  <c r="T287" i="3" s="1"/>
  <c r="R288" i="3"/>
  <c r="R287" i="3" s="1"/>
  <c r="P288" i="3"/>
  <c r="P287" i="3" s="1"/>
  <c r="BK288" i="3"/>
  <c r="BK287" i="3" s="1"/>
  <c r="J287" i="3" s="1"/>
  <c r="J67" i="3" s="1"/>
  <c r="J288" i="3"/>
  <c r="BE288" i="3" s="1"/>
  <c r="BI280" i="3"/>
  <c r="BH280" i="3"/>
  <c r="BG280" i="3"/>
  <c r="BF280" i="3"/>
  <c r="T280" i="3"/>
  <c r="R280" i="3"/>
  <c r="P280" i="3"/>
  <c r="BK280" i="3"/>
  <c r="J280" i="3"/>
  <c r="BE280" i="3" s="1"/>
  <c r="BI273" i="3"/>
  <c r="BH273" i="3"/>
  <c r="BG273" i="3"/>
  <c r="BF273" i="3"/>
  <c r="T273" i="3"/>
  <c r="R273" i="3"/>
  <c r="P273" i="3"/>
  <c r="BK273" i="3"/>
  <c r="J273" i="3"/>
  <c r="BE273" i="3" s="1"/>
  <c r="BI266" i="3"/>
  <c r="BH266" i="3"/>
  <c r="BG266" i="3"/>
  <c r="BF266" i="3"/>
  <c r="BE266" i="3"/>
  <c r="T266" i="3"/>
  <c r="R266" i="3"/>
  <c r="P266" i="3"/>
  <c r="BK266" i="3"/>
  <c r="J266" i="3"/>
  <c r="BI259" i="3"/>
  <c r="BH259" i="3"/>
  <c r="BG259" i="3"/>
  <c r="BF259" i="3"/>
  <c r="T259" i="3"/>
  <c r="R259" i="3"/>
  <c r="P259" i="3"/>
  <c r="BK259" i="3"/>
  <c r="J259" i="3"/>
  <c r="BE259" i="3" s="1"/>
  <c r="BI253" i="3"/>
  <c r="BH253" i="3"/>
  <c r="BG253" i="3"/>
  <c r="BF253" i="3"/>
  <c r="T253" i="3"/>
  <c r="R253" i="3"/>
  <c r="P253" i="3"/>
  <c r="P252" i="3" s="1"/>
  <c r="BK253" i="3"/>
  <c r="BK252" i="3" s="1"/>
  <c r="J252" i="3" s="1"/>
  <c r="J66" i="3" s="1"/>
  <c r="J253" i="3"/>
  <c r="BE253" i="3" s="1"/>
  <c r="BI246" i="3"/>
  <c r="BH246" i="3"/>
  <c r="BG246" i="3"/>
  <c r="BF246" i="3"/>
  <c r="T246" i="3"/>
  <c r="R246" i="3"/>
  <c r="P246" i="3"/>
  <c r="BK246" i="3"/>
  <c r="J246" i="3"/>
  <c r="BE246" i="3" s="1"/>
  <c r="BI242" i="3"/>
  <c r="BH242" i="3"/>
  <c r="BG242" i="3"/>
  <c r="BF242" i="3"/>
  <c r="T242" i="3"/>
  <c r="R242" i="3"/>
  <c r="P242" i="3"/>
  <c r="BK242" i="3"/>
  <c r="J242" i="3"/>
  <c r="BE242" i="3" s="1"/>
  <c r="BI238" i="3"/>
  <c r="BH238" i="3"/>
  <c r="BG238" i="3"/>
  <c r="BF238" i="3"/>
  <c r="T238" i="3"/>
  <c r="R238" i="3"/>
  <c r="P238" i="3"/>
  <c r="BK238" i="3"/>
  <c r="J238" i="3"/>
  <c r="BE238" i="3" s="1"/>
  <c r="BI234" i="3"/>
  <c r="BH234" i="3"/>
  <c r="BG234" i="3"/>
  <c r="BF234" i="3"/>
  <c r="T234" i="3"/>
  <c r="R234" i="3"/>
  <c r="P234" i="3"/>
  <c r="P233" i="3" s="1"/>
  <c r="BK234" i="3"/>
  <c r="J234" i="3"/>
  <c r="BE234" i="3" s="1"/>
  <c r="BI229" i="3"/>
  <c r="BH229" i="3"/>
  <c r="BG229" i="3"/>
  <c r="BF229" i="3"/>
  <c r="T229" i="3"/>
  <c r="R229" i="3"/>
  <c r="P229" i="3"/>
  <c r="BK229" i="3"/>
  <c r="J229" i="3"/>
  <c r="BE229" i="3" s="1"/>
  <c r="BI223" i="3"/>
  <c r="BH223" i="3"/>
  <c r="BG223" i="3"/>
  <c r="BF223" i="3"/>
  <c r="BE223" i="3"/>
  <c r="T223" i="3"/>
  <c r="R223" i="3"/>
  <c r="P223" i="3"/>
  <c r="BK223" i="3"/>
  <c r="J223" i="3"/>
  <c r="BI218" i="3"/>
  <c r="BH218" i="3"/>
  <c r="BG218" i="3"/>
  <c r="BF218" i="3"/>
  <c r="T218" i="3"/>
  <c r="R218" i="3"/>
  <c r="P218" i="3"/>
  <c r="BK218" i="3"/>
  <c r="J218" i="3"/>
  <c r="BE218" i="3" s="1"/>
  <c r="BI214" i="3"/>
  <c r="BH214" i="3"/>
  <c r="BG214" i="3"/>
  <c r="BF214" i="3"/>
  <c r="BE214" i="3"/>
  <c r="T214" i="3"/>
  <c r="R214" i="3"/>
  <c r="R213" i="3" s="1"/>
  <c r="P214" i="3"/>
  <c r="BK214" i="3"/>
  <c r="J214" i="3"/>
  <c r="BI209" i="3"/>
  <c r="BH209" i="3"/>
  <c r="BG209" i="3"/>
  <c r="BF209" i="3"/>
  <c r="T209" i="3"/>
  <c r="R209" i="3"/>
  <c r="P209" i="3"/>
  <c r="BK209" i="3"/>
  <c r="J209" i="3"/>
  <c r="BE209" i="3" s="1"/>
  <c r="BI205" i="3"/>
  <c r="BH205" i="3"/>
  <c r="BG205" i="3"/>
  <c r="BF205" i="3"/>
  <c r="T205" i="3"/>
  <c r="R205" i="3"/>
  <c r="P205" i="3"/>
  <c r="BK205" i="3"/>
  <c r="J205" i="3"/>
  <c r="BE205" i="3" s="1"/>
  <c r="BI201" i="3"/>
  <c r="BH201" i="3"/>
  <c r="BG201" i="3"/>
  <c r="BF201" i="3"/>
  <c r="T201" i="3"/>
  <c r="R201" i="3"/>
  <c r="P201" i="3"/>
  <c r="BK201" i="3"/>
  <c r="J201" i="3"/>
  <c r="BE201" i="3" s="1"/>
  <c r="BI197" i="3"/>
  <c r="BH197" i="3"/>
  <c r="BG197" i="3"/>
  <c r="BF197" i="3"/>
  <c r="T197" i="3"/>
  <c r="R197" i="3"/>
  <c r="P197" i="3"/>
  <c r="BK197" i="3"/>
  <c r="J197" i="3"/>
  <c r="BE197" i="3" s="1"/>
  <c r="BI190" i="3"/>
  <c r="BH190" i="3"/>
  <c r="BG190" i="3"/>
  <c r="BF190" i="3"/>
  <c r="T190" i="3"/>
  <c r="R190" i="3"/>
  <c r="P190" i="3"/>
  <c r="BK190" i="3"/>
  <c r="J190" i="3"/>
  <c r="BE190" i="3" s="1"/>
  <c r="BI184" i="3"/>
  <c r="BH184" i="3"/>
  <c r="BG184" i="3"/>
  <c r="BF184" i="3"/>
  <c r="T184" i="3"/>
  <c r="R184" i="3"/>
  <c r="P184" i="3"/>
  <c r="BK184" i="3"/>
  <c r="J184" i="3"/>
  <c r="BE184" i="3" s="1"/>
  <c r="BI178" i="3"/>
  <c r="BH178" i="3"/>
  <c r="BG178" i="3"/>
  <c r="BF178" i="3"/>
  <c r="T178" i="3"/>
  <c r="R178" i="3"/>
  <c r="P178" i="3"/>
  <c r="BK178" i="3"/>
  <c r="J178" i="3"/>
  <c r="BE178" i="3" s="1"/>
  <c r="BI171" i="3"/>
  <c r="BH171" i="3"/>
  <c r="BG171" i="3"/>
  <c r="BF171" i="3"/>
  <c r="T171" i="3"/>
  <c r="R171" i="3"/>
  <c r="P171" i="3"/>
  <c r="BK171" i="3"/>
  <c r="J171" i="3"/>
  <c r="BE171" i="3" s="1"/>
  <c r="BI164" i="3"/>
  <c r="BH164" i="3"/>
  <c r="BG164" i="3"/>
  <c r="BF164" i="3"/>
  <c r="T164" i="3"/>
  <c r="R164" i="3"/>
  <c r="P164" i="3"/>
  <c r="BK164" i="3"/>
  <c r="J164" i="3"/>
  <c r="BE164" i="3" s="1"/>
  <c r="BI158" i="3"/>
  <c r="BH158" i="3"/>
  <c r="BG158" i="3"/>
  <c r="BF158" i="3"/>
  <c r="BE158" i="3"/>
  <c r="T158" i="3"/>
  <c r="R158" i="3"/>
  <c r="P158" i="3"/>
  <c r="BK158" i="3"/>
  <c r="J158" i="3"/>
  <c r="BI153" i="3"/>
  <c r="BH153" i="3"/>
  <c r="BG153" i="3"/>
  <c r="BF153" i="3"/>
  <c r="T153" i="3"/>
  <c r="R153" i="3"/>
  <c r="P153" i="3"/>
  <c r="BK153" i="3"/>
  <c r="J153" i="3"/>
  <c r="BE153" i="3" s="1"/>
  <c r="BI148" i="3"/>
  <c r="BH148" i="3"/>
  <c r="BG148" i="3"/>
  <c r="BF148" i="3"/>
  <c r="BE148" i="3"/>
  <c r="T148" i="3"/>
  <c r="R148" i="3"/>
  <c r="P148" i="3"/>
  <c r="BK148" i="3"/>
  <c r="J148" i="3"/>
  <c r="BI141" i="3"/>
  <c r="BH141" i="3"/>
  <c r="BG141" i="3"/>
  <c r="BF141" i="3"/>
  <c r="T141" i="3"/>
  <c r="R141" i="3"/>
  <c r="P141" i="3"/>
  <c r="BK141" i="3"/>
  <c r="J141" i="3"/>
  <c r="BE141" i="3" s="1"/>
  <c r="BI136" i="3"/>
  <c r="BH136" i="3"/>
  <c r="BG136" i="3"/>
  <c r="BF136" i="3"/>
  <c r="BE136" i="3"/>
  <c r="T136" i="3"/>
  <c r="R136" i="3"/>
  <c r="P136" i="3"/>
  <c r="BK136" i="3"/>
  <c r="J136" i="3"/>
  <c r="BI129" i="3"/>
  <c r="BH129" i="3"/>
  <c r="BG129" i="3"/>
  <c r="BF129" i="3"/>
  <c r="T129" i="3"/>
  <c r="R129" i="3"/>
  <c r="P129" i="3"/>
  <c r="BK129" i="3"/>
  <c r="J129" i="3"/>
  <c r="BE129" i="3" s="1"/>
  <c r="BI121" i="3"/>
  <c r="BH121" i="3"/>
  <c r="BG121" i="3"/>
  <c r="BF121" i="3"/>
  <c r="BE121" i="3"/>
  <c r="T121" i="3"/>
  <c r="R121" i="3"/>
  <c r="P121" i="3"/>
  <c r="BK121" i="3"/>
  <c r="J121" i="3"/>
  <c r="BI114" i="3"/>
  <c r="BH114" i="3"/>
  <c r="BG114" i="3"/>
  <c r="BF114" i="3"/>
  <c r="T114" i="3"/>
  <c r="R114" i="3"/>
  <c r="P114" i="3"/>
  <c r="BK114" i="3"/>
  <c r="J114" i="3"/>
  <c r="BE114" i="3" s="1"/>
  <c r="BI109" i="3"/>
  <c r="BH109" i="3"/>
  <c r="BG109" i="3"/>
  <c r="BF109" i="3"/>
  <c r="BE109" i="3"/>
  <c r="T109" i="3"/>
  <c r="R109" i="3"/>
  <c r="P109" i="3"/>
  <c r="BK109" i="3"/>
  <c r="J109" i="3"/>
  <c r="BI103" i="3"/>
  <c r="BH103" i="3"/>
  <c r="BG103" i="3"/>
  <c r="BF103" i="3"/>
  <c r="T103" i="3"/>
  <c r="R103" i="3"/>
  <c r="P103" i="3"/>
  <c r="BK103" i="3"/>
  <c r="J103" i="3"/>
  <c r="BE103" i="3" s="1"/>
  <c r="BI99" i="3"/>
  <c r="BH99" i="3"/>
  <c r="BG99" i="3"/>
  <c r="BF99" i="3"/>
  <c r="F33" i="3" s="1"/>
  <c r="BA54" i="1" s="1"/>
  <c r="BE99" i="3"/>
  <c r="T99" i="3"/>
  <c r="R99" i="3"/>
  <c r="R98" i="3" s="1"/>
  <c r="P99" i="3"/>
  <c r="BK99" i="3"/>
  <c r="BK98" i="3" s="1"/>
  <c r="J99" i="3"/>
  <c r="J92" i="3"/>
  <c r="F92" i="3"/>
  <c r="F90" i="3"/>
  <c r="E88" i="3"/>
  <c r="E84" i="3"/>
  <c r="J55" i="3"/>
  <c r="F55" i="3"/>
  <c r="F53" i="3"/>
  <c r="E51" i="3"/>
  <c r="J20" i="3"/>
  <c r="E20" i="3"/>
  <c r="F56" i="3" s="1"/>
  <c r="J19" i="3"/>
  <c r="J14" i="3"/>
  <c r="J90" i="3" s="1"/>
  <c r="E7" i="3"/>
  <c r="E47" i="3" s="1"/>
  <c r="AY53" i="1"/>
  <c r="AX53" i="1"/>
  <c r="BI135" i="2"/>
  <c r="BH135" i="2"/>
  <c r="BG135" i="2"/>
  <c r="BF135" i="2"/>
  <c r="BE135" i="2"/>
  <c r="T135" i="2"/>
  <c r="R135" i="2"/>
  <c r="P135" i="2"/>
  <c r="BK135" i="2"/>
  <c r="J135" i="2"/>
  <c r="BI132" i="2"/>
  <c r="BH132" i="2"/>
  <c r="BG132" i="2"/>
  <c r="BF132" i="2"/>
  <c r="T132" i="2"/>
  <c r="R132" i="2"/>
  <c r="P132" i="2"/>
  <c r="BK132" i="2"/>
  <c r="J132" i="2"/>
  <c r="BE132" i="2" s="1"/>
  <c r="BI129" i="2"/>
  <c r="BH129" i="2"/>
  <c r="BG129" i="2"/>
  <c r="BF129" i="2"/>
  <c r="BE129" i="2"/>
  <c r="T129" i="2"/>
  <c r="R129" i="2"/>
  <c r="P129" i="2"/>
  <c r="BK129" i="2"/>
  <c r="J129" i="2"/>
  <c r="BI126" i="2"/>
  <c r="BH126" i="2"/>
  <c r="BG126" i="2"/>
  <c r="BF126" i="2"/>
  <c r="T126" i="2"/>
  <c r="R126" i="2"/>
  <c r="P126" i="2"/>
  <c r="BK126" i="2"/>
  <c r="J126" i="2"/>
  <c r="BE126" i="2" s="1"/>
  <c r="BI123" i="2"/>
  <c r="BH123" i="2"/>
  <c r="BG123" i="2"/>
  <c r="BF123" i="2"/>
  <c r="BE123" i="2"/>
  <c r="T123" i="2"/>
  <c r="R123" i="2"/>
  <c r="P123" i="2"/>
  <c r="BK123" i="2"/>
  <c r="J123" i="2"/>
  <c r="BI120" i="2"/>
  <c r="BH120" i="2"/>
  <c r="BG120" i="2"/>
  <c r="BF120" i="2"/>
  <c r="T120" i="2"/>
  <c r="T116" i="2" s="1"/>
  <c r="R120" i="2"/>
  <c r="P120" i="2"/>
  <c r="BK120" i="2"/>
  <c r="J120" i="2"/>
  <c r="BE120" i="2" s="1"/>
  <c r="BI117" i="2"/>
  <c r="BH117" i="2"/>
  <c r="BG117" i="2"/>
  <c r="BF117" i="2"/>
  <c r="BE117" i="2"/>
  <c r="T117" i="2"/>
  <c r="R117" i="2"/>
  <c r="R116" i="2" s="1"/>
  <c r="P117" i="2"/>
  <c r="BK117" i="2"/>
  <c r="BK116" i="2" s="1"/>
  <c r="J116" i="2" s="1"/>
  <c r="J65" i="2" s="1"/>
  <c r="J117" i="2"/>
  <c r="BI112" i="2"/>
  <c r="BH112" i="2"/>
  <c r="BG112" i="2"/>
  <c r="BF112" i="2"/>
  <c r="T112" i="2"/>
  <c r="T111" i="2" s="1"/>
  <c r="R112" i="2"/>
  <c r="R111" i="2" s="1"/>
  <c r="P112" i="2"/>
  <c r="P111" i="2" s="1"/>
  <c r="BK112" i="2"/>
  <c r="BK111" i="2" s="1"/>
  <c r="J111" i="2" s="1"/>
  <c r="J64" i="2" s="1"/>
  <c r="J112" i="2"/>
  <c r="BE112" i="2" s="1"/>
  <c r="BI107" i="2"/>
  <c r="BH107" i="2"/>
  <c r="BG107" i="2"/>
  <c r="BF107" i="2"/>
  <c r="BE107" i="2"/>
  <c r="T107" i="2"/>
  <c r="T106" i="2" s="1"/>
  <c r="R107" i="2"/>
  <c r="R106" i="2" s="1"/>
  <c r="P107" i="2"/>
  <c r="P106" i="2" s="1"/>
  <c r="BK107" i="2"/>
  <c r="BK106" i="2" s="1"/>
  <c r="J106" i="2" s="1"/>
  <c r="J63" i="2" s="1"/>
  <c r="J107" i="2"/>
  <c r="BI103" i="2"/>
  <c r="BH103" i="2"/>
  <c r="BG103" i="2"/>
  <c r="BF103" i="2"/>
  <c r="T103" i="2"/>
  <c r="R103" i="2"/>
  <c r="P103" i="2"/>
  <c r="BK103" i="2"/>
  <c r="J103" i="2"/>
  <c r="BE103" i="2" s="1"/>
  <c r="BI100" i="2"/>
  <c r="BH100" i="2"/>
  <c r="BG100" i="2"/>
  <c r="BF100" i="2"/>
  <c r="T100" i="2"/>
  <c r="R100" i="2"/>
  <c r="P100" i="2"/>
  <c r="BK100" i="2"/>
  <c r="J100" i="2"/>
  <c r="BE100" i="2" s="1"/>
  <c r="BI97" i="2"/>
  <c r="BH97" i="2"/>
  <c r="BG97" i="2"/>
  <c r="BF97" i="2"/>
  <c r="T97" i="2"/>
  <c r="R97" i="2"/>
  <c r="P97" i="2"/>
  <c r="BK97" i="2"/>
  <c r="J97" i="2"/>
  <c r="BE97" i="2" s="1"/>
  <c r="BI94" i="2"/>
  <c r="BH94" i="2"/>
  <c r="BG94" i="2"/>
  <c r="BF94" i="2"/>
  <c r="T94" i="2"/>
  <c r="R94" i="2"/>
  <c r="P94" i="2"/>
  <c r="BK94" i="2"/>
  <c r="J94" i="2"/>
  <c r="BE94" i="2" s="1"/>
  <c r="BI91" i="2"/>
  <c r="BH91" i="2"/>
  <c r="BG91" i="2"/>
  <c r="BF91" i="2"/>
  <c r="T91" i="2"/>
  <c r="R91" i="2"/>
  <c r="P91" i="2"/>
  <c r="BK91" i="2"/>
  <c r="J91" i="2"/>
  <c r="BE91" i="2" s="1"/>
  <c r="BI90" i="2"/>
  <c r="BH90" i="2"/>
  <c r="F35" i="2" s="1"/>
  <c r="BC53" i="1" s="1"/>
  <c r="BG90" i="2"/>
  <c r="BF90" i="2"/>
  <c r="T90" i="2"/>
  <c r="R90" i="2"/>
  <c r="P90" i="2"/>
  <c r="BK90" i="2"/>
  <c r="J90" i="2"/>
  <c r="BE90" i="2" s="1"/>
  <c r="J83" i="2"/>
  <c r="F83" i="2"/>
  <c r="F81" i="2"/>
  <c r="E79" i="2"/>
  <c r="F56" i="2"/>
  <c r="J55" i="2"/>
  <c r="F55" i="2"/>
  <c r="F53" i="2"/>
  <c r="E51" i="2"/>
  <c r="J20" i="2"/>
  <c r="E20" i="2"/>
  <c r="F84" i="2" s="1"/>
  <c r="J19" i="2"/>
  <c r="J14" i="2"/>
  <c r="J53" i="2" s="1"/>
  <c r="E7" i="2"/>
  <c r="E47" i="2" s="1"/>
  <c r="AS52" i="1"/>
  <c r="AS51" i="1" s="1"/>
  <c r="L47" i="1"/>
  <c r="AM46" i="1"/>
  <c r="L46" i="1"/>
  <c r="AM44" i="1"/>
  <c r="L44" i="1"/>
  <c r="L42" i="1"/>
  <c r="L41" i="1"/>
  <c r="F36" i="2" l="1"/>
  <c r="BD53" i="1" s="1"/>
  <c r="F34" i="3"/>
  <c r="BB54" i="1" s="1"/>
  <c r="BK163" i="3"/>
  <c r="J163" i="3" s="1"/>
  <c r="J63" i="3" s="1"/>
  <c r="R252" i="3"/>
  <c r="P344" i="3"/>
  <c r="F32" i="4"/>
  <c r="BB55" i="1" s="1"/>
  <c r="E45" i="5"/>
  <c r="F32" i="5"/>
  <c r="BB56" i="1" s="1"/>
  <c r="BB51" i="1" s="1"/>
  <c r="BK89" i="2"/>
  <c r="F35" i="3"/>
  <c r="BC54" i="1" s="1"/>
  <c r="BC52" i="1" s="1"/>
  <c r="P163" i="3"/>
  <c r="T252" i="3"/>
  <c r="R344" i="3"/>
  <c r="BK375" i="3"/>
  <c r="J375" i="3" s="1"/>
  <c r="J73" i="3" s="1"/>
  <c r="F33" i="4"/>
  <c r="BC55" i="1" s="1"/>
  <c r="F33" i="5"/>
  <c r="BC56" i="1" s="1"/>
  <c r="R97" i="5"/>
  <c r="F36" i="3"/>
  <c r="BD54" i="1" s="1"/>
  <c r="R163" i="3"/>
  <c r="BK213" i="3"/>
  <c r="J213" i="3" s="1"/>
  <c r="J64" i="3" s="1"/>
  <c r="BK233" i="3"/>
  <c r="J233" i="3" s="1"/>
  <c r="J65" i="3" s="1"/>
  <c r="T344" i="3"/>
  <c r="P375" i="3"/>
  <c r="BK417" i="3"/>
  <c r="J417" i="3" s="1"/>
  <c r="J74" i="3" s="1"/>
  <c r="BK86" i="4"/>
  <c r="F34" i="4"/>
  <c r="BD55" i="1" s="1"/>
  <c r="F34" i="5"/>
  <c r="BD56" i="1" s="1"/>
  <c r="R89" i="2"/>
  <c r="R88" i="2" s="1"/>
  <c r="R87" i="2" s="1"/>
  <c r="P116" i="2"/>
  <c r="P98" i="3"/>
  <c r="T163" i="3"/>
  <c r="P213" i="3"/>
  <c r="BK296" i="3"/>
  <c r="R375" i="3"/>
  <c r="P417" i="3"/>
  <c r="BK85" i="5"/>
  <c r="R97" i="3"/>
  <c r="R233" i="3"/>
  <c r="P84" i="5"/>
  <c r="P83" i="5" s="1"/>
  <c r="AU56" i="1" s="1"/>
  <c r="J81" i="2"/>
  <c r="J33" i="2"/>
  <c r="AW53" i="1" s="1"/>
  <c r="T98" i="3"/>
  <c r="T213" i="3"/>
  <c r="T233" i="3"/>
  <c r="R296" i="3"/>
  <c r="P329" i="3"/>
  <c r="P295" i="3" s="1"/>
  <c r="T417" i="3"/>
  <c r="T295" i="3" s="1"/>
  <c r="T86" i="4"/>
  <c r="T85" i="4" s="1"/>
  <c r="R85" i="5"/>
  <c r="R84" i="5" s="1"/>
  <c r="R83" i="5" s="1"/>
  <c r="P89" i="2"/>
  <c r="P88" i="2" s="1"/>
  <c r="P87" i="2" s="1"/>
  <c r="AU53" i="1" s="1"/>
  <c r="F34" i="2"/>
  <c r="BB53" i="1" s="1"/>
  <c r="BB52" i="1" s="1"/>
  <c r="J32" i="3"/>
  <c r="AV54" i="1" s="1"/>
  <c r="R329" i="3"/>
  <c r="R295" i="3" s="1"/>
  <c r="R96" i="3" s="1"/>
  <c r="J30" i="4"/>
  <c r="AV55" i="1" s="1"/>
  <c r="AT55" i="1" s="1"/>
  <c r="P93" i="4"/>
  <c r="T85" i="5"/>
  <c r="T84" i="5" s="1"/>
  <c r="T83" i="5" s="1"/>
  <c r="J32" i="2"/>
  <c r="AV53" i="1" s="1"/>
  <c r="AT53" i="1" s="1"/>
  <c r="F32" i="2"/>
  <c r="AZ53" i="1" s="1"/>
  <c r="BK88" i="2"/>
  <c r="J89" i="2"/>
  <c r="J62" i="2" s="1"/>
  <c r="AX52" i="1"/>
  <c r="E75" i="2"/>
  <c r="F33" i="2"/>
  <c r="BA53" i="1" s="1"/>
  <c r="BA52" i="1" s="1"/>
  <c r="J53" i="3"/>
  <c r="F93" i="3"/>
  <c r="BK295" i="3"/>
  <c r="J295" i="3" s="1"/>
  <c r="J69" i="3" s="1"/>
  <c r="J296" i="3"/>
  <c r="J70" i="3" s="1"/>
  <c r="P84" i="4"/>
  <c r="AU55" i="1" s="1"/>
  <c r="R93" i="4"/>
  <c r="R84" i="4" s="1"/>
  <c r="J85" i="5"/>
  <c r="J58" i="5" s="1"/>
  <c r="BK84" i="5"/>
  <c r="T89" i="2"/>
  <c r="T88" i="2" s="1"/>
  <c r="T87" i="2" s="1"/>
  <c r="T93" i="4"/>
  <c r="T84" i="4" s="1"/>
  <c r="BK93" i="4"/>
  <c r="J93" i="4" s="1"/>
  <c r="J59" i="4" s="1"/>
  <c r="J94" i="4"/>
  <c r="J60" i="4" s="1"/>
  <c r="BK106" i="4"/>
  <c r="J106" i="4" s="1"/>
  <c r="J63" i="4" s="1"/>
  <c r="J107" i="4"/>
  <c r="J64" i="4" s="1"/>
  <c r="BK97" i="3"/>
  <c r="J98" i="3"/>
  <c r="J62" i="3" s="1"/>
  <c r="J86" i="4"/>
  <c r="J58" i="4" s="1"/>
  <c r="BK85" i="4"/>
  <c r="J30" i="5"/>
  <c r="AV56" i="1" s="1"/>
  <c r="AT56" i="1" s="1"/>
  <c r="F30" i="5"/>
  <c r="AZ56" i="1" s="1"/>
  <c r="J33" i="3"/>
  <c r="AW54" i="1" s="1"/>
  <c r="AT54" i="1" s="1"/>
  <c r="F52" i="4"/>
  <c r="J78" i="4"/>
  <c r="F30" i="4"/>
  <c r="AZ55" i="1" s="1"/>
  <c r="F80" i="5"/>
  <c r="F32" i="3"/>
  <c r="AZ54" i="1" s="1"/>
  <c r="E74" i="4"/>
  <c r="J77" i="5"/>
  <c r="F31" i="4"/>
  <c r="BA55" i="1" s="1"/>
  <c r="F31" i="5"/>
  <c r="BA56" i="1" s="1"/>
  <c r="AY52" i="1" l="1"/>
  <c r="BC51" i="1"/>
  <c r="P97" i="3"/>
  <c r="P96" i="3" s="1"/>
  <c r="AU54" i="1" s="1"/>
  <c r="AU52" i="1" s="1"/>
  <c r="AU51" i="1" s="1"/>
  <c r="T97" i="3"/>
  <c r="T96" i="3" s="1"/>
  <c r="BD52" i="1"/>
  <c r="BD51" i="1" s="1"/>
  <c r="W30" i="1" s="1"/>
  <c r="W28" i="1"/>
  <c r="AX51" i="1"/>
  <c r="J97" i="3"/>
  <c r="J61" i="3" s="1"/>
  <c r="BK96" i="3"/>
  <c r="J96" i="3" s="1"/>
  <c r="J84" i="5"/>
  <c r="J57" i="5" s="1"/>
  <c r="BK83" i="5"/>
  <c r="J83" i="5" s="1"/>
  <c r="BA51" i="1"/>
  <c r="AW52" i="1"/>
  <c r="W29" i="1"/>
  <c r="AY51" i="1"/>
  <c r="J85" i="4"/>
  <c r="J57" i="4" s="1"/>
  <c r="BK84" i="4"/>
  <c r="J84" i="4" s="1"/>
  <c r="BK87" i="2"/>
  <c r="J87" i="2" s="1"/>
  <c r="J88" i="2"/>
  <c r="J61" i="2" s="1"/>
  <c r="AZ52" i="1"/>
  <c r="J27" i="4" l="1"/>
  <c r="J56" i="4"/>
  <c r="J60" i="3"/>
  <c r="J29" i="3"/>
  <c r="W27" i="1"/>
  <c r="AW51" i="1"/>
  <c r="AK27" i="1" s="1"/>
  <c r="AV52" i="1"/>
  <c r="AT52" i="1" s="1"/>
  <c r="AZ51" i="1"/>
  <c r="J27" i="5"/>
  <c r="J56" i="5"/>
  <c r="J60" i="2"/>
  <c r="J29" i="2"/>
  <c r="J36" i="5" l="1"/>
  <c r="AG56" i="1"/>
  <c r="AN56" i="1" s="1"/>
  <c r="AG55" i="1"/>
  <c r="AN55" i="1" s="1"/>
  <c r="J36" i="4"/>
  <c r="AG53" i="1"/>
  <c r="J38" i="2"/>
  <c r="AV51" i="1"/>
  <c r="W26" i="1"/>
  <c r="AG54" i="1"/>
  <c r="AN54" i="1" s="1"/>
  <c r="J38" i="3"/>
  <c r="AT51" i="1" l="1"/>
  <c r="AK26" i="1"/>
  <c r="AG52" i="1"/>
  <c r="AN53" i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<sst xmlns="http://schemas.openxmlformats.org/spreadsheetml/2006/main" count="5910" uniqueCount="807">
  <si>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</si>
  <si>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</si>
  <si>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</si>
  <si>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</si>
  <si>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</si>
  <si>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</si>
  <si>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</si>
  <si>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{55456052-0df2-4e47-9283-134d779c98ab}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</si>
  <si>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</si>
  <si>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</si>
  <si>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</si>
  <si>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</si>
  <si>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</si>
  <si>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</si>
  <si>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</si>
  <si>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</si>
  <si>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</si>
  <si>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</si>
  <si>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</si>
  <si>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2- bezprostřední okolí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</si>
  <si>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</si>
  <si>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</si>
  <si>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</si>
  <si>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</si>
  <si>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</si>
  <si>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</si>
  <si>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</si>
  <si>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19.7.2017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</si>
  <si>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</si>
  <si>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</si>
  <si>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</si>
  <si>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</si>
  <si>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</si>
  <si>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</si>
  <si>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</si>
  <si>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</si>
  <si>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</si>
  <si>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</si>
  <si>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</si>
  <si>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</si>
  <si>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</si>
  <si>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</si>
  <si>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</si>
  <si>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</si>
  <si>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</si>
  <si>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</si>
  <si>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</si>
  <si>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</si>
  <si>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</si>
  <si>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</si>
  <si>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</si>
  <si>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</si>
  <si>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</si>
  <si>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</si>
  <si>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</si>
  <si>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</si>
  <si>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</si>
  <si>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</si>
  <si>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</si>
  <si>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</si>
  <si>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</si>
  <si>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</si>
  <si>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</si>
  <si>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</si>
  <si>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</si>
  <si>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</si>
  <si>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</si>
  <si>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</si>
  <si>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</si>
  <si>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</si>
  <si>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</si>
  <si>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</si>
  <si>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</si>
  <si>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</si>
  <si>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</si>
  <si>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</si>
  <si>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</si>
  <si>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</si>
  <si>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</si>
  <si>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</si>
  <si>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</si>
  <si>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2.1</t>
  </si>
  <si>
    <t>Architektonicko stavební řešení</t>
  </si>
  <si>
    <t>STA</t>
  </si>
  <si>
    <t>1</t>
  </si>
  <si>
    <t>{9666231e-7c5e-44bd-800e-9bb6b1d15b35}</t>
  </si>
  <si>
    <t>2</t>
  </si>
  <si>
    <t>/</t>
  </si>
  <si>
    <t>2.1.a</t>
  </si>
  <si>
    <t>okolní prvky</t>
  </si>
  <si>
    <t>Soupis</t>
  </si>
  <si>
    <t>{202d72c2-d04f-4e04-a20d-18e728d5a4b6}</t>
  </si>
  <si>
    <t>2.1.b</t>
  </si>
  <si>
    <t>přístřešek pro tepelná čerpadla</t>
  </si>
  <si>
    <t>{f9703ccb-3ac9-4c7d-9cbd-5764b246cbb9}</t>
  </si>
  <si>
    <t>2.2</t>
  </si>
  <si>
    <t>Specializovaná řemesla</t>
  </si>
  <si>
    <t>{183f19b2-ec5d-4daf-8f2b-241ce11a9571}</t>
  </si>
  <si>
    <t>VRN</t>
  </si>
  <si>
    <t>Vedlejší rozpočtové náklady</t>
  </si>
  <si>
    <t>{216c3ce9-fd5d-4f91-b72f-66b71f34e372}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</si>
  <si>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</si>
  <si>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</si>
  <si>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</si>
  <si>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</si>
  <si>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</si>
  <si>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</si>
  <si>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</si>
  <si>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2.1 - Architektonicko stavební řešení</t>
  </si>
  <si>
    <t>Soupis:</t>
  </si>
  <si>
    <t>2.1.a - okolní prvky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</si>
  <si>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</si>
  <si>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</si>
  <si>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</si>
  <si>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</si>
  <si>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</si>
  <si>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</si>
  <si>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</si>
  <si>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</si>
  <si>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</si>
  <si>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9 - Ostatní konstrukce a práce, bourání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</si>
  <si>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</si>
  <si>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</si>
  <si>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</si>
  <si>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</si>
  <si>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</si>
  <si>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</si>
  <si>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</si>
  <si>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</si>
  <si>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</si>
  <si>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</si>
  <si>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</si>
  <si>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</si>
  <si>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</si>
  <si>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</si>
  <si>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</si>
  <si>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</si>
  <si>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</si>
  <si>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</si>
  <si>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</si>
  <si>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184004619R</t>
  </si>
  <si>
    <t>Výsadba stromů v jutovém obalu bal D do 1,4 mm v rovině a svahu do 1.5</t>
  </si>
  <si>
    <t>kus</t>
  </si>
  <si>
    <t>4</t>
  </si>
  <si>
    <t>470529649</t>
  </si>
  <si>
    <t>184004917</t>
  </si>
  <si>
    <t>Výsadba sazenic bez vykopání jamek a bez donesení hlíny Příplatek k cenám za donesení hlíny ze vzdálenosti do 10 m pro výsadbu do jamky o průměru 700 mm, hl. 700 mm</t>
  </si>
  <si>
    <t>CS ÚRS 2017 01</t>
  </si>
  <si>
    <t>2109835657</t>
  </si>
  <si>
    <t>VV</t>
  </si>
  <si>
    <t>Součet</t>
  </si>
  <si>
    <t>3</t>
  </si>
  <si>
    <t>M</t>
  </si>
  <si>
    <t>103715000R</t>
  </si>
  <si>
    <t>substrát zahradnický A  VL</t>
  </si>
  <si>
    <t>m3</t>
  </si>
  <si>
    <t>8</t>
  </si>
  <si>
    <t>-1725510238</t>
  </si>
  <si>
    <t>3,14*0,7*0,7*0,7</t>
  </si>
  <si>
    <t>184401114</t>
  </si>
  <si>
    <t>Příprava dřeviny k přesazení v rovině nebo na svahu do 1:5 s balem, při průměru balu přes 1,2 do 1,4 m</t>
  </si>
  <si>
    <t>-904022885</t>
  </si>
  <si>
    <t>5</t>
  </si>
  <si>
    <t>184502117</t>
  </si>
  <si>
    <t>Vyzvednutí dřeviny k přesazení s balem v rovině nebo na svahu do 1:5, při průměru balu přes 1200 do 1400 mm</t>
  </si>
  <si>
    <t>1890526602</t>
  </si>
  <si>
    <t>6</t>
  </si>
  <si>
    <t>184801129R</t>
  </si>
  <si>
    <t>Ošetřování přesazených stromů soliterních v rovině a svahu do 1:5</t>
  </si>
  <si>
    <t>-24384311</t>
  </si>
  <si>
    <t>Vodorovné konstrukce</t>
  </si>
  <si>
    <t>7</t>
  </si>
  <si>
    <t>411244279R</t>
  </si>
  <si>
    <t>Schody, vstup na podestu rizalitu</t>
  </si>
  <si>
    <t>Kč</t>
  </si>
  <si>
    <t>246211040</t>
  </si>
  <si>
    <t>dle specifikace v TZ</t>
  </si>
  <si>
    <t>Trubní vedení</t>
  </si>
  <si>
    <t>894302161R</t>
  </si>
  <si>
    <t>Sanace retenční nádrže dle technologického postupu v PD C.104</t>
  </si>
  <si>
    <t>-696922424</t>
  </si>
  <si>
    <t>2,60*3,50*4,00</t>
  </si>
  <si>
    <t>3,20*2,90*4,00</t>
  </si>
  <si>
    <t>9</t>
  </si>
  <si>
    <t>Ostatní konstrukce a práce, bourání</t>
  </si>
  <si>
    <t>936004112</t>
  </si>
  <si>
    <t>Zřízení dětského pískoviště s rámem dřevěným 350/50 mm</t>
  </si>
  <si>
    <t>m</t>
  </si>
  <si>
    <t>1604266786</t>
  </si>
  <si>
    <t>1,60*4</t>
  </si>
  <si>
    <t>10</t>
  </si>
  <si>
    <t>936004121</t>
  </si>
  <si>
    <t>Zřízení dětského pískoviště Příplatek k cenám za zřízení vnitřního prostoru</t>
  </si>
  <si>
    <t>m2</t>
  </si>
  <si>
    <t>-99579448</t>
  </si>
  <si>
    <t>1,60*1,60</t>
  </si>
  <si>
    <t>11</t>
  </si>
  <si>
    <t>936124112</t>
  </si>
  <si>
    <t>Montáž lavičky parkové stabilní se zabetonováním noh</t>
  </si>
  <si>
    <t>623393151</t>
  </si>
  <si>
    <t>12</t>
  </si>
  <si>
    <t>749101060</t>
  </si>
  <si>
    <t>lavička s opěradlem (kotvená) 180 x 62,5 x 75,5 cm  konstrukce - litina, sedák - dřevo</t>
  </si>
  <si>
    <t>-1437455457</t>
  </si>
  <si>
    <t>13</t>
  </si>
  <si>
    <t>936174311</t>
  </si>
  <si>
    <t>Montáž stojanu na kola přichyceného kotevními šrouby 5 kol</t>
  </si>
  <si>
    <t>-884969330</t>
  </si>
  <si>
    <t>14</t>
  </si>
  <si>
    <t>749101510</t>
  </si>
  <si>
    <t>stojan na kola na 5 kol jednostranný, kov  57 x 175 x 50 cm</t>
  </si>
  <si>
    <t>-1280636884</t>
  </si>
  <si>
    <t>985223139R</t>
  </si>
  <si>
    <t>Úprava vstupu do suterénu dle technologického postupu v Pd C.103</t>
  </si>
  <si>
    <t>-50004357</t>
  </si>
  <si>
    <t>2.1.b - přístřešek pro tepelná čerpadla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</si>
  <si>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</si>
  <si>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</si>
  <si>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</si>
  <si>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</si>
  <si>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</si>
  <si>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</si>
  <si>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</si>
  <si>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</si>
  <si>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</si>
  <si>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783 - Dokončovací práce - nátěry</t>
  </si>
  <si>
    <t>131201101</t>
  </si>
  <si>
    <t>Hloubení nezapažených jam a zářezů s urovnáním dna do předepsaného profilu a spádu v hornině tř. 3 do 100 m3</t>
  </si>
  <si>
    <t>1804387550</t>
  </si>
  <si>
    <t>C101 přístř.</t>
  </si>
  <si>
    <t>4,734*3,72</t>
  </si>
  <si>
    <t>131201109</t>
  </si>
  <si>
    <t>Hloubení nezapažených jam a zářezů s urovnáním dna do předepsaného profilu a spádu Příplatek k cenám za lepivost horniny tř. 3</t>
  </si>
  <si>
    <t>406575830</t>
  </si>
  <si>
    <t>17,610*0,30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</si>
  <si>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</si>
  <si>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</si>
  <si>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1409995910</t>
  </si>
  <si>
    <t>vytl. kub.</t>
  </si>
  <si>
    <t>6,897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</si>
  <si>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</si>
  <si>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</si>
  <si>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-1826963782</t>
  </si>
  <si>
    <t>6,897*2</t>
  </si>
  <si>
    <t>171101121</t>
  </si>
  <si>
    <t>Uložení sypaniny do násypů s rozprostřením sypaniny ve vrstvách a s hrubým urovnáním zhutněných s uzavřením povrchu násypu z hornin nesoudržných kamenitých</t>
  </si>
  <si>
    <t>-1105629808</t>
  </si>
  <si>
    <t>hutnění po vrstvách v ceně</t>
  </si>
  <si>
    <t>skl. P11</t>
  </si>
  <si>
    <t>základová plocha přístavku pro čerpadla</t>
  </si>
  <si>
    <t>4,62*3,72</t>
  </si>
  <si>
    <t>17,186*0,500</t>
  </si>
  <si>
    <t>583312000</t>
  </si>
  <si>
    <t>štěrkopísek netříděný zásypový materiál</t>
  </si>
  <si>
    <t>t</t>
  </si>
  <si>
    <t>-1420219298</t>
  </si>
  <si>
    <t>17,186*2</t>
  </si>
  <si>
    <t>171201201</t>
  </si>
  <si>
    <t>Uložení sypaniny na skládky</t>
  </si>
  <si>
    <t>-873463179</t>
  </si>
  <si>
    <t>171201211</t>
  </si>
  <si>
    <t>Uložení sypaniny poplatek za uložení sypaniny na skládce (skládkovné)</t>
  </si>
  <si>
    <t>1657894471</t>
  </si>
  <si>
    <t>174101101</t>
  </si>
  <si>
    <t>Zásyp sypaninou z jakékoliv horniny s uložením výkopku ve vrstvách se zhutněním jam, šachet, rýh nebo kolem objektů v těchto vykopávkách</t>
  </si>
  <si>
    <t>-9503095</t>
  </si>
  <si>
    <t>celkový výkop</t>
  </si>
  <si>
    <t>17,610*0,3916"vytlačená kub. stanovená v průřezové ploše 1,854/4,734"=6,897</t>
  </si>
  <si>
    <t>17,610-6,897 "potřeba zásypu</t>
  </si>
  <si>
    <t>181951101</t>
  </si>
  <si>
    <t>Úprava pláně vyrovnáním výškových rozdílů v hornině tř. 1 až 4 bez zhutnění</t>
  </si>
  <si>
    <t>-1380804142</t>
  </si>
  <si>
    <t>181951199R</t>
  </si>
  <si>
    <t>Zelená střecha, kompletní skladba nad separační izolací dle skl. S/06</t>
  </si>
  <si>
    <t>-1707525575</t>
  </si>
  <si>
    <t>skl. S/06</t>
  </si>
  <si>
    <t>plocha střechy přístavku pro čerpadla</t>
  </si>
  <si>
    <t>22,656</t>
  </si>
  <si>
    <t>Zakládání</t>
  </si>
  <si>
    <t>271532212</t>
  </si>
  <si>
    <t>Podsyp pod základové konstrukce se zhutněním a urovnáním povrchu z kameniva hrubého, frakce 16 - 32 mm</t>
  </si>
  <si>
    <t>-1867315435</t>
  </si>
  <si>
    <t>17,186*0,10</t>
  </si>
  <si>
    <t>273321411</t>
  </si>
  <si>
    <t>Základy z betonu železového (bez výztuže) desky z betonu bez zvýšených nároků na prostředí tř. C 20/25</t>
  </si>
  <si>
    <t>727375413</t>
  </si>
  <si>
    <t>17,186*0,150</t>
  </si>
  <si>
    <t>273351215</t>
  </si>
  <si>
    <t>Bednění základových stěn desek svislé nebo šikmé (odkloněné), půdorysně přímé nebo zalomené ve volných nebo zapažených jámách, rýhách, šachtách, včetně případných vzpěr zřízení</t>
  </si>
  <si>
    <t>693217164</t>
  </si>
  <si>
    <t>4,62*0,15*2</t>
  </si>
  <si>
    <t>3,72*0,15*2</t>
  </si>
  <si>
    <t>273351216</t>
  </si>
  <si>
    <t>Bednění základových stěn desek svislé nebo šikmé (odkloněné), půdorysně přímé nebo zalomené ve volných nebo zapažených jámách, rýhách, šachtách, včetně případných vzpěr odstranění</t>
  </si>
  <si>
    <t>-796667826</t>
  </si>
  <si>
    <t>16</t>
  </si>
  <si>
    <t>273362021</t>
  </si>
  <si>
    <t>Výztuž základů desek ze svařovaných sítí z drátů typu KARI</t>
  </si>
  <si>
    <t>2017837590</t>
  </si>
  <si>
    <t>17,186*1,10*1,15*0,0079*1,15*2 "dvě vrstvy"</t>
  </si>
  <si>
    <t>17</t>
  </si>
  <si>
    <t>274313811</t>
  </si>
  <si>
    <t>Základy z betonu prostého pasy betonu kamenem neprokládaného tř. C 25/30</t>
  </si>
  <si>
    <t>604468123</t>
  </si>
  <si>
    <t>16,680*0,50*1,05</t>
  </si>
  <si>
    <t>18</t>
  </si>
  <si>
    <t>274351215</t>
  </si>
  <si>
    <t>Bednění základových stěn pasů svislé nebo šikmé (odkloněné), půdorysně přímé nebo zalomené ve volných nebo zapažených jámách, rýhách, šachtách, včetně případných vzpěr zřízení</t>
  </si>
  <si>
    <t>1954157946</t>
  </si>
  <si>
    <t>C101 přístř</t>
  </si>
  <si>
    <t>16,680*1,05*2</t>
  </si>
  <si>
    <t>19</t>
  </si>
  <si>
    <t>274351216</t>
  </si>
  <si>
    <t>Bednění základových stěn pasů svislé nebo šikmé (odkloněné), půdorysně přímé nebo zalomené ve volných nebo zapažených jámách, rýhách, šachtách, včetně případných vzpěr odstranění</t>
  </si>
  <si>
    <t>-1849334164</t>
  </si>
  <si>
    <t>20</t>
  </si>
  <si>
    <t>274351219R</t>
  </si>
  <si>
    <t>Betonový sokl pod stroje dle požadavku dodavatele</t>
  </si>
  <si>
    <t>-350253477</t>
  </si>
  <si>
    <t>Svislé a kompletní konstrukce</t>
  </si>
  <si>
    <t>311231115</t>
  </si>
  <si>
    <t>Zdivo z cihel pálených nosné z cihel plných dl. 290 mm P 7 až 15, na maltu ze suché směsi 5 MPa</t>
  </si>
  <si>
    <t>-1190826193</t>
  </si>
  <si>
    <t>C101 přístřešek</t>
  </si>
  <si>
    <t>(0,767+0,817+1,908)*2,30</t>
  </si>
  <si>
    <t>22</t>
  </si>
  <si>
    <t>317941121</t>
  </si>
  <si>
    <t>Osazování ocelových válcovaných nosníků na zdivu I nebo IE nebo U nebo UE nebo L do č. 12 nebo výšky do 120 mm</t>
  </si>
  <si>
    <t>457994670</t>
  </si>
  <si>
    <t>L 50/50/4</t>
  </si>
  <si>
    <t>2,10*2*4,03/1000</t>
  </si>
  <si>
    <t>23</t>
  </si>
  <si>
    <t>130104200</t>
  </si>
  <si>
    <t>úhelník ocelový rovnostranný, v jakosti 11 375, 50 x 50 x 5 mm</t>
  </si>
  <si>
    <t>340788726</t>
  </si>
  <si>
    <t>P</t>
  </si>
  <si>
    <t>Poznámka k položce:
Hmotnost: 4,03 kg/m</t>
  </si>
  <si>
    <t>pomocně pro 50/50/4</t>
  </si>
  <si>
    <t>2,10*2*4,03/1000*1,15</t>
  </si>
  <si>
    <t>24</t>
  </si>
  <si>
    <t>342241162</t>
  </si>
  <si>
    <t>Příčky nebo přizdívky jednoduché z cihel nebo příčkovek pálených na maltu MVC nebo MC plných P 7,5 až P 15 dl. 290 mm (290x140x65 mm) o tl. 140 mm</t>
  </si>
  <si>
    <t>714205537</t>
  </si>
  <si>
    <t>3,00*2,30</t>
  </si>
  <si>
    <t>25</t>
  </si>
  <si>
    <t>417321414</t>
  </si>
  <si>
    <t>Ztužující pásy a věnce z betonu železového (bez výztuže) tř. C 20/25</t>
  </si>
  <si>
    <t>2108176828</t>
  </si>
  <si>
    <t>5,124*0,20</t>
  </si>
  <si>
    <t>26</t>
  </si>
  <si>
    <t>417351115</t>
  </si>
  <si>
    <t>Bednění bočnic ztužujících pásů a věnců včetně vzpěr zřízení</t>
  </si>
  <si>
    <t>-448459459</t>
  </si>
  <si>
    <t>(4,62*2+3,72*2)*0,20*2</t>
  </si>
  <si>
    <t>27</t>
  </si>
  <si>
    <t>417351116</t>
  </si>
  <si>
    <t>Bednění bočnic ztužujících pásů a věnců včetně vzpěr odstranění</t>
  </si>
  <si>
    <t>-433122176</t>
  </si>
  <si>
    <t>28</t>
  </si>
  <si>
    <t>417361821</t>
  </si>
  <si>
    <t>Výztuž ztužujících pásů a věnců z betonářské oceli 10 505 (R) nebo BSt 500</t>
  </si>
  <si>
    <t>-516568522</t>
  </si>
  <si>
    <t>1,025*0,150*1,15</t>
  </si>
  <si>
    <t>Úpravy povrchů, podlahy a osazování výplní</t>
  </si>
  <si>
    <t>29</t>
  </si>
  <si>
    <t>622331141</t>
  </si>
  <si>
    <t>Omítka cementová vnějších ploch nanášená ručně dvouvrstvá, tloušťky jádrové omítky do 15 mm a tloušťky štuku do 3 mm štuková stěn</t>
  </si>
  <si>
    <t>-1632315154</t>
  </si>
  <si>
    <t>sokl</t>
  </si>
  <si>
    <t>16,680*0,60</t>
  </si>
  <si>
    <t>30</t>
  </si>
  <si>
    <t>631311114</t>
  </si>
  <si>
    <t>Mazanina z betonu prostého bez zvýšených nároků na prostředí tl. přes 50 do 80 mm tř. C 16/20</t>
  </si>
  <si>
    <t>-895104383</t>
  </si>
  <si>
    <t>skl.P/11</t>
  </si>
  <si>
    <t xml:space="preserve"> vnitřní podlaha přístavku pro čerpadla</t>
  </si>
  <si>
    <t>1,010*3,00+2,74*3,00</t>
  </si>
  <si>
    <t>11,250*0,05</t>
  </si>
  <si>
    <t>31</t>
  </si>
  <si>
    <t>631319011</t>
  </si>
  <si>
    <t>Příplatek k cenám mazanin za úpravu povrchu mazaniny přehlazením, mazanina tl. přes 50 do 80 mm</t>
  </si>
  <si>
    <t>700088586</t>
  </si>
  <si>
    <t>32</t>
  </si>
  <si>
    <t>631319171</t>
  </si>
  <si>
    <t>Příplatek k cenám mazanin za stržení povrchu spodní vrstvy mazaniny latí před vložením výztuže nebo pletiva pro tl. obou vrstev mazaniny přes 50 do 80 mm</t>
  </si>
  <si>
    <t>-135896660</t>
  </si>
  <si>
    <t>33</t>
  </si>
  <si>
    <t>631362021</t>
  </si>
  <si>
    <t>Výztuž mazanin ze svařovaných sítí z drátů typu KARI</t>
  </si>
  <si>
    <t>1516866900</t>
  </si>
  <si>
    <t>11,250*1,15*1,10*0,00308*1,15</t>
  </si>
  <si>
    <t>34</t>
  </si>
  <si>
    <t>919726129R</t>
  </si>
  <si>
    <t>Geotextilie pro ochranu, separaci a filtraci netkaná měrná hmotnost do 400 g/m2</t>
  </si>
  <si>
    <t>2037444013</t>
  </si>
  <si>
    <t>998</t>
  </si>
  <si>
    <t>Přesun hmot</t>
  </si>
  <si>
    <t>35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</si>
  <si>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</si>
  <si>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</si>
  <si>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-1668989138</t>
  </si>
  <si>
    <t>PSV</t>
  </si>
  <si>
    <t>Práce a dodávky PSV</t>
  </si>
  <si>
    <t>711</t>
  </si>
  <si>
    <t>Izolace proti vodě, vlhkosti a plynům</t>
  </si>
  <si>
    <t>36</t>
  </si>
  <si>
    <t>711111001</t>
  </si>
  <si>
    <t>Provedení izolace proti zemní vlhkosti natěradly a tmely za studena na ploše vodorovné V nátěrem penetračním</t>
  </si>
  <si>
    <t>1380202064</t>
  </si>
  <si>
    <t>37</t>
  </si>
  <si>
    <t>111631500</t>
  </si>
  <si>
    <t>lak asfaltový penetrační (MJ t) bal 9 kg</t>
  </si>
  <si>
    <t>-301479925</t>
  </si>
  <si>
    <t>Poznámka k položce:
Spotřeba 0,3-0,4kg/m2 dle povrchu, ředidlo technický benzín</t>
  </si>
  <si>
    <t>17,186*0,0003</t>
  </si>
  <si>
    <t>38</t>
  </si>
  <si>
    <t>711141559</t>
  </si>
  <si>
    <t>Provedení izolace proti zemní vlhkosti pásy přitavením NAIP na ploše vodorovné V</t>
  </si>
  <si>
    <t>-1462479827</t>
  </si>
  <si>
    <t>přípočet na vytažení izolace</t>
  </si>
  <si>
    <t>17,186*1,3*2 "dvě vrstvy"</t>
  </si>
  <si>
    <t>39</t>
  </si>
  <si>
    <t>628522640</t>
  </si>
  <si>
    <t>pásy s modifikovaným asfaltem vložka skelná tkanina minerální posyp</t>
  </si>
  <si>
    <t>1834177993</t>
  </si>
  <si>
    <t>44,684*1,15</t>
  </si>
  <si>
    <t>40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</si>
  <si>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</si>
  <si>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</si>
  <si>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</si>
  <si>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-1023666388</t>
  </si>
  <si>
    <t>713</t>
  </si>
  <si>
    <t>Izolace tepelné</t>
  </si>
  <si>
    <t>41</t>
  </si>
  <si>
    <t>713191115</t>
  </si>
  <si>
    <t>Montáž tepelné izolace stavebních konstrukcí - doplňky a konstrukční součásti podlah, stropů vrchem nebo střech překrytím pásem asfaltovým samolepícím na sucho</t>
  </si>
  <si>
    <t>1692077307</t>
  </si>
  <si>
    <t>separece</t>
  </si>
  <si>
    <t>42</t>
  </si>
  <si>
    <t>628662800</t>
  </si>
  <si>
    <t>pás asfaltový modifikovaný za studena samolepící na polystyren tl. 3 mm</t>
  </si>
  <si>
    <t>1162454488</t>
  </si>
  <si>
    <t>22,656*1,15</t>
  </si>
  <si>
    <t>43</t>
  </si>
  <si>
    <t>998713201</t>
  </si>
  <si>
    <t>Přesun hmot pro izolace tepelné stanovený procentní sazbou (%) z ceny vodorovná dopravní vzdálenost do 50 m v objektech výšky do 6 m</t>
  </si>
  <si>
    <t>1342492003</t>
  </si>
  <si>
    <t>762</t>
  </si>
  <si>
    <t>Konstrukce tesařské</t>
  </si>
  <si>
    <t>44</t>
  </si>
  <si>
    <t>762341375</t>
  </si>
  <si>
    <t>Bednění a laťování montáž bednění střech obloukových sklonu do 60 st. s vyřezáním otvorů, nároží, úžlabí, nadstřešních konstrukcí z desek dřevotřískových nebo dřevoštěpkových na pero a drážku</t>
  </si>
  <si>
    <t>347951743</t>
  </si>
  <si>
    <t>22,656*2 "dvě vrstvy"</t>
  </si>
  <si>
    <t>45</t>
  </si>
  <si>
    <t>606234951R</t>
  </si>
  <si>
    <t>překližka vodovzdorná SM,125 x 250 cm P+D, jak II tl 22 mm</t>
  </si>
  <si>
    <t>889783632</t>
  </si>
  <si>
    <t>skl.S/06</t>
  </si>
  <si>
    <t>22,656*1,10</t>
  </si>
  <si>
    <t>46</t>
  </si>
  <si>
    <t>606234955R</t>
  </si>
  <si>
    <t>překližka vodovzdorná SM,125 x 250 cm P+D, jak II tl 30 mm</t>
  </si>
  <si>
    <t>1857650689</t>
  </si>
  <si>
    <t>47</t>
  </si>
  <si>
    <t>762395000</t>
  </si>
  <si>
    <t>Spojovací prostředky krovů, bednění a laťování, nadstřešních konstrukcí svory, prkna, hřebíky, pásová ocel, vruty</t>
  </si>
  <si>
    <t>-1883203459</t>
  </si>
  <si>
    <t>22,656*(0,22+0,30+0,18) " překl.1,2,hranoly kce)</t>
  </si>
  <si>
    <t>48</t>
  </si>
  <si>
    <t>R</t>
  </si>
  <si>
    <t>762991001R</t>
  </si>
  <si>
    <t>Konstrukce krovu pultové střechy</t>
  </si>
  <si>
    <t>1065783627</t>
  </si>
  <si>
    <t>49</t>
  </si>
  <si>
    <t>998762201</t>
  </si>
  <si>
    <t>Přesun hmot pro konstrukce tesařské stanovený procentní sazbou (%) z ceny vodorovná dopravní vzdálenost do 50 m v objektech výšky do 6 m</t>
  </si>
  <si>
    <t>-672541929</t>
  </si>
  <si>
    <t>766</t>
  </si>
  <si>
    <t>Konstrukce truhlářské</t>
  </si>
  <si>
    <t>50</t>
  </si>
  <si>
    <t>766412214</t>
  </si>
  <si>
    <t>Montáž obložení stěn plochy přes 1 m2 palubkami na pero a drážku z měkkého dřeva, šířky přes 100 mm</t>
  </si>
  <si>
    <t>1866174994</t>
  </si>
  <si>
    <t>pomocně pro přelištovaná prkna</t>
  </si>
  <si>
    <t>V</t>
  </si>
  <si>
    <t>5,485</t>
  </si>
  <si>
    <t>S</t>
  </si>
  <si>
    <t>7,016</t>
  </si>
  <si>
    <t>Z</t>
  </si>
  <si>
    <t>9,739</t>
  </si>
  <si>
    <t>J</t>
  </si>
  <si>
    <t>3,831</t>
  </si>
  <si>
    <t>51</t>
  </si>
  <si>
    <t>611911700</t>
  </si>
  <si>
    <t>palubky obkladové smrk, borovice 15x96, 116 mm vč. 8 mm pera, dl 3 - 5 m jakost A/B</t>
  </si>
  <si>
    <t>547242980</t>
  </si>
  <si>
    <t>26,071*1,10</t>
  </si>
  <si>
    <t>52</t>
  </si>
  <si>
    <t>766991111R</t>
  </si>
  <si>
    <t xml:space="preserve">Montáž  a dodávka okna </t>
  </si>
  <si>
    <t>-1123523384</t>
  </si>
  <si>
    <t>výdechová</t>
  </si>
  <si>
    <t>53</t>
  </si>
  <si>
    <t>766991112R</t>
  </si>
  <si>
    <t>1033370976</t>
  </si>
  <si>
    <t>větrací</t>
  </si>
  <si>
    <t>54</t>
  </si>
  <si>
    <t>766991113R</t>
  </si>
  <si>
    <t>Montáž  a dodávka vrat</t>
  </si>
  <si>
    <t>2014067706</t>
  </si>
  <si>
    <t>55</t>
  </si>
  <si>
    <t>998766201</t>
  </si>
  <si>
    <t>Přesun hmot pro konstrukce truhlářské stanovený procentní sazbou (%) z ceny vodorovná dopravní vzdálenost do 50 m v objektech výšky do 6 m</t>
  </si>
  <si>
    <t>1181442023</t>
  </si>
  <si>
    <t>783</t>
  </si>
  <si>
    <t>Dokončovací práce - nátěry</t>
  </si>
  <si>
    <t>56</t>
  </si>
  <si>
    <t>783114101</t>
  </si>
  <si>
    <t>Základní nátěr truhlářských konstrukcí jednonásobný syntetický</t>
  </si>
  <si>
    <t>-1984061620</t>
  </si>
  <si>
    <t>57</t>
  </si>
  <si>
    <t>783118211</t>
  </si>
  <si>
    <t>Lakovací nátěr truhlářských konstrukcí dvojnásobný s mezibroušením syntetický</t>
  </si>
  <si>
    <t>-18865537</t>
  </si>
  <si>
    <t>58</t>
  </si>
  <si>
    <t>783213021</t>
  </si>
  <si>
    <t>Napouštěcí nátěr tesařských prvků proti dřevokazným houbám, hmyzu a plísním nezabudovaných do konstrukce dvojnásobný syntetický</t>
  </si>
  <si>
    <t>-1787726304</t>
  </si>
  <si>
    <t>22,656*2,35</t>
  </si>
  <si>
    <t>59</t>
  </si>
  <si>
    <t>783937163</t>
  </si>
  <si>
    <t>Krycí (uzavírací) nátěr betonových podlah dvojnásobný epoxidový rozpouštědlový</t>
  </si>
  <si>
    <t>1845153640</t>
  </si>
  <si>
    <t>60</t>
  </si>
  <si>
    <t>783997151</t>
  </si>
  <si>
    <t>Krycí (uzavírací) nátěr betonových podlah Příplatek k cenám za provedení protiskluzné vrstvy prosypem křemičitým pískem nebo skleněnými kuličkami</t>
  </si>
  <si>
    <t>1989690495</t>
  </si>
  <si>
    <t>2.2 - Specializovaná řemesla</t>
  </si>
  <si>
    <t xml:space="preserve">    5 - Komunikace pozemní</t>
  </si>
  <si>
    <t>PSV - PSV</t>
  </si>
  <si>
    <t xml:space="preserve">    720 - Zdravotechnika</t>
  </si>
  <si>
    <t xml:space="preserve">    730 - Vytápění</t>
  </si>
  <si>
    <t xml:space="preserve">    741 - Elektroinstalace - silnoproud</t>
  </si>
  <si>
    <t>M - Práce a dodávky M</t>
  </si>
  <si>
    <t xml:space="preserve">    42-M - Montáž zař.prům.potr.a chlad.</t>
  </si>
  <si>
    <t>Komunikace pozemní</t>
  </si>
  <si>
    <t>500991111</t>
  </si>
  <si>
    <t>Práce a dodávky spojené se zpevněnými plochami celkem, specifikované v samostatné příloze</t>
  </si>
  <si>
    <t>-163084650</t>
  </si>
  <si>
    <t>500991112</t>
  </si>
  <si>
    <t>Práce a dodávky spojené s údržbou komunikace celkem, specifikované v samostatné příloze</t>
  </si>
  <si>
    <t>-1212695007</t>
  </si>
  <si>
    <t>720</t>
  </si>
  <si>
    <t>Zdravotechnika</t>
  </si>
  <si>
    <t>720991112</t>
  </si>
  <si>
    <t>Práce a dodávky spojené se zdravotně-technickými instalacemi venkovními celkem, specifikované v samostatné příloze</t>
  </si>
  <si>
    <t>-2092889627</t>
  </si>
  <si>
    <t>730</t>
  </si>
  <si>
    <t>Vytápění</t>
  </si>
  <si>
    <t>730991111</t>
  </si>
  <si>
    <t>Práce a dodávky spojené s vytápěním celkem, specifikované v samostatné příloze</t>
  </si>
  <si>
    <t>1654821418</t>
  </si>
  <si>
    <t>741</t>
  </si>
  <si>
    <t>Elektroinstalace - silnoproud</t>
  </si>
  <si>
    <t>741991111</t>
  </si>
  <si>
    <t>Práce a dodávky spojené se silnoproudem celkem, specifikované v samostatné příloze</t>
  </si>
  <si>
    <t>1245155877</t>
  </si>
  <si>
    <t>Práce a dodávky M</t>
  </si>
  <si>
    <t>42-M</t>
  </si>
  <si>
    <t>Montáž zař.prům.potr.a chlad.</t>
  </si>
  <si>
    <t>420991111</t>
  </si>
  <si>
    <t>Práce a dodávky spojené s gastotechnologií celkem, specifikované v samostatné příloze</t>
  </si>
  <si>
    <t>64</t>
  </si>
  <si>
    <t>132565933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</si>
  <si>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</si>
  <si>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</si>
  <si>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</si>
  <si>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</si>
  <si>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</si>
  <si>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</si>
  <si>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</si>
  <si>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</si>
  <si>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</si>
  <si>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</si>
  <si>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</si>
  <si>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</si>
  <si>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</si>
  <si>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</si>
  <si>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013254000</t>
  </si>
  <si>
    <t>Průzkumné, geodetické a projektové práce projektové práce dokumentace stavby (výkresová a textová) skutečného provedení stavby</t>
  </si>
  <si>
    <t>-1268090407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</si>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</sst>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6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10"/>
      <color rgb="FF960000"/>
      <name val="Trebuchet MS"/>
    </font>
    <font>
      <b/>
      <sz val="16"/>
      <name val="Trebuchet MS"/>
    </font>
    <font>
      <sz val="8"/>
      <color rgb="FF3366FF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12"/>
      <color rgb="FF960000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u/>
      <sz val="11"/>
      <color theme="10"/>
      <name val="Calibri"/>
      <scheme val="minor"/>
    </font>
    <font>
      <sz val="8"/>
      <name val="Trebuchet MS"/>
      <family val="2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sz val="9"/>
      <name val="Trebuchet MS"/>
    </font>
    <font>
      <b/>
      <sz val="8"/>
      <color rgb="FF969696"/>
      <name val="Trebuchet MS"/>
    </font>
    <font>
      <b/>
      <sz val="12"/>
      <name val="Trebuchet MS"/>
    </font>
    <font>
      <b/>
      <sz val="10"/>
      <name val="Trebuchet MS"/>
    </font>
    <font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1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sz val="10"/>
      <color rgb="FF003366"/>
      <name val="Trebuchet MS"/>
    </font>
    <font>
      <b/>
      <sz val="10"/>
      <color rgb="FF003366"/>
      <name val="Trebuchet MS"/>
    </font>
    <font>
      <sz val="10"/>
      <color rgb="FF969696"/>
      <name val="Trebuchet MS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44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35" fillId="3" borderId="0" xfId="1" applyFill="1"/>
    <xf numFmtId="0" fontId="0" fillId="3" borderId="0" xfId="0" applyFill="1"/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3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Protection="1">
      <protection locked="0"/>
    </xf>
    <xf numFmtId="0" fontId="4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8" fillId="3" borderId="0" xfId="1" applyFont="1" applyFill="1" applyAlignment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0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17" fillId="0" borderId="0" xfId="0" applyNumberFormat="1" applyFont="1" applyAlignment="1" applyProtection="1"/>
    <xf numFmtId="166" fontId="21" fillId="0" borderId="16" xfId="0" applyNumberFormat="1" applyFont="1" applyBorder="1" applyAlignment="1" applyProtection="1"/>
    <xf numFmtId="166" fontId="21" fillId="0" borderId="17" xfId="0" applyNumberFormat="1" applyFont="1" applyBorder="1" applyAlignment="1" applyProtection="1"/>
    <xf numFmtId="4" fontId="22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25" fillId="0" borderId="28" xfId="0" applyFont="1" applyBorder="1" applyAlignment="1" applyProtection="1">
      <alignment horizontal="center" vertical="center"/>
    </xf>
    <xf numFmtId="49" fontId="25" fillId="0" borderId="28" xfId="0" applyNumberFormat="1" applyFont="1" applyBorder="1" applyAlignment="1" applyProtection="1">
      <alignment horizontal="left" vertical="center" wrapText="1"/>
    </xf>
    <xf numFmtId="0" fontId="25" fillId="0" borderId="28" xfId="0" applyFont="1" applyBorder="1" applyAlignment="1" applyProtection="1">
      <alignment horizontal="left" vertical="center" wrapText="1"/>
    </xf>
    <xf numFmtId="0" fontId="25" fillId="0" borderId="28" xfId="0" applyFont="1" applyBorder="1" applyAlignment="1" applyProtection="1">
      <alignment horizontal="center" vertical="center" wrapText="1"/>
    </xf>
    <xf numFmtId="167" fontId="25" fillId="0" borderId="28" xfId="0" applyNumberFormat="1" applyFont="1" applyBorder="1" applyAlignment="1" applyProtection="1">
      <alignment vertical="center"/>
    </xf>
    <xf numFmtId="4" fontId="25" fillId="4" borderId="28" xfId="0" applyNumberFormat="1" applyFont="1" applyFill="1" applyBorder="1" applyAlignment="1" applyProtection="1">
      <alignment vertical="center"/>
      <protection locked="0"/>
    </xf>
    <xf numFmtId="4" fontId="25" fillId="0" borderId="28" xfId="0" applyNumberFormat="1" applyFont="1" applyBorder="1" applyAlignment="1" applyProtection="1">
      <alignment vertical="center"/>
    </xf>
    <xf numFmtId="0" fontId="25" fillId="0" borderId="5" xfId="0" applyFont="1" applyBorder="1" applyAlignment="1">
      <alignment vertical="center"/>
    </xf>
    <xf numFmtId="0" fontId="25" fillId="4" borderId="28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28" fillId="0" borderId="29" xfId="0" applyFont="1" applyBorder="1" applyAlignment="1" applyProtection="1">
      <alignment vertical="center" wrapText="1"/>
      <protection locked="0"/>
    </xf>
    <xf numFmtId="0" fontId="28" fillId="0" borderId="30" xfId="0" applyFont="1" applyBorder="1" applyAlignment="1" applyProtection="1">
      <alignment vertical="center" wrapText="1"/>
      <protection locked="0"/>
    </xf>
    <xf numFmtId="0" fontId="28" fillId="0" borderId="31" xfId="0" applyFont="1" applyBorder="1" applyAlignment="1" applyProtection="1">
      <alignment vertical="center" wrapText="1"/>
      <protection locked="0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 wrapText="1"/>
      <protection locked="0"/>
    </xf>
    <xf numFmtId="0" fontId="31" fillId="0" borderId="1" xfId="0" applyFont="1" applyBorder="1" applyAlignment="1" applyProtection="1">
      <alignment vertical="center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vertical="center" wrapText="1"/>
      <protection locked="0"/>
    </xf>
    <xf numFmtId="0" fontId="28" fillId="0" borderId="35" xfId="0" applyFont="1" applyBorder="1" applyAlignment="1" applyProtection="1">
      <alignment vertical="center" wrapText="1"/>
      <protection locked="0"/>
    </xf>
    <xf numFmtId="0" fontId="32" fillId="0" borderId="34" xfId="0" applyFont="1" applyBorder="1" applyAlignment="1" applyProtection="1">
      <alignment vertical="center" wrapText="1"/>
      <protection locked="0"/>
    </xf>
    <xf numFmtId="0" fontId="28" fillId="0" borderId="36" xfId="0" applyFont="1" applyBorder="1" applyAlignment="1" applyProtection="1">
      <alignment vertical="center" wrapText="1"/>
      <protection locked="0"/>
    </xf>
    <xf numFmtId="0" fontId="28" fillId="0" borderId="1" xfId="0" applyFont="1" applyBorder="1" applyAlignment="1" applyProtection="1">
      <alignment vertical="top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29" xfId="0" applyFont="1" applyBorder="1" applyAlignment="1" applyProtection="1">
      <alignment horizontal="left" vertical="center"/>
      <protection locked="0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left" vertical="center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left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8" fillId="0" borderId="35" xfId="0" applyFont="1" applyBorder="1" applyAlignment="1" applyProtection="1">
      <alignment horizontal="left" vertical="center"/>
      <protection locked="0"/>
    </xf>
    <xf numFmtId="0" fontId="32" fillId="0" borderId="34" xfId="0" applyFont="1" applyBorder="1" applyAlignment="1" applyProtection="1">
      <alignment horizontal="left" vertical="center"/>
      <protection locked="0"/>
    </xf>
    <xf numFmtId="0" fontId="28" fillId="0" borderId="36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32" fillId="0" borderId="1" xfId="0" applyFont="1" applyBorder="1" applyAlignment="1" applyProtection="1">
      <alignment horizontal="left" vertical="center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1" fillId="0" borderId="34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center" vertical="center" wrapText="1"/>
      <protection locked="0"/>
    </xf>
    <xf numFmtId="0" fontId="28" fillId="0" borderId="29" xfId="0" applyFont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 applyProtection="1">
      <alignment horizontal="left" vertical="center" wrapText="1"/>
      <protection locked="0"/>
    </xf>
    <xf numFmtId="0" fontId="28" fillId="0" borderId="31" xfId="0" applyFont="1" applyBorder="1" applyAlignment="1" applyProtection="1">
      <alignment horizontal="left" vertical="center" wrapText="1"/>
      <protection locked="0"/>
    </xf>
    <xf numFmtId="0" fontId="28" fillId="0" borderId="32" xfId="0" applyFont="1" applyBorder="1" applyAlignment="1" applyProtection="1">
      <alignment horizontal="left" vertical="center" wrapText="1"/>
      <protection locked="0"/>
    </xf>
    <xf numFmtId="0" fontId="28" fillId="0" borderId="33" xfId="0" applyFont="1" applyBorder="1" applyAlignment="1" applyProtection="1">
      <alignment horizontal="left" vertical="center" wrapText="1"/>
      <protection locked="0"/>
    </xf>
    <xf numFmtId="0" fontId="33" fillId="0" borderId="32" xfId="0" applyFont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1" fillId="0" borderId="32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left" vertical="center" wrapText="1"/>
      <protection locked="0"/>
    </xf>
    <xf numFmtId="0" fontId="31" fillId="0" borderId="33" xfId="0" applyFont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left" vertical="center" wrapText="1"/>
      <protection locked="0"/>
    </xf>
    <xf numFmtId="0" fontId="31" fillId="0" borderId="34" xfId="0" applyFont="1" applyBorder="1" applyAlignment="1" applyProtection="1">
      <alignment horizontal="left" vertical="center" wrapText="1"/>
      <protection locked="0"/>
    </xf>
    <xf numFmtId="0" fontId="31" fillId="0" borderId="36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 applyProtection="1">
      <alignment horizontal="left" vertical="top"/>
      <protection locked="0"/>
    </xf>
    <xf numFmtId="0" fontId="31" fillId="0" borderId="1" xfId="0" applyFont="1" applyBorder="1" applyAlignment="1" applyProtection="1">
      <alignment horizontal="center" vertical="top"/>
      <protection locked="0"/>
    </xf>
    <xf numFmtId="0" fontId="31" fillId="0" borderId="35" xfId="0" applyFont="1" applyBorder="1" applyAlignment="1" applyProtection="1">
      <alignment horizontal="left" vertical="center"/>
      <protection locked="0"/>
    </xf>
    <xf numFmtId="0" fontId="31" fillId="0" borderId="36" xfId="0" applyFont="1" applyBorder="1" applyAlignment="1" applyProtection="1">
      <alignment horizontal="lef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/>
      <protection locked="0"/>
    </xf>
    <xf numFmtId="0" fontId="33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3" fillId="0" borderId="34" xfId="0" applyFont="1" applyBorder="1" applyAlignment="1" applyProtection="1">
      <protection locked="0"/>
    </xf>
    <xf numFmtId="0" fontId="28" fillId="0" borderId="32" xfId="0" applyFont="1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vertical="top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35" xfId="0" applyFont="1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vertical="top"/>
      <protection locked="0"/>
    </xf>
    <xf numFmtId="0" fontId="28" fillId="0" borderId="36" xfId="0" applyFont="1" applyBorder="1" applyAlignment="1" applyProtection="1">
      <alignment vertical="top"/>
      <protection locked="0"/>
    </xf>
    <xf numFmtId="0" fontId="0" fillId="0" borderId="0" xfId="0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8" fillId="3" borderId="0" xfId="1" applyFont="1" applyFill="1" applyAlignment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49" fontId="31" fillId="0" borderId="1" xfId="0" applyNumberFormat="1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 vertical="top"/>
      <protection locked="0"/>
    </xf>
    <xf numFmtId="0" fontId="37" fillId="3" borderId="0" xfId="0" applyFont="1" applyFill="1" applyAlignment="1" applyProtection="1">
      <alignment horizontal="left" vertical="center"/>
    </xf>
    <xf numFmtId="0" fontId="38" fillId="3" borderId="0" xfId="0" applyFont="1" applyFill="1" applyAlignment="1" applyProtection="1">
      <alignment vertical="center"/>
    </xf>
    <xf numFmtId="0" fontId="39" fillId="3" borderId="0" xfId="0" applyFont="1" applyFill="1" applyAlignment="1" applyProtection="1">
      <alignment horizontal="left" vertical="center"/>
    </xf>
    <xf numFmtId="0" fontId="40" fillId="3" borderId="0" xfId="1" applyFont="1" applyFill="1" applyAlignment="1" applyProtection="1">
      <alignment vertical="center"/>
    </xf>
    <xf numFmtId="0" fontId="41" fillId="3" borderId="0" xfId="1" applyFont="1" applyFill="1"/>
    <xf numFmtId="0" fontId="42" fillId="3" borderId="0" xfId="0" applyFont="1" applyFill="1"/>
    <xf numFmtId="0" fontId="37" fillId="3" borderId="0" xfId="0" applyFont="1" applyFill="1" applyAlignment="1">
      <alignment horizontal="left" vertical="center"/>
    </xf>
    <xf numFmtId="0" fontId="42" fillId="0" borderId="0" xfId="0" applyFont="1"/>
    <xf numFmtId="0" fontId="37" fillId="0" borderId="0" xfId="0" applyFont="1" applyAlignment="1">
      <alignment horizontal="left" vertical="center"/>
    </xf>
    <xf numFmtId="0" fontId="42" fillId="0" borderId="0" xfId="0" applyFont="1"/>
    <xf numFmtId="0" fontId="42" fillId="0" borderId="0" xfId="0" applyFont="1" applyAlignment="1">
      <alignment horizontal="left" vertical="center"/>
    </xf>
    <xf numFmtId="0" fontId="42" fillId="0" borderId="2" xfId="0" applyFont="1" applyBorder="1" applyProtection="1"/>
    <xf numFmtId="0" fontId="42" fillId="0" borderId="3" xfId="0" applyFont="1" applyBorder="1" applyProtection="1"/>
    <xf numFmtId="0" fontId="42" fillId="0" borderId="4" xfId="0" applyFont="1" applyBorder="1" applyProtection="1"/>
    <xf numFmtId="0" fontId="42" fillId="0" borderId="5" xfId="0" applyFont="1" applyBorder="1" applyProtection="1"/>
    <xf numFmtId="0" fontId="42" fillId="0" borderId="0" xfId="0" applyFont="1" applyBorder="1" applyProtection="1"/>
    <xf numFmtId="0" fontId="43" fillId="0" borderId="0" xfId="0" applyFont="1" applyBorder="1" applyAlignment="1" applyProtection="1">
      <alignment horizontal="left" vertical="center"/>
    </xf>
    <xf numFmtId="0" fontId="42" fillId="0" borderId="6" xfId="0" applyFont="1" applyBorder="1" applyProtection="1"/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Border="1" applyAlignment="1" applyProtection="1">
      <alignment horizontal="left" vertical="top"/>
    </xf>
    <xf numFmtId="0" fontId="47" fillId="0" borderId="0" xfId="0" applyFont="1" applyBorder="1" applyAlignment="1" applyProtection="1">
      <alignment horizontal="left" vertical="center"/>
    </xf>
    <xf numFmtId="0" fontId="42" fillId="0" borderId="0" xfId="0" applyFont="1" applyBorder="1" applyProtection="1"/>
    <xf numFmtId="0" fontId="48" fillId="0" borderId="0" xfId="0" applyFont="1" applyAlignment="1">
      <alignment horizontal="left" vertical="top" wrapText="1"/>
    </xf>
    <xf numFmtId="0" fontId="49" fillId="0" borderId="0" xfId="0" applyFont="1" applyBorder="1" applyAlignment="1" applyProtection="1">
      <alignment horizontal="left" vertical="top"/>
    </xf>
    <xf numFmtId="0" fontId="49" fillId="0" borderId="0" xfId="0" applyFont="1" applyBorder="1" applyAlignment="1" applyProtection="1">
      <alignment horizontal="left" vertical="top" wrapText="1"/>
    </xf>
    <xf numFmtId="0" fontId="48" fillId="0" borderId="0" xfId="0" applyFont="1" applyAlignment="1">
      <alignment horizontal="left" vertical="center"/>
    </xf>
    <xf numFmtId="0" fontId="46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/>
    </xf>
    <xf numFmtId="0" fontId="47" fillId="4" borderId="0" xfId="0" applyFont="1" applyFill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horizontal="left" vertical="top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4" borderId="0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 wrapText="1"/>
    </xf>
    <xf numFmtId="0" fontId="42" fillId="0" borderId="7" xfId="0" applyFont="1" applyBorder="1" applyProtection="1"/>
    <xf numFmtId="0" fontId="42" fillId="0" borderId="5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50" fillId="0" borderId="8" xfId="0" applyFont="1" applyBorder="1" applyAlignment="1" applyProtection="1">
      <alignment horizontal="left" vertical="center"/>
    </xf>
    <xf numFmtId="0" fontId="42" fillId="0" borderId="8" xfId="0" applyFont="1" applyBorder="1" applyAlignment="1" applyProtection="1">
      <alignment vertical="center"/>
    </xf>
    <xf numFmtId="4" fontId="50" fillId="0" borderId="8" xfId="0" applyNumberFormat="1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42" fillId="0" borderId="6" xfId="0" applyFont="1" applyBorder="1" applyAlignment="1" applyProtection="1">
      <alignment vertical="center"/>
    </xf>
    <xf numFmtId="0" fontId="42" fillId="0" borderId="0" xfId="0" applyFont="1" applyAlignment="1">
      <alignment vertical="center"/>
    </xf>
    <xf numFmtId="0" fontId="51" fillId="0" borderId="0" xfId="0" applyFont="1" applyBorder="1" applyAlignment="1" applyProtection="1">
      <alignment horizontal="right" vertical="center"/>
    </xf>
    <xf numFmtId="0" fontId="51" fillId="0" borderId="5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vertical="center"/>
    </xf>
    <xf numFmtId="0" fontId="51" fillId="0" borderId="0" xfId="0" applyFont="1" applyBorder="1" applyAlignment="1" applyProtection="1">
      <alignment horizontal="left" vertical="center"/>
    </xf>
    <xf numFmtId="164" fontId="51" fillId="0" borderId="0" xfId="0" applyNumberFormat="1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vertical="center"/>
    </xf>
    <xf numFmtId="4" fontId="48" fillId="0" borderId="0" xfId="0" applyNumberFormat="1" applyFont="1" applyBorder="1" applyAlignment="1" applyProtection="1">
      <alignment vertical="center"/>
    </xf>
    <xf numFmtId="0" fontId="51" fillId="0" borderId="6" xfId="0" applyFont="1" applyBorder="1" applyAlignment="1" applyProtection="1">
      <alignment vertical="center"/>
    </xf>
    <xf numFmtId="0" fontId="51" fillId="0" borderId="0" xfId="0" applyFont="1" applyAlignment="1">
      <alignment vertical="center"/>
    </xf>
    <xf numFmtId="0" fontId="42" fillId="5" borderId="0" xfId="0" applyFont="1" applyFill="1" applyBorder="1" applyAlignment="1" applyProtection="1">
      <alignment vertical="center"/>
    </xf>
    <xf numFmtId="0" fontId="49" fillId="5" borderId="9" xfId="0" applyFont="1" applyFill="1" applyBorder="1" applyAlignment="1" applyProtection="1">
      <alignment horizontal="left" vertical="center"/>
    </xf>
    <xf numFmtId="0" fontId="42" fillId="5" borderId="10" xfId="0" applyFont="1" applyFill="1" applyBorder="1" applyAlignment="1" applyProtection="1">
      <alignment vertical="center"/>
    </xf>
    <xf numFmtId="0" fontId="49" fillId="5" borderId="10" xfId="0" applyFont="1" applyFill="1" applyBorder="1" applyAlignment="1" applyProtection="1">
      <alignment horizontal="center" vertical="center"/>
    </xf>
    <xf numFmtId="0" fontId="49" fillId="5" borderId="10" xfId="0" applyFont="1" applyFill="1" applyBorder="1" applyAlignment="1" applyProtection="1">
      <alignment horizontal="left" vertical="center"/>
    </xf>
    <xf numFmtId="0" fontId="42" fillId="5" borderId="10" xfId="0" applyFont="1" applyFill="1" applyBorder="1" applyAlignment="1" applyProtection="1">
      <alignment vertical="center"/>
    </xf>
    <xf numFmtId="4" fontId="49" fillId="5" borderId="10" xfId="0" applyNumberFormat="1" applyFont="1" applyFill="1" applyBorder="1" applyAlignment="1" applyProtection="1">
      <alignment vertical="center"/>
    </xf>
    <xf numFmtId="0" fontId="42" fillId="5" borderId="11" xfId="0" applyFont="1" applyFill="1" applyBorder="1" applyAlignment="1" applyProtection="1">
      <alignment vertical="center"/>
    </xf>
    <xf numFmtId="0" fontId="42" fillId="5" borderId="6" xfId="0" applyFont="1" applyFill="1" applyBorder="1" applyAlignment="1" applyProtection="1">
      <alignment vertical="center"/>
    </xf>
    <xf numFmtId="0" fontId="42" fillId="0" borderId="12" xfId="0" applyFont="1" applyBorder="1" applyAlignment="1" applyProtection="1">
      <alignment vertical="center"/>
    </xf>
    <xf numFmtId="0" fontId="42" fillId="0" borderId="13" xfId="0" applyFont="1" applyBorder="1" applyAlignment="1" applyProtection="1">
      <alignment vertical="center"/>
    </xf>
    <xf numFmtId="0" fontId="42" fillId="0" borderId="14" xfId="0" applyFont="1" applyBorder="1" applyAlignment="1" applyProtection="1">
      <alignment vertical="center"/>
    </xf>
    <xf numFmtId="0" fontId="42" fillId="0" borderId="2" xfId="0" applyFont="1" applyBorder="1" applyAlignment="1" applyProtection="1">
      <alignment vertical="center"/>
    </xf>
    <xf numFmtId="0" fontId="42" fillId="0" borderId="3" xfId="0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3" fillId="0" borderId="0" xfId="0" applyFont="1" applyAlignment="1" applyProtection="1">
      <alignment horizontal="left" vertical="center"/>
    </xf>
    <xf numFmtId="0" fontId="42" fillId="0" borderId="0" xfId="0" applyFont="1" applyAlignment="1" applyProtection="1">
      <alignment vertical="center"/>
    </xf>
    <xf numFmtId="0" fontId="47" fillId="0" borderId="5" xfId="0" applyFont="1" applyBorder="1" applyAlignment="1" applyProtection="1">
      <alignment vertical="center"/>
    </xf>
    <xf numFmtId="0" fontId="46" fillId="0" borderId="0" xfId="0" applyFont="1" applyAlignment="1" applyProtection="1">
      <alignment horizontal="left" vertical="center"/>
    </xf>
    <xf numFmtId="0" fontId="47" fillId="0" borderId="0" xfId="0" applyFont="1" applyAlignment="1" applyProtection="1">
      <alignment vertical="center"/>
    </xf>
    <xf numFmtId="0" fontId="47" fillId="0" borderId="5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9" fillId="0" borderId="5" xfId="0" applyFont="1" applyBorder="1" applyAlignment="1" applyProtection="1">
      <alignment vertical="center"/>
    </xf>
    <xf numFmtId="0" fontId="49" fillId="0" borderId="0" xfId="0" applyFont="1" applyAlignment="1" applyProtection="1">
      <alignment horizontal="left" vertical="center"/>
    </xf>
    <xf numFmtId="0" fontId="49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vertical="center"/>
    </xf>
    <xf numFmtId="0" fontId="49" fillId="0" borderId="5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2" fillId="0" borderId="0" xfId="0" applyFont="1" applyAlignment="1" applyProtection="1">
      <alignment vertical="center"/>
    </xf>
    <xf numFmtId="165" fontId="47" fillId="0" borderId="0" xfId="0" applyNumberFormat="1" applyFont="1" applyAlignment="1" applyProtection="1">
      <alignment horizontal="left" vertical="center"/>
    </xf>
    <xf numFmtId="0" fontId="47" fillId="0" borderId="0" xfId="0" applyFont="1" applyAlignment="1" applyProtection="1">
      <alignment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51" fillId="0" borderId="18" xfId="0" applyFont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left" vertical="center"/>
    </xf>
    <xf numFmtId="0" fontId="42" fillId="0" borderId="19" xfId="0" applyFont="1" applyBorder="1" applyAlignment="1" applyProtection="1">
      <alignment vertical="center"/>
    </xf>
    <xf numFmtId="0" fontId="47" fillId="6" borderId="9" xfId="0" applyFont="1" applyFill="1" applyBorder="1" applyAlignment="1" applyProtection="1">
      <alignment horizontal="center" vertical="center"/>
    </xf>
    <xf numFmtId="0" fontId="47" fillId="6" borderId="10" xfId="0" applyFont="1" applyFill="1" applyBorder="1" applyAlignment="1" applyProtection="1">
      <alignment horizontal="left" vertical="center"/>
    </xf>
    <xf numFmtId="0" fontId="42" fillId="6" borderId="10" xfId="0" applyFont="1" applyFill="1" applyBorder="1" applyAlignment="1" applyProtection="1">
      <alignment vertical="center"/>
    </xf>
    <xf numFmtId="0" fontId="47" fillId="6" borderId="10" xfId="0" applyFont="1" applyFill="1" applyBorder="1" applyAlignment="1" applyProtection="1">
      <alignment horizontal="center" vertical="center"/>
    </xf>
    <xf numFmtId="0" fontId="47" fillId="6" borderId="10" xfId="0" applyFont="1" applyFill="1" applyBorder="1" applyAlignment="1" applyProtection="1">
      <alignment horizontal="right" vertical="center"/>
    </xf>
    <xf numFmtId="0" fontId="47" fillId="6" borderId="11" xfId="0" applyFont="1" applyFill="1" applyBorder="1" applyAlignment="1" applyProtection="1">
      <alignment horizontal="center" vertical="center"/>
    </xf>
    <xf numFmtId="0" fontId="46" fillId="0" borderId="20" xfId="0" applyFont="1" applyBorder="1" applyAlignment="1" applyProtection="1">
      <alignment horizontal="center" vertical="center" wrapText="1"/>
    </xf>
    <xf numFmtId="0" fontId="46" fillId="0" borderId="21" xfId="0" applyFont="1" applyBorder="1" applyAlignment="1" applyProtection="1">
      <alignment horizontal="center" vertical="center" wrapText="1"/>
    </xf>
    <xf numFmtId="0" fontId="46" fillId="0" borderId="22" xfId="0" applyFont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vertical="center"/>
    </xf>
    <xf numFmtId="0" fontId="42" fillId="0" borderId="16" xfId="0" applyFont="1" applyBorder="1" applyAlignment="1" applyProtection="1">
      <alignment vertical="center"/>
    </xf>
    <xf numFmtId="0" fontId="42" fillId="0" borderId="17" xfId="0" applyFont="1" applyBorder="1" applyAlignment="1" applyProtection="1">
      <alignment vertical="center"/>
    </xf>
    <xf numFmtId="0" fontId="54" fillId="0" borderId="0" xfId="0" applyFont="1" applyAlignment="1" applyProtection="1">
      <alignment horizontal="left" vertical="center"/>
    </xf>
    <xf numFmtId="0" fontId="54" fillId="0" borderId="0" xfId="0" applyFont="1" applyAlignment="1" applyProtection="1">
      <alignment vertical="center"/>
    </xf>
    <xf numFmtId="4" fontId="54" fillId="0" borderId="0" xfId="0" applyNumberFormat="1" applyFont="1" applyAlignment="1" applyProtection="1">
      <alignment horizontal="right" vertical="center"/>
    </xf>
    <xf numFmtId="4" fontId="54" fillId="0" borderId="0" xfId="0" applyNumberFormat="1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</xf>
    <xf numFmtId="4" fontId="53" fillId="0" borderId="18" xfId="0" applyNumberFormat="1" applyFont="1" applyBorder="1" applyAlignment="1" applyProtection="1">
      <alignment vertical="center"/>
    </xf>
    <xf numFmtId="4" fontId="53" fillId="0" borderId="0" xfId="0" applyNumberFormat="1" applyFont="1" applyBorder="1" applyAlignment="1" applyProtection="1">
      <alignment vertical="center"/>
    </xf>
    <xf numFmtId="166" fontId="53" fillId="0" borderId="0" xfId="0" applyNumberFormat="1" applyFont="1" applyBorder="1" applyAlignment="1" applyProtection="1">
      <alignment vertical="center"/>
    </xf>
    <xf numFmtId="4" fontId="53" fillId="0" borderId="19" xfId="0" applyNumberFormat="1" applyFont="1" applyBorder="1" applyAlignment="1" applyProtection="1">
      <alignment vertical="center"/>
    </xf>
    <xf numFmtId="0" fontId="49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5" xfId="0" applyFont="1" applyBorder="1" applyAlignment="1" applyProtection="1">
      <alignment vertical="center"/>
    </xf>
    <xf numFmtId="0" fontId="57" fillId="0" borderId="0" xfId="0" applyFont="1" applyAlignment="1" applyProtection="1">
      <alignment vertical="center"/>
    </xf>
    <xf numFmtId="0" fontId="57" fillId="0" borderId="0" xfId="0" applyFont="1" applyAlignment="1" applyProtection="1">
      <alignment horizontal="left" vertical="center" wrapText="1"/>
    </xf>
    <xf numFmtId="0" fontId="58" fillId="0" borderId="0" xfId="0" applyFont="1" applyAlignment="1" applyProtection="1">
      <alignment vertical="center"/>
    </xf>
    <xf numFmtId="4" fontId="58" fillId="0" borderId="0" xfId="0" applyNumberFormat="1" applyFont="1" applyAlignment="1" applyProtection="1">
      <alignment horizontal="right" vertical="center"/>
    </xf>
    <xf numFmtId="0" fontId="58" fillId="0" borderId="0" xfId="0" applyFont="1" applyAlignment="1" applyProtection="1">
      <alignment vertical="center"/>
    </xf>
    <xf numFmtId="4" fontId="58" fillId="0" borderId="0" xfId="0" applyNumberFormat="1" applyFont="1" applyAlignment="1" applyProtection="1">
      <alignment vertical="center"/>
    </xf>
    <xf numFmtId="0" fontId="59" fillId="0" borderId="0" xfId="0" applyFont="1" applyAlignment="1" applyProtection="1">
      <alignment horizontal="center" vertical="center"/>
    </xf>
    <xf numFmtId="0" fontId="56" fillId="0" borderId="5" xfId="0" applyFont="1" applyBorder="1" applyAlignment="1">
      <alignment vertical="center"/>
    </xf>
    <xf numFmtId="4" fontId="60" fillId="0" borderId="18" xfId="0" applyNumberFormat="1" applyFont="1" applyBorder="1" applyAlignment="1" applyProtection="1">
      <alignment vertical="center"/>
    </xf>
    <xf numFmtId="4" fontId="60" fillId="0" borderId="0" xfId="0" applyNumberFormat="1" applyFont="1" applyBorder="1" applyAlignment="1" applyProtection="1">
      <alignment vertical="center"/>
    </xf>
    <xf numFmtId="166" fontId="60" fillId="0" borderId="0" xfId="0" applyNumberFormat="1" applyFont="1" applyBorder="1" applyAlignment="1" applyProtection="1">
      <alignment vertical="center"/>
    </xf>
    <xf numFmtId="4" fontId="60" fillId="0" borderId="19" xfId="0" applyNumberFormat="1" applyFont="1" applyBorder="1" applyAlignment="1" applyProtection="1">
      <alignment vertical="center"/>
    </xf>
    <xf numFmtId="0" fontId="56" fillId="0" borderId="0" xfId="0" applyFont="1" applyAlignment="1">
      <alignment horizontal="left" vertical="center"/>
    </xf>
    <xf numFmtId="0" fontId="61" fillId="0" borderId="0" xfId="1" applyFont="1" applyAlignment="1">
      <alignment horizontal="center" vertical="center"/>
    </xf>
    <xf numFmtId="0" fontId="38" fillId="0" borderId="5" xfId="0" applyFont="1" applyBorder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63" fillId="0" borderId="0" xfId="0" applyFont="1" applyAlignment="1" applyProtection="1">
      <alignment horizontal="left" vertical="center" wrapText="1"/>
    </xf>
    <xf numFmtId="4" fontId="62" fillId="0" borderId="0" xfId="0" applyNumberFormat="1" applyFont="1" applyAlignment="1" applyProtection="1">
      <alignment vertical="center"/>
    </xf>
    <xf numFmtId="0" fontId="62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center" vertical="center"/>
    </xf>
    <xf numFmtId="0" fontId="38" fillId="0" borderId="5" xfId="0" applyFont="1" applyBorder="1" applyAlignment="1">
      <alignment vertical="center"/>
    </xf>
    <xf numFmtId="4" fontId="64" fillId="0" borderId="18" xfId="0" applyNumberFormat="1" applyFont="1" applyBorder="1" applyAlignment="1" applyProtection="1">
      <alignment vertical="center"/>
    </xf>
    <xf numFmtId="4" fontId="64" fillId="0" borderId="0" xfId="0" applyNumberFormat="1" applyFont="1" applyBorder="1" applyAlignment="1" applyProtection="1">
      <alignment vertical="center"/>
    </xf>
    <xf numFmtId="166" fontId="64" fillId="0" borderId="0" xfId="0" applyNumberFormat="1" applyFont="1" applyBorder="1" applyAlignment="1" applyProtection="1">
      <alignment vertical="center"/>
    </xf>
    <xf numFmtId="4" fontId="64" fillId="0" borderId="19" xfId="0" applyNumberFormat="1" applyFont="1" applyBorder="1" applyAlignment="1" applyProtection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4" fontId="60" fillId="0" borderId="23" xfId="0" applyNumberFormat="1" applyFont="1" applyBorder="1" applyAlignment="1" applyProtection="1">
      <alignment vertical="center"/>
    </xf>
    <xf numFmtId="4" fontId="60" fillId="0" borderId="24" xfId="0" applyNumberFormat="1" applyFont="1" applyBorder="1" applyAlignment="1" applyProtection="1">
      <alignment vertical="center"/>
    </xf>
    <xf numFmtId="166" fontId="60" fillId="0" borderId="24" xfId="0" applyNumberFormat="1" applyFont="1" applyBorder="1" applyAlignment="1" applyProtection="1">
      <alignment vertical="center"/>
    </xf>
    <xf numFmtId="4" fontId="60" fillId="0" borderId="25" xfId="0" applyNumberFormat="1" applyFont="1" applyBorder="1" applyAlignment="1" applyProtection="1">
      <alignment vertical="center"/>
    </xf>
    <xf numFmtId="0" fontId="0" fillId="7" borderId="28" xfId="0" applyFont="1" applyFill="1" applyBorder="1" applyAlignment="1" applyProtection="1">
      <alignment horizontal="center" vertical="center"/>
    </xf>
    <xf numFmtId="49" fontId="0" fillId="7" borderId="28" xfId="0" applyNumberFormat="1" applyFont="1" applyFill="1" applyBorder="1" applyAlignment="1" applyProtection="1">
      <alignment horizontal="left" vertical="center" wrapText="1"/>
    </xf>
    <xf numFmtId="0" fontId="0" fillId="7" borderId="28" xfId="0" applyFont="1" applyFill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>
      <pane ySplit="1" topLeftCell="A23" activePane="bottomLeft" state="frozen"/>
      <selection pane="bottomLeft"/>
    </sheetView>
  </sheetViews>
  <sheetFormatPr defaultRowHeight="13.5"/>
  <cols>
    <col min="1" max="1" width="8.33203125" style="301" customWidth="1"/>
    <col min="2" max="2" width="1.6640625" style="301" customWidth="1"/>
    <col min="3" max="3" width="4.1640625" style="301" customWidth="1"/>
    <col min="4" max="33" width="2.6640625" style="301" customWidth="1"/>
    <col min="34" max="34" width="3.33203125" style="301" customWidth="1"/>
    <col min="35" max="35" width="31.6640625" style="301" customWidth="1"/>
    <col min="36" max="37" width="2.5" style="301" customWidth="1"/>
    <col min="38" max="38" width="8.33203125" style="301" customWidth="1"/>
    <col min="39" max="39" width="3.33203125" style="301" customWidth="1"/>
    <col min="40" max="40" width="13.33203125" style="301" customWidth="1"/>
    <col min="41" max="41" width="7.5" style="301" customWidth="1"/>
    <col min="42" max="42" width="4.1640625" style="301" customWidth="1"/>
    <col min="43" max="43" width="15.6640625" style="301" customWidth="1"/>
    <col min="44" max="44" width="13.6640625" style="301" customWidth="1"/>
    <col min="45" max="47" width="25.83203125" style="301" hidden="1" customWidth="1"/>
    <col min="48" max="52" width="21.6640625" style="301" hidden="1" customWidth="1"/>
    <col min="53" max="53" width="19.1640625" style="301" hidden="1" customWidth="1"/>
    <col min="54" max="54" width="25" style="301" hidden="1" customWidth="1"/>
    <col min="55" max="56" width="19.1640625" style="301" hidden="1" customWidth="1"/>
    <col min="57" max="57" width="66.5" style="301" customWidth="1"/>
    <col min="58" max="70" width="9.33203125" style="301"/>
    <col min="71" max="91" width="9.33203125" style="301" hidden="1"/>
    <col min="92" max="16384" width="9.33203125" style="301"/>
  </cols>
  <sheetData>
    <row r="1" spans="1:74" ht="21.4" customHeight="1">
      <c r="A1" s="294" t="s">
        <v>0</v>
      </c>
      <c r="B1" s="295"/>
      <c r="C1" s="295"/>
      <c r="D1" s="296" t="s">
        <v>1</v>
      </c>
      <c r="E1" s="295"/>
      <c r="F1" s="295"/>
      <c r="G1" s="295"/>
      <c r="H1" s="295"/>
      <c r="I1" s="295"/>
      <c r="J1" s="295"/>
      <c r="K1" s="297" t="s">
        <v>2</v>
      </c>
      <c r="L1" s="297"/>
      <c r="M1" s="297"/>
      <c r="N1" s="297"/>
      <c r="O1" s="297"/>
      <c r="P1" s="297"/>
      <c r="Q1" s="297"/>
      <c r="R1" s="297"/>
      <c r="S1" s="297"/>
      <c r="T1" s="295"/>
      <c r="U1" s="295"/>
      <c r="V1" s="295"/>
      <c r="W1" s="297" t="s">
        <v>3</v>
      </c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8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299"/>
      <c r="AX1" s="299"/>
      <c r="AY1" s="299"/>
      <c r="AZ1" s="299"/>
      <c r="BA1" s="300" t="s">
        <v>4</v>
      </c>
      <c r="BB1" s="300" t="s">
        <v>5</v>
      </c>
      <c r="BC1" s="299"/>
      <c r="BD1" s="299"/>
      <c r="BE1" s="299"/>
      <c r="BF1" s="299"/>
      <c r="BG1" s="299"/>
      <c r="BH1" s="299"/>
      <c r="BI1" s="299"/>
      <c r="BJ1" s="299"/>
      <c r="BK1" s="299"/>
      <c r="BL1" s="299"/>
      <c r="BM1" s="299"/>
      <c r="BN1" s="299"/>
      <c r="BO1" s="299"/>
      <c r="BP1" s="299"/>
      <c r="BQ1" s="299"/>
      <c r="BR1" s="299"/>
      <c r="BT1" s="302" t="s">
        <v>6</v>
      </c>
      <c r="BU1" s="302" t="s">
        <v>6</v>
      </c>
      <c r="BV1" s="302" t="s">
        <v>7</v>
      </c>
    </row>
    <row r="2" spans="1:74" ht="36.950000000000003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304" t="s">
        <v>8</v>
      </c>
      <c r="BT2" s="304" t="s">
        <v>9</v>
      </c>
    </row>
    <row r="3" spans="1:74" ht="6.95" customHeight="1">
      <c r="B3" s="305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7"/>
      <c r="BS3" s="304" t="s">
        <v>8</v>
      </c>
      <c r="BT3" s="304" t="s">
        <v>10</v>
      </c>
    </row>
    <row r="4" spans="1:74" ht="36.950000000000003" customHeight="1">
      <c r="B4" s="308"/>
      <c r="C4" s="309"/>
      <c r="D4" s="310" t="s">
        <v>11</v>
      </c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311"/>
      <c r="AS4" s="312" t="s">
        <v>12</v>
      </c>
      <c r="BE4" s="313" t="s">
        <v>13</v>
      </c>
      <c r="BS4" s="304" t="s">
        <v>14</v>
      </c>
    </row>
    <row r="5" spans="1:74" ht="14.45" customHeight="1">
      <c r="B5" s="308"/>
      <c r="C5" s="309"/>
      <c r="D5" s="314" t="s">
        <v>15</v>
      </c>
      <c r="E5" s="309"/>
      <c r="F5" s="309"/>
      <c r="G5" s="309"/>
      <c r="H5" s="309"/>
      <c r="I5" s="309"/>
      <c r="J5" s="309"/>
      <c r="K5" s="315" t="s">
        <v>16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09"/>
      <c r="AQ5" s="311"/>
      <c r="BE5" s="317" t="s">
        <v>17</v>
      </c>
      <c r="BS5" s="304" t="s">
        <v>8</v>
      </c>
    </row>
    <row r="6" spans="1:74" ht="36.950000000000003" customHeight="1">
      <c r="B6" s="308"/>
      <c r="C6" s="309"/>
      <c r="D6" s="318" t="s">
        <v>18</v>
      </c>
      <c r="E6" s="309"/>
      <c r="F6" s="309"/>
      <c r="G6" s="309"/>
      <c r="H6" s="309"/>
      <c r="I6" s="309"/>
      <c r="J6" s="309"/>
      <c r="K6" s="319" t="s">
        <v>19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09"/>
      <c r="AQ6" s="311"/>
      <c r="BE6" s="320"/>
      <c r="BS6" s="304" t="s">
        <v>8</v>
      </c>
    </row>
    <row r="7" spans="1:74" ht="14.45" customHeight="1">
      <c r="B7" s="308"/>
      <c r="C7" s="309"/>
      <c r="D7" s="321" t="s">
        <v>20</v>
      </c>
      <c r="E7" s="309"/>
      <c r="F7" s="309"/>
      <c r="G7" s="309"/>
      <c r="H7" s="309"/>
      <c r="I7" s="309"/>
      <c r="J7" s="309"/>
      <c r="K7" s="322" t="s">
        <v>21</v>
      </c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21" t="s">
        <v>22</v>
      </c>
      <c r="AL7" s="309"/>
      <c r="AM7" s="309"/>
      <c r="AN7" s="322" t="s">
        <v>23</v>
      </c>
      <c r="AO7" s="309"/>
      <c r="AP7" s="309"/>
      <c r="AQ7" s="311"/>
      <c r="BE7" s="320"/>
      <c r="BS7" s="304" t="s">
        <v>8</v>
      </c>
    </row>
    <row r="8" spans="1:74" ht="14.45" customHeight="1">
      <c r="B8" s="308"/>
      <c r="C8" s="309"/>
      <c r="D8" s="321" t="s">
        <v>24</v>
      </c>
      <c r="E8" s="309"/>
      <c r="F8" s="309"/>
      <c r="G8" s="309"/>
      <c r="H8" s="309"/>
      <c r="I8" s="309"/>
      <c r="J8" s="309"/>
      <c r="K8" s="322" t="s">
        <v>25</v>
      </c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21" t="s">
        <v>26</v>
      </c>
      <c r="AL8" s="309"/>
      <c r="AM8" s="309"/>
      <c r="AN8" s="323" t="s">
        <v>27</v>
      </c>
      <c r="AO8" s="309"/>
      <c r="AP8" s="309"/>
      <c r="AQ8" s="311"/>
      <c r="BE8" s="320"/>
      <c r="BS8" s="304" t="s">
        <v>8</v>
      </c>
    </row>
    <row r="9" spans="1:74" ht="29.25" customHeight="1">
      <c r="B9" s="308"/>
      <c r="C9" s="309"/>
      <c r="D9" s="314" t="s">
        <v>28</v>
      </c>
      <c r="E9" s="309"/>
      <c r="F9" s="309"/>
      <c r="G9" s="309"/>
      <c r="H9" s="309"/>
      <c r="I9" s="309"/>
      <c r="J9" s="309"/>
      <c r="K9" s="324" t="s">
        <v>29</v>
      </c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14" t="s">
        <v>30</v>
      </c>
      <c r="AL9" s="309"/>
      <c r="AM9" s="309"/>
      <c r="AN9" s="324" t="s">
        <v>31</v>
      </c>
      <c r="AO9" s="309"/>
      <c r="AP9" s="309"/>
      <c r="AQ9" s="311"/>
      <c r="BE9" s="320"/>
      <c r="BS9" s="304" t="s">
        <v>8</v>
      </c>
    </row>
    <row r="10" spans="1:74" ht="14.45" customHeight="1">
      <c r="B10" s="308"/>
      <c r="C10" s="309"/>
      <c r="D10" s="321" t="s">
        <v>32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309"/>
      <c r="AK10" s="321" t="s">
        <v>33</v>
      </c>
      <c r="AL10" s="309"/>
      <c r="AM10" s="309"/>
      <c r="AN10" s="322" t="s">
        <v>34</v>
      </c>
      <c r="AO10" s="309"/>
      <c r="AP10" s="309"/>
      <c r="AQ10" s="311"/>
      <c r="BE10" s="320"/>
      <c r="BS10" s="304" t="s">
        <v>8</v>
      </c>
    </row>
    <row r="11" spans="1:74" ht="18.399999999999999" customHeight="1">
      <c r="B11" s="308"/>
      <c r="C11" s="309"/>
      <c r="D11" s="309"/>
      <c r="E11" s="322" t="s">
        <v>35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21" t="s">
        <v>36</v>
      </c>
      <c r="AL11" s="309"/>
      <c r="AM11" s="309"/>
      <c r="AN11" s="322" t="s">
        <v>34</v>
      </c>
      <c r="AO11" s="309"/>
      <c r="AP11" s="309"/>
      <c r="AQ11" s="311"/>
      <c r="BE11" s="320"/>
      <c r="BS11" s="304" t="s">
        <v>8</v>
      </c>
    </row>
    <row r="12" spans="1:74" ht="6.95" customHeight="1">
      <c r="B12" s="308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11"/>
      <c r="BE12" s="320"/>
      <c r="BS12" s="304" t="s">
        <v>8</v>
      </c>
    </row>
    <row r="13" spans="1:74" ht="14.45" customHeight="1">
      <c r="B13" s="308"/>
      <c r="C13" s="309"/>
      <c r="D13" s="321" t="s">
        <v>37</v>
      </c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21" t="s">
        <v>33</v>
      </c>
      <c r="AL13" s="309"/>
      <c r="AM13" s="309"/>
      <c r="AN13" s="325" t="s">
        <v>38</v>
      </c>
      <c r="AO13" s="309"/>
      <c r="AP13" s="309"/>
      <c r="AQ13" s="311"/>
      <c r="BE13" s="320"/>
      <c r="BS13" s="304" t="s">
        <v>8</v>
      </c>
    </row>
    <row r="14" spans="1:74" ht="15">
      <c r="B14" s="308"/>
      <c r="C14" s="309"/>
      <c r="D14" s="309"/>
      <c r="E14" s="326" t="s">
        <v>38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1" t="s">
        <v>36</v>
      </c>
      <c r="AL14" s="309"/>
      <c r="AM14" s="309"/>
      <c r="AN14" s="325" t="s">
        <v>38</v>
      </c>
      <c r="AO14" s="309"/>
      <c r="AP14" s="309"/>
      <c r="AQ14" s="311"/>
      <c r="BE14" s="320"/>
      <c r="BS14" s="304" t="s">
        <v>8</v>
      </c>
    </row>
    <row r="15" spans="1:74" ht="6.95" customHeight="1">
      <c r="B15" s="308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11"/>
      <c r="BE15" s="320"/>
      <c r="BS15" s="304" t="s">
        <v>6</v>
      </c>
    </row>
    <row r="16" spans="1:74" ht="14.45" customHeight="1">
      <c r="B16" s="308"/>
      <c r="C16" s="309"/>
      <c r="D16" s="321" t="s">
        <v>39</v>
      </c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21" t="s">
        <v>33</v>
      </c>
      <c r="AL16" s="309"/>
      <c r="AM16" s="309"/>
      <c r="AN16" s="322" t="s">
        <v>34</v>
      </c>
      <c r="AO16" s="309"/>
      <c r="AP16" s="309"/>
      <c r="AQ16" s="311"/>
      <c r="BE16" s="320"/>
      <c r="BS16" s="304" t="s">
        <v>6</v>
      </c>
    </row>
    <row r="17" spans="2:71" ht="18.399999999999999" customHeight="1">
      <c r="B17" s="308"/>
      <c r="C17" s="309"/>
      <c r="D17" s="309"/>
      <c r="E17" s="322" t="s">
        <v>40</v>
      </c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21" t="s">
        <v>36</v>
      </c>
      <c r="AL17" s="309"/>
      <c r="AM17" s="309"/>
      <c r="AN17" s="322" t="s">
        <v>34</v>
      </c>
      <c r="AO17" s="309"/>
      <c r="AP17" s="309"/>
      <c r="AQ17" s="311"/>
      <c r="BE17" s="320"/>
      <c r="BS17" s="304" t="s">
        <v>41</v>
      </c>
    </row>
    <row r="18" spans="2:71" ht="6.95" customHeight="1">
      <c r="B18" s="308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11"/>
      <c r="BE18" s="320"/>
      <c r="BS18" s="304" t="s">
        <v>8</v>
      </c>
    </row>
    <row r="19" spans="2:71" ht="14.45" customHeight="1">
      <c r="B19" s="308"/>
      <c r="C19" s="309"/>
      <c r="D19" s="321" t="s">
        <v>42</v>
      </c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309"/>
      <c r="W19" s="309"/>
      <c r="X19" s="309"/>
      <c r="Y19" s="309"/>
      <c r="Z19" s="309"/>
      <c r="AA19" s="309"/>
      <c r="AB19" s="309"/>
      <c r="AC19" s="309"/>
      <c r="AD19" s="309"/>
      <c r="AE19" s="309"/>
      <c r="AF19" s="309"/>
      <c r="AG19" s="309"/>
      <c r="AH19" s="309"/>
      <c r="AI19" s="309"/>
      <c r="AJ19" s="309"/>
      <c r="AK19" s="309"/>
      <c r="AL19" s="309"/>
      <c r="AM19" s="309"/>
      <c r="AN19" s="309"/>
      <c r="AO19" s="309"/>
      <c r="AP19" s="309"/>
      <c r="AQ19" s="311"/>
      <c r="BE19" s="320"/>
      <c r="BS19" s="304" t="s">
        <v>8</v>
      </c>
    </row>
    <row r="20" spans="2:71" ht="22.5" customHeight="1">
      <c r="B20" s="308"/>
      <c r="C20" s="309"/>
      <c r="D20" s="309"/>
      <c r="E20" s="328" t="s">
        <v>34</v>
      </c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09"/>
      <c r="AP20" s="309"/>
      <c r="AQ20" s="311"/>
      <c r="BE20" s="320"/>
      <c r="BS20" s="304" t="s">
        <v>6</v>
      </c>
    </row>
    <row r="21" spans="2:71" ht="6.95" customHeight="1">
      <c r="B21" s="308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11"/>
      <c r="BE21" s="320"/>
    </row>
    <row r="22" spans="2:71" ht="6.95" customHeight="1">
      <c r="B22" s="308"/>
      <c r="C22" s="30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09"/>
      <c r="AQ22" s="311"/>
      <c r="BE22" s="320"/>
    </row>
    <row r="23" spans="2:71" s="337" customFormat="1" ht="25.9" customHeight="1">
      <c r="B23" s="330"/>
      <c r="C23" s="331"/>
      <c r="D23" s="332" t="s">
        <v>43</v>
      </c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4">
        <f>ROUND(AG51,2)</f>
        <v>0</v>
      </c>
      <c r="AL23" s="335"/>
      <c r="AM23" s="335"/>
      <c r="AN23" s="335"/>
      <c r="AO23" s="335"/>
      <c r="AP23" s="331"/>
      <c r="AQ23" s="336"/>
      <c r="BE23" s="320"/>
    </row>
    <row r="24" spans="2:71" s="337" customFormat="1" ht="6.95" customHeight="1">
      <c r="B24" s="330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6"/>
      <c r="BE24" s="320"/>
    </row>
    <row r="25" spans="2:71" s="337" customFormat="1"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8" t="s">
        <v>44</v>
      </c>
      <c r="M25" s="338"/>
      <c r="N25" s="338"/>
      <c r="O25" s="338"/>
      <c r="P25" s="331"/>
      <c r="Q25" s="331"/>
      <c r="R25" s="331"/>
      <c r="S25" s="331"/>
      <c r="T25" s="331"/>
      <c r="U25" s="331"/>
      <c r="V25" s="331"/>
      <c r="W25" s="338" t="s">
        <v>45</v>
      </c>
      <c r="X25" s="338"/>
      <c r="Y25" s="338"/>
      <c r="Z25" s="338"/>
      <c r="AA25" s="338"/>
      <c r="AB25" s="338"/>
      <c r="AC25" s="338"/>
      <c r="AD25" s="338"/>
      <c r="AE25" s="338"/>
      <c r="AF25" s="331"/>
      <c r="AG25" s="331"/>
      <c r="AH25" s="331"/>
      <c r="AI25" s="331"/>
      <c r="AJ25" s="331"/>
      <c r="AK25" s="338" t="s">
        <v>46</v>
      </c>
      <c r="AL25" s="338"/>
      <c r="AM25" s="338"/>
      <c r="AN25" s="338"/>
      <c r="AO25" s="338"/>
      <c r="AP25" s="331"/>
      <c r="AQ25" s="336"/>
      <c r="BE25" s="320"/>
    </row>
    <row r="26" spans="2:71" s="346" customFormat="1" ht="14.45" customHeight="1">
      <c r="B26" s="339"/>
      <c r="C26" s="340"/>
      <c r="D26" s="341" t="s">
        <v>47</v>
      </c>
      <c r="E26" s="340"/>
      <c r="F26" s="341" t="s">
        <v>48</v>
      </c>
      <c r="G26" s="340"/>
      <c r="H26" s="340"/>
      <c r="I26" s="340"/>
      <c r="J26" s="340"/>
      <c r="K26" s="340"/>
      <c r="L26" s="342">
        <v>0.21</v>
      </c>
      <c r="M26" s="343"/>
      <c r="N26" s="343"/>
      <c r="O26" s="343"/>
      <c r="P26" s="340"/>
      <c r="Q26" s="340"/>
      <c r="R26" s="340"/>
      <c r="S26" s="340"/>
      <c r="T26" s="340"/>
      <c r="U26" s="340"/>
      <c r="V26" s="340"/>
      <c r="W26" s="344">
        <f>ROUND(AZ51,2)</f>
        <v>0</v>
      </c>
      <c r="X26" s="343"/>
      <c r="Y26" s="343"/>
      <c r="Z26" s="343"/>
      <c r="AA26" s="343"/>
      <c r="AB26" s="343"/>
      <c r="AC26" s="343"/>
      <c r="AD26" s="343"/>
      <c r="AE26" s="343"/>
      <c r="AF26" s="340"/>
      <c r="AG26" s="340"/>
      <c r="AH26" s="340"/>
      <c r="AI26" s="340"/>
      <c r="AJ26" s="340"/>
      <c r="AK26" s="344">
        <f>ROUND(AV51,2)</f>
        <v>0</v>
      </c>
      <c r="AL26" s="343"/>
      <c r="AM26" s="343"/>
      <c r="AN26" s="343"/>
      <c r="AO26" s="343"/>
      <c r="AP26" s="340"/>
      <c r="AQ26" s="345"/>
      <c r="BE26" s="320"/>
    </row>
    <row r="27" spans="2:71" s="346" customFormat="1" ht="14.45" customHeight="1">
      <c r="B27" s="339"/>
      <c r="C27" s="340"/>
      <c r="D27" s="340"/>
      <c r="E27" s="340"/>
      <c r="F27" s="341" t="s">
        <v>49</v>
      </c>
      <c r="G27" s="340"/>
      <c r="H27" s="340"/>
      <c r="I27" s="340"/>
      <c r="J27" s="340"/>
      <c r="K27" s="340"/>
      <c r="L27" s="342">
        <v>0.15</v>
      </c>
      <c r="M27" s="343"/>
      <c r="N27" s="343"/>
      <c r="O27" s="343"/>
      <c r="P27" s="340"/>
      <c r="Q27" s="340"/>
      <c r="R27" s="340"/>
      <c r="S27" s="340"/>
      <c r="T27" s="340"/>
      <c r="U27" s="340"/>
      <c r="V27" s="340"/>
      <c r="W27" s="344">
        <f>ROUND(BA51,2)</f>
        <v>0</v>
      </c>
      <c r="X27" s="343"/>
      <c r="Y27" s="343"/>
      <c r="Z27" s="343"/>
      <c r="AA27" s="343"/>
      <c r="AB27" s="343"/>
      <c r="AC27" s="343"/>
      <c r="AD27" s="343"/>
      <c r="AE27" s="343"/>
      <c r="AF27" s="340"/>
      <c r="AG27" s="340"/>
      <c r="AH27" s="340"/>
      <c r="AI27" s="340"/>
      <c r="AJ27" s="340"/>
      <c r="AK27" s="344">
        <f>ROUND(AW51,2)</f>
        <v>0</v>
      </c>
      <c r="AL27" s="343"/>
      <c r="AM27" s="343"/>
      <c r="AN27" s="343"/>
      <c r="AO27" s="343"/>
      <c r="AP27" s="340"/>
      <c r="AQ27" s="345"/>
      <c r="BE27" s="320"/>
    </row>
    <row r="28" spans="2:71" s="346" customFormat="1" ht="14.45" hidden="1" customHeight="1">
      <c r="B28" s="339"/>
      <c r="C28" s="340"/>
      <c r="D28" s="340"/>
      <c r="E28" s="340"/>
      <c r="F28" s="341" t="s">
        <v>50</v>
      </c>
      <c r="G28" s="340"/>
      <c r="H28" s="340"/>
      <c r="I28" s="340"/>
      <c r="J28" s="340"/>
      <c r="K28" s="340"/>
      <c r="L28" s="342">
        <v>0.21</v>
      </c>
      <c r="M28" s="343"/>
      <c r="N28" s="343"/>
      <c r="O28" s="343"/>
      <c r="P28" s="340"/>
      <c r="Q28" s="340"/>
      <c r="R28" s="340"/>
      <c r="S28" s="340"/>
      <c r="T28" s="340"/>
      <c r="U28" s="340"/>
      <c r="V28" s="340"/>
      <c r="W28" s="344">
        <f>ROUND(BB51,2)</f>
        <v>0</v>
      </c>
      <c r="X28" s="343"/>
      <c r="Y28" s="343"/>
      <c r="Z28" s="343"/>
      <c r="AA28" s="343"/>
      <c r="AB28" s="343"/>
      <c r="AC28" s="343"/>
      <c r="AD28" s="343"/>
      <c r="AE28" s="343"/>
      <c r="AF28" s="340"/>
      <c r="AG28" s="340"/>
      <c r="AH28" s="340"/>
      <c r="AI28" s="340"/>
      <c r="AJ28" s="340"/>
      <c r="AK28" s="344">
        <v>0</v>
      </c>
      <c r="AL28" s="343"/>
      <c r="AM28" s="343"/>
      <c r="AN28" s="343"/>
      <c r="AO28" s="343"/>
      <c r="AP28" s="340"/>
      <c r="AQ28" s="345"/>
      <c r="BE28" s="320"/>
    </row>
    <row r="29" spans="2:71" s="346" customFormat="1" ht="14.45" hidden="1" customHeight="1">
      <c r="B29" s="339"/>
      <c r="C29" s="340"/>
      <c r="D29" s="340"/>
      <c r="E29" s="340"/>
      <c r="F29" s="341" t="s">
        <v>51</v>
      </c>
      <c r="G29" s="340"/>
      <c r="H29" s="340"/>
      <c r="I29" s="340"/>
      <c r="J29" s="340"/>
      <c r="K29" s="340"/>
      <c r="L29" s="342">
        <v>0.15</v>
      </c>
      <c r="M29" s="343"/>
      <c r="N29" s="343"/>
      <c r="O29" s="343"/>
      <c r="P29" s="340"/>
      <c r="Q29" s="340"/>
      <c r="R29" s="340"/>
      <c r="S29" s="340"/>
      <c r="T29" s="340"/>
      <c r="U29" s="340"/>
      <c r="V29" s="340"/>
      <c r="W29" s="344">
        <f>ROUND(BC51,2)</f>
        <v>0</v>
      </c>
      <c r="X29" s="343"/>
      <c r="Y29" s="343"/>
      <c r="Z29" s="343"/>
      <c r="AA29" s="343"/>
      <c r="AB29" s="343"/>
      <c r="AC29" s="343"/>
      <c r="AD29" s="343"/>
      <c r="AE29" s="343"/>
      <c r="AF29" s="340"/>
      <c r="AG29" s="340"/>
      <c r="AH29" s="340"/>
      <c r="AI29" s="340"/>
      <c r="AJ29" s="340"/>
      <c r="AK29" s="344">
        <v>0</v>
      </c>
      <c r="AL29" s="343"/>
      <c r="AM29" s="343"/>
      <c r="AN29" s="343"/>
      <c r="AO29" s="343"/>
      <c r="AP29" s="340"/>
      <c r="AQ29" s="345"/>
      <c r="BE29" s="320"/>
    </row>
    <row r="30" spans="2:71" s="346" customFormat="1" ht="14.45" hidden="1" customHeight="1">
      <c r="B30" s="339"/>
      <c r="C30" s="340"/>
      <c r="D30" s="340"/>
      <c r="E30" s="340"/>
      <c r="F30" s="341" t="s">
        <v>52</v>
      </c>
      <c r="G30" s="340"/>
      <c r="H30" s="340"/>
      <c r="I30" s="340"/>
      <c r="J30" s="340"/>
      <c r="K30" s="340"/>
      <c r="L30" s="342">
        <v>0</v>
      </c>
      <c r="M30" s="343"/>
      <c r="N30" s="343"/>
      <c r="O30" s="343"/>
      <c r="P30" s="340"/>
      <c r="Q30" s="340"/>
      <c r="R30" s="340"/>
      <c r="S30" s="340"/>
      <c r="T30" s="340"/>
      <c r="U30" s="340"/>
      <c r="V30" s="340"/>
      <c r="W30" s="344">
        <f>ROUND(BD51,2)</f>
        <v>0</v>
      </c>
      <c r="X30" s="343"/>
      <c r="Y30" s="343"/>
      <c r="Z30" s="343"/>
      <c r="AA30" s="343"/>
      <c r="AB30" s="343"/>
      <c r="AC30" s="343"/>
      <c r="AD30" s="343"/>
      <c r="AE30" s="343"/>
      <c r="AF30" s="340"/>
      <c r="AG30" s="340"/>
      <c r="AH30" s="340"/>
      <c r="AI30" s="340"/>
      <c r="AJ30" s="340"/>
      <c r="AK30" s="344">
        <v>0</v>
      </c>
      <c r="AL30" s="343"/>
      <c r="AM30" s="343"/>
      <c r="AN30" s="343"/>
      <c r="AO30" s="343"/>
      <c r="AP30" s="340"/>
      <c r="AQ30" s="345"/>
      <c r="BE30" s="320"/>
    </row>
    <row r="31" spans="2:71" s="337" customFormat="1" ht="6.95" customHeight="1">
      <c r="B31" s="330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6"/>
      <c r="BE31" s="320"/>
    </row>
    <row r="32" spans="2:71" s="337" customFormat="1" ht="25.9" customHeight="1">
      <c r="B32" s="330"/>
      <c r="C32" s="347"/>
      <c r="D32" s="348" t="s">
        <v>53</v>
      </c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50" t="s">
        <v>54</v>
      </c>
      <c r="U32" s="349"/>
      <c r="V32" s="349"/>
      <c r="W32" s="349"/>
      <c r="X32" s="351" t="s">
        <v>55</v>
      </c>
      <c r="Y32" s="352"/>
      <c r="Z32" s="352"/>
      <c r="AA32" s="352"/>
      <c r="AB32" s="352"/>
      <c r="AC32" s="349"/>
      <c r="AD32" s="349"/>
      <c r="AE32" s="349"/>
      <c r="AF32" s="349"/>
      <c r="AG32" s="349"/>
      <c r="AH32" s="349"/>
      <c r="AI32" s="349"/>
      <c r="AJ32" s="349"/>
      <c r="AK32" s="353">
        <f>SUM(AK23:AK30)</f>
        <v>0</v>
      </c>
      <c r="AL32" s="352"/>
      <c r="AM32" s="352"/>
      <c r="AN32" s="352"/>
      <c r="AO32" s="354"/>
      <c r="AP32" s="347"/>
      <c r="AQ32" s="355"/>
      <c r="BE32" s="320"/>
    </row>
    <row r="33" spans="2:56" s="337" customFormat="1" ht="6.95" customHeight="1"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6"/>
    </row>
    <row r="34" spans="2:56" s="337" customFormat="1" ht="6.95" customHeight="1">
      <c r="B34" s="356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8"/>
    </row>
    <row r="38" spans="2:56" s="337" customFormat="1" ht="6.95" customHeight="1">
      <c r="B38" s="359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1"/>
    </row>
    <row r="39" spans="2:56" s="337" customFormat="1" ht="36.950000000000003" customHeight="1">
      <c r="B39" s="330"/>
      <c r="C39" s="362" t="s">
        <v>56</v>
      </c>
      <c r="D39" s="363"/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3"/>
      <c r="AD39" s="363"/>
      <c r="AE39" s="363"/>
      <c r="AF39" s="363"/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1"/>
    </row>
    <row r="40" spans="2:56" s="337" customFormat="1" ht="6.95" customHeight="1">
      <c r="B40" s="330"/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1"/>
    </row>
    <row r="41" spans="2:56" s="368" customFormat="1" ht="14.45" customHeight="1">
      <c r="B41" s="364"/>
      <c r="C41" s="365" t="s">
        <v>15</v>
      </c>
      <c r="D41" s="366"/>
      <c r="E41" s="366"/>
      <c r="F41" s="366"/>
      <c r="G41" s="366"/>
      <c r="H41" s="366"/>
      <c r="I41" s="366"/>
      <c r="J41" s="366"/>
      <c r="K41" s="366"/>
      <c r="L41" s="366" t="str">
        <f>K5</f>
        <v>17041ZZ/2</v>
      </c>
      <c r="M41" s="366"/>
      <c r="N41" s="366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/>
      <c r="AP41" s="366"/>
      <c r="AQ41" s="366"/>
      <c r="AR41" s="367"/>
    </row>
    <row r="42" spans="2:56" s="375" customFormat="1" ht="36.950000000000003" customHeight="1">
      <c r="B42" s="369"/>
      <c r="C42" s="370" t="s">
        <v>18</v>
      </c>
      <c r="D42" s="371"/>
      <c r="E42" s="371"/>
      <c r="F42" s="371"/>
      <c r="G42" s="371"/>
      <c r="H42" s="371"/>
      <c r="I42" s="371"/>
      <c r="J42" s="371"/>
      <c r="K42" s="371"/>
      <c r="L42" s="372" t="str">
        <f>K6</f>
        <v>Obnova Goethovy vyhlídky část 2- bezprostřední okolí vyhlídky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P42" s="371"/>
      <c r="AQ42" s="371"/>
      <c r="AR42" s="374"/>
    </row>
    <row r="43" spans="2:56" s="337" customFormat="1" ht="6.95" customHeight="1">
      <c r="B43" s="330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1"/>
    </row>
    <row r="44" spans="2:56" s="337" customFormat="1" ht="15">
      <c r="B44" s="330"/>
      <c r="C44" s="365" t="s">
        <v>24</v>
      </c>
      <c r="D44" s="363"/>
      <c r="E44" s="363"/>
      <c r="F44" s="363"/>
      <c r="G44" s="363"/>
      <c r="H44" s="363"/>
      <c r="I44" s="363"/>
      <c r="J44" s="363"/>
      <c r="K44" s="363"/>
      <c r="L44" s="376" t="str">
        <f>IF(K8="","",K8)</f>
        <v>Karlovy Vary, Hůrky</v>
      </c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3"/>
      <c r="AD44" s="363"/>
      <c r="AE44" s="363"/>
      <c r="AF44" s="363"/>
      <c r="AG44" s="363"/>
      <c r="AH44" s="363"/>
      <c r="AI44" s="365" t="s">
        <v>26</v>
      </c>
      <c r="AJ44" s="363"/>
      <c r="AK44" s="363"/>
      <c r="AL44" s="363"/>
      <c r="AM44" s="377" t="str">
        <f>IF(AN8= "","",AN8)</f>
        <v>19.7.2017</v>
      </c>
      <c r="AN44" s="377"/>
      <c r="AO44" s="363"/>
      <c r="AP44" s="363"/>
      <c r="AQ44" s="363"/>
      <c r="AR44" s="361"/>
    </row>
    <row r="45" spans="2:56" s="337" customFormat="1" ht="6.95" customHeight="1">
      <c r="B45" s="330"/>
      <c r="C45" s="363"/>
      <c r="D45" s="363"/>
      <c r="E45" s="363"/>
      <c r="F45" s="363"/>
      <c r="G45" s="363"/>
      <c r="H45" s="36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1"/>
    </row>
    <row r="46" spans="2:56" s="337" customFormat="1" ht="15">
      <c r="B46" s="330"/>
      <c r="C46" s="365" t="s">
        <v>32</v>
      </c>
      <c r="D46" s="363"/>
      <c r="E46" s="363"/>
      <c r="F46" s="363"/>
      <c r="G46" s="363"/>
      <c r="H46" s="363"/>
      <c r="I46" s="363"/>
      <c r="J46" s="363"/>
      <c r="K46" s="363"/>
      <c r="L46" s="366" t="str">
        <f>IF(E11= "","",E11)</f>
        <v>Statutární město Karlovy Vary</v>
      </c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5" t="s">
        <v>39</v>
      </c>
      <c r="AJ46" s="363"/>
      <c r="AK46" s="363"/>
      <c r="AL46" s="363"/>
      <c r="AM46" s="378" t="str">
        <f>IF(E17="","",E17)</f>
        <v>Projektový atelier pro arch.a poz.stavby, s.r.o.</v>
      </c>
      <c r="AN46" s="378"/>
      <c r="AO46" s="378"/>
      <c r="AP46" s="378"/>
      <c r="AQ46" s="363"/>
      <c r="AR46" s="361"/>
      <c r="AS46" s="379" t="s">
        <v>57</v>
      </c>
      <c r="AT46" s="380"/>
      <c r="AU46" s="381"/>
      <c r="AV46" s="381"/>
      <c r="AW46" s="381"/>
      <c r="AX46" s="381"/>
      <c r="AY46" s="381"/>
      <c r="AZ46" s="381"/>
      <c r="BA46" s="381"/>
      <c r="BB46" s="381"/>
      <c r="BC46" s="381"/>
      <c r="BD46" s="382"/>
    </row>
    <row r="47" spans="2:56" s="337" customFormat="1" ht="15">
      <c r="B47" s="330"/>
      <c r="C47" s="365" t="s">
        <v>37</v>
      </c>
      <c r="D47" s="363"/>
      <c r="E47" s="363"/>
      <c r="F47" s="363"/>
      <c r="G47" s="363"/>
      <c r="H47" s="363"/>
      <c r="I47" s="363"/>
      <c r="J47" s="363"/>
      <c r="K47" s="363"/>
      <c r="L47" s="366" t="str">
        <f>IF(E14= "Vyplň údaj","",E14)</f>
        <v/>
      </c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3"/>
      <c r="AD47" s="363"/>
      <c r="AE47" s="363"/>
      <c r="AF47" s="363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1"/>
      <c r="AS47" s="383"/>
      <c r="AT47" s="384"/>
      <c r="AU47" s="385"/>
      <c r="AV47" s="385"/>
      <c r="AW47" s="385"/>
      <c r="AX47" s="385"/>
      <c r="AY47" s="385"/>
      <c r="AZ47" s="385"/>
      <c r="BA47" s="385"/>
      <c r="BB47" s="385"/>
      <c r="BC47" s="385"/>
      <c r="BD47" s="386"/>
    </row>
    <row r="48" spans="2:56" s="337" customFormat="1" ht="10.9" customHeight="1">
      <c r="B48" s="330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1"/>
      <c r="AS48" s="387"/>
      <c r="AT48" s="388"/>
      <c r="AU48" s="331"/>
      <c r="AV48" s="331"/>
      <c r="AW48" s="331"/>
      <c r="AX48" s="331"/>
      <c r="AY48" s="331"/>
      <c r="AZ48" s="331"/>
      <c r="BA48" s="331"/>
      <c r="BB48" s="331"/>
      <c r="BC48" s="331"/>
      <c r="BD48" s="389"/>
    </row>
    <row r="49" spans="1:91" s="337" customFormat="1" ht="29.25" customHeight="1">
      <c r="B49" s="330"/>
      <c r="C49" s="390" t="s">
        <v>58</v>
      </c>
      <c r="D49" s="391"/>
      <c r="E49" s="391"/>
      <c r="F49" s="391"/>
      <c r="G49" s="391"/>
      <c r="H49" s="392"/>
      <c r="I49" s="393" t="s">
        <v>59</v>
      </c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4" t="s">
        <v>60</v>
      </c>
      <c r="AH49" s="391"/>
      <c r="AI49" s="391"/>
      <c r="AJ49" s="391"/>
      <c r="AK49" s="391"/>
      <c r="AL49" s="391"/>
      <c r="AM49" s="391"/>
      <c r="AN49" s="393" t="s">
        <v>61</v>
      </c>
      <c r="AO49" s="391"/>
      <c r="AP49" s="391"/>
      <c r="AQ49" s="395" t="s">
        <v>62</v>
      </c>
      <c r="AR49" s="361"/>
      <c r="AS49" s="396" t="s">
        <v>63</v>
      </c>
      <c r="AT49" s="397" t="s">
        <v>64</v>
      </c>
      <c r="AU49" s="397" t="s">
        <v>65</v>
      </c>
      <c r="AV49" s="397" t="s">
        <v>66</v>
      </c>
      <c r="AW49" s="397" t="s">
        <v>67</v>
      </c>
      <c r="AX49" s="397" t="s">
        <v>68</v>
      </c>
      <c r="AY49" s="397" t="s">
        <v>69</v>
      </c>
      <c r="AZ49" s="397" t="s">
        <v>70</v>
      </c>
      <c r="BA49" s="397" t="s">
        <v>71</v>
      </c>
      <c r="BB49" s="397" t="s">
        <v>72</v>
      </c>
      <c r="BC49" s="397" t="s">
        <v>73</v>
      </c>
      <c r="BD49" s="398" t="s">
        <v>74</v>
      </c>
    </row>
    <row r="50" spans="1:91" s="337" customFormat="1" ht="10.9" customHeight="1">
      <c r="B50" s="330"/>
      <c r="C50" s="363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3"/>
      <c r="AD50" s="363"/>
      <c r="AE50" s="363"/>
      <c r="AF50" s="363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1"/>
      <c r="AS50" s="399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1"/>
    </row>
    <row r="51" spans="1:91" s="375" customFormat="1" ht="32.450000000000003" customHeight="1">
      <c r="B51" s="369"/>
      <c r="C51" s="402" t="s">
        <v>75</v>
      </c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4">
        <f>ROUND(AG52+AG55+AG56,2)</f>
        <v>0</v>
      </c>
      <c r="AH51" s="404"/>
      <c r="AI51" s="404"/>
      <c r="AJ51" s="404"/>
      <c r="AK51" s="404"/>
      <c r="AL51" s="404"/>
      <c r="AM51" s="404"/>
      <c r="AN51" s="405">
        <f t="shared" ref="AN51:AN56" si="0">SUM(AG51,AT51)</f>
        <v>0</v>
      </c>
      <c r="AO51" s="405"/>
      <c r="AP51" s="405"/>
      <c r="AQ51" s="406" t="s">
        <v>34</v>
      </c>
      <c r="AR51" s="374"/>
      <c r="AS51" s="407">
        <f>ROUND(AS52+AS55+AS56,2)</f>
        <v>0</v>
      </c>
      <c r="AT51" s="408">
        <f t="shared" ref="AT51:AT56" si="1">ROUND(SUM(AV51:AW51),2)</f>
        <v>0</v>
      </c>
      <c r="AU51" s="409">
        <f>ROUND(AU52+AU55+AU56,5)</f>
        <v>0</v>
      </c>
      <c r="AV51" s="408">
        <f>ROUND(AZ51*L26,2)</f>
        <v>0</v>
      </c>
      <c r="AW51" s="408">
        <f>ROUND(BA51*L27,2)</f>
        <v>0</v>
      </c>
      <c r="AX51" s="408">
        <f>ROUND(BB51*L26,2)</f>
        <v>0</v>
      </c>
      <c r="AY51" s="408">
        <f>ROUND(BC51*L27,2)</f>
        <v>0</v>
      </c>
      <c r="AZ51" s="408">
        <f>ROUND(AZ52+AZ55+AZ56,2)</f>
        <v>0</v>
      </c>
      <c r="BA51" s="408">
        <f>ROUND(BA52+BA55+BA56,2)</f>
        <v>0</v>
      </c>
      <c r="BB51" s="408">
        <f>ROUND(BB52+BB55+BB56,2)</f>
        <v>0</v>
      </c>
      <c r="BC51" s="408">
        <f>ROUND(BC52+BC55+BC56,2)</f>
        <v>0</v>
      </c>
      <c r="BD51" s="410">
        <f>ROUND(BD52+BD55+BD56,2)</f>
        <v>0</v>
      </c>
      <c r="BS51" s="411" t="s">
        <v>76</v>
      </c>
      <c r="BT51" s="411" t="s">
        <v>77</v>
      </c>
      <c r="BU51" s="412" t="s">
        <v>78</v>
      </c>
      <c r="BV51" s="411" t="s">
        <v>79</v>
      </c>
      <c r="BW51" s="411" t="s">
        <v>7</v>
      </c>
      <c r="BX51" s="411" t="s">
        <v>80</v>
      </c>
      <c r="CL51" s="411" t="s">
        <v>21</v>
      </c>
    </row>
    <row r="52" spans="1:91" s="413" customFormat="1" ht="22.5" customHeight="1">
      <c r="B52" s="414"/>
      <c r="C52" s="415"/>
      <c r="D52" s="416" t="s">
        <v>81</v>
      </c>
      <c r="E52" s="416"/>
      <c r="F52" s="416"/>
      <c r="G52" s="416"/>
      <c r="H52" s="416"/>
      <c r="I52" s="417"/>
      <c r="J52" s="416" t="s">
        <v>82</v>
      </c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8">
        <f>ROUND(SUM(AG53:AG54),2)</f>
        <v>0</v>
      </c>
      <c r="AH52" s="419"/>
      <c r="AI52" s="419"/>
      <c r="AJ52" s="419"/>
      <c r="AK52" s="419"/>
      <c r="AL52" s="419"/>
      <c r="AM52" s="419"/>
      <c r="AN52" s="420">
        <f t="shared" si="0"/>
        <v>0</v>
      </c>
      <c r="AO52" s="419"/>
      <c r="AP52" s="419"/>
      <c r="AQ52" s="421" t="s">
        <v>83</v>
      </c>
      <c r="AR52" s="422"/>
      <c r="AS52" s="423">
        <f>ROUND(SUM(AS53:AS54),2)</f>
        <v>0</v>
      </c>
      <c r="AT52" s="424">
        <f t="shared" si="1"/>
        <v>0</v>
      </c>
      <c r="AU52" s="425">
        <f>ROUND(SUM(AU53:AU54),5)</f>
        <v>0</v>
      </c>
      <c r="AV52" s="424">
        <f>ROUND(AZ52*L26,2)</f>
        <v>0</v>
      </c>
      <c r="AW52" s="424">
        <f>ROUND(BA52*L27,2)</f>
        <v>0</v>
      </c>
      <c r="AX52" s="424">
        <f>ROUND(BB52*L26,2)</f>
        <v>0</v>
      </c>
      <c r="AY52" s="424">
        <f>ROUND(BC52*L27,2)</f>
        <v>0</v>
      </c>
      <c r="AZ52" s="424">
        <f>ROUND(SUM(AZ53:AZ54),2)</f>
        <v>0</v>
      </c>
      <c r="BA52" s="424">
        <f>ROUND(SUM(BA53:BA54),2)</f>
        <v>0</v>
      </c>
      <c r="BB52" s="424">
        <f>ROUND(SUM(BB53:BB54),2)</f>
        <v>0</v>
      </c>
      <c r="BC52" s="424">
        <f>ROUND(SUM(BC53:BC54),2)</f>
        <v>0</v>
      </c>
      <c r="BD52" s="426">
        <f>ROUND(SUM(BD53:BD54),2)</f>
        <v>0</v>
      </c>
      <c r="BS52" s="427" t="s">
        <v>76</v>
      </c>
      <c r="BT52" s="427" t="s">
        <v>84</v>
      </c>
      <c r="BU52" s="427" t="s">
        <v>78</v>
      </c>
      <c r="BV52" s="427" t="s">
        <v>79</v>
      </c>
      <c r="BW52" s="427" t="s">
        <v>85</v>
      </c>
      <c r="BX52" s="427" t="s">
        <v>7</v>
      </c>
      <c r="CL52" s="427" t="s">
        <v>21</v>
      </c>
      <c r="CM52" s="427" t="s">
        <v>86</v>
      </c>
    </row>
    <row r="53" spans="1:91" s="440" customFormat="1" ht="22.5" customHeight="1">
      <c r="A53" s="428" t="s">
        <v>87</v>
      </c>
      <c r="B53" s="429"/>
      <c r="C53" s="430"/>
      <c r="D53" s="430"/>
      <c r="E53" s="431" t="s">
        <v>88</v>
      </c>
      <c r="F53" s="431"/>
      <c r="G53" s="431"/>
      <c r="H53" s="431"/>
      <c r="I53" s="431"/>
      <c r="J53" s="430"/>
      <c r="K53" s="431" t="s">
        <v>89</v>
      </c>
      <c r="L53" s="431"/>
      <c r="M53" s="431"/>
      <c r="N53" s="431"/>
      <c r="O53" s="431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31"/>
      <c r="AD53" s="431"/>
      <c r="AE53" s="431"/>
      <c r="AF53" s="431"/>
      <c r="AG53" s="432">
        <f>'2.1.a - okolní prvky'!J29</f>
        <v>0</v>
      </c>
      <c r="AH53" s="433"/>
      <c r="AI53" s="433"/>
      <c r="AJ53" s="433"/>
      <c r="AK53" s="433"/>
      <c r="AL53" s="433"/>
      <c r="AM53" s="433"/>
      <c r="AN53" s="432">
        <f t="shared" si="0"/>
        <v>0</v>
      </c>
      <c r="AO53" s="433"/>
      <c r="AP53" s="433"/>
      <c r="AQ53" s="434" t="s">
        <v>90</v>
      </c>
      <c r="AR53" s="435"/>
      <c r="AS53" s="436">
        <v>0</v>
      </c>
      <c r="AT53" s="437">
        <f t="shared" si="1"/>
        <v>0</v>
      </c>
      <c r="AU53" s="438">
        <f>'2.1.a - okolní prvky'!P87</f>
        <v>0</v>
      </c>
      <c r="AV53" s="437">
        <f>'2.1.a - okolní prvky'!J32</f>
        <v>0</v>
      </c>
      <c r="AW53" s="437">
        <f>'2.1.a - okolní prvky'!J33</f>
        <v>0</v>
      </c>
      <c r="AX53" s="437">
        <f>'2.1.a - okolní prvky'!J34</f>
        <v>0</v>
      </c>
      <c r="AY53" s="437">
        <f>'2.1.a - okolní prvky'!J35</f>
        <v>0</v>
      </c>
      <c r="AZ53" s="437">
        <f>'2.1.a - okolní prvky'!F32</f>
        <v>0</v>
      </c>
      <c r="BA53" s="437">
        <f>'2.1.a - okolní prvky'!F33</f>
        <v>0</v>
      </c>
      <c r="BB53" s="437">
        <f>'2.1.a - okolní prvky'!F34</f>
        <v>0</v>
      </c>
      <c r="BC53" s="437">
        <f>'2.1.a - okolní prvky'!F35</f>
        <v>0</v>
      </c>
      <c r="BD53" s="439">
        <f>'2.1.a - okolní prvky'!F36</f>
        <v>0</v>
      </c>
      <c r="BT53" s="441" t="s">
        <v>86</v>
      </c>
      <c r="BV53" s="441" t="s">
        <v>79</v>
      </c>
      <c r="BW53" s="441" t="s">
        <v>91</v>
      </c>
      <c r="BX53" s="441" t="s">
        <v>85</v>
      </c>
      <c r="CL53" s="441" t="s">
        <v>21</v>
      </c>
    </row>
    <row r="54" spans="1:91" s="440" customFormat="1" ht="22.5" customHeight="1">
      <c r="A54" s="428" t="s">
        <v>87</v>
      </c>
      <c r="B54" s="429"/>
      <c r="C54" s="430"/>
      <c r="D54" s="430"/>
      <c r="E54" s="431" t="s">
        <v>92</v>
      </c>
      <c r="F54" s="431"/>
      <c r="G54" s="431"/>
      <c r="H54" s="431"/>
      <c r="I54" s="431"/>
      <c r="J54" s="430"/>
      <c r="K54" s="431" t="s">
        <v>93</v>
      </c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2">
        <f>'2.1.b - přístřešek pro te...'!J29</f>
        <v>0</v>
      </c>
      <c r="AH54" s="433"/>
      <c r="AI54" s="433"/>
      <c r="AJ54" s="433"/>
      <c r="AK54" s="433"/>
      <c r="AL54" s="433"/>
      <c r="AM54" s="433"/>
      <c r="AN54" s="432">
        <f t="shared" si="0"/>
        <v>0</v>
      </c>
      <c r="AO54" s="433"/>
      <c r="AP54" s="433"/>
      <c r="AQ54" s="434" t="s">
        <v>90</v>
      </c>
      <c r="AR54" s="435"/>
      <c r="AS54" s="436">
        <v>0</v>
      </c>
      <c r="AT54" s="437">
        <f t="shared" si="1"/>
        <v>0</v>
      </c>
      <c r="AU54" s="438">
        <f>'2.1.b - přístřešek pro te...'!P96</f>
        <v>0</v>
      </c>
      <c r="AV54" s="437">
        <f>'2.1.b - přístřešek pro te...'!J32</f>
        <v>0</v>
      </c>
      <c r="AW54" s="437">
        <f>'2.1.b - přístřešek pro te...'!J33</f>
        <v>0</v>
      </c>
      <c r="AX54" s="437">
        <f>'2.1.b - přístřešek pro te...'!J34</f>
        <v>0</v>
      </c>
      <c r="AY54" s="437">
        <f>'2.1.b - přístřešek pro te...'!J35</f>
        <v>0</v>
      </c>
      <c r="AZ54" s="437">
        <f>'2.1.b - přístřešek pro te...'!F32</f>
        <v>0</v>
      </c>
      <c r="BA54" s="437">
        <f>'2.1.b - přístřešek pro te...'!F33</f>
        <v>0</v>
      </c>
      <c r="BB54" s="437">
        <f>'2.1.b - přístřešek pro te...'!F34</f>
        <v>0</v>
      </c>
      <c r="BC54" s="437">
        <f>'2.1.b - přístřešek pro te...'!F35</f>
        <v>0</v>
      </c>
      <c r="BD54" s="439">
        <f>'2.1.b - přístřešek pro te...'!F36</f>
        <v>0</v>
      </c>
      <c r="BT54" s="441" t="s">
        <v>86</v>
      </c>
      <c r="BV54" s="441" t="s">
        <v>79</v>
      </c>
      <c r="BW54" s="441" t="s">
        <v>94</v>
      </c>
      <c r="BX54" s="441" t="s">
        <v>85</v>
      </c>
      <c r="CL54" s="441" t="s">
        <v>21</v>
      </c>
    </row>
    <row r="55" spans="1:91" s="413" customFormat="1" ht="22.5" customHeight="1">
      <c r="A55" s="428" t="s">
        <v>87</v>
      </c>
      <c r="B55" s="414"/>
      <c r="C55" s="415"/>
      <c r="D55" s="416" t="s">
        <v>95</v>
      </c>
      <c r="E55" s="416"/>
      <c r="F55" s="416"/>
      <c r="G55" s="416"/>
      <c r="H55" s="416"/>
      <c r="I55" s="417"/>
      <c r="J55" s="416" t="s">
        <v>96</v>
      </c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20">
        <f>'2.2 - Specializovaná řemesla'!J27</f>
        <v>0</v>
      </c>
      <c r="AH55" s="419"/>
      <c r="AI55" s="419"/>
      <c r="AJ55" s="419"/>
      <c r="AK55" s="419"/>
      <c r="AL55" s="419"/>
      <c r="AM55" s="419"/>
      <c r="AN55" s="420">
        <f t="shared" si="0"/>
        <v>0</v>
      </c>
      <c r="AO55" s="419"/>
      <c r="AP55" s="419"/>
      <c r="AQ55" s="421" t="s">
        <v>83</v>
      </c>
      <c r="AR55" s="422"/>
      <c r="AS55" s="423">
        <v>0</v>
      </c>
      <c r="AT55" s="424">
        <f t="shared" si="1"/>
        <v>0</v>
      </c>
      <c r="AU55" s="425">
        <f>'2.2 - Specializovaná řemesla'!P84</f>
        <v>0</v>
      </c>
      <c r="AV55" s="424">
        <f>'2.2 - Specializovaná řemesla'!J30</f>
        <v>0</v>
      </c>
      <c r="AW55" s="424">
        <f>'2.2 - Specializovaná řemesla'!J31</f>
        <v>0</v>
      </c>
      <c r="AX55" s="424">
        <f>'2.2 - Specializovaná řemesla'!J32</f>
        <v>0</v>
      </c>
      <c r="AY55" s="424">
        <f>'2.2 - Specializovaná řemesla'!J33</f>
        <v>0</v>
      </c>
      <c r="AZ55" s="424">
        <f>'2.2 - Specializovaná řemesla'!F30</f>
        <v>0</v>
      </c>
      <c r="BA55" s="424">
        <f>'2.2 - Specializovaná řemesla'!F31</f>
        <v>0</v>
      </c>
      <c r="BB55" s="424">
        <f>'2.2 - Specializovaná řemesla'!F32</f>
        <v>0</v>
      </c>
      <c r="BC55" s="424">
        <f>'2.2 - Specializovaná řemesla'!F33</f>
        <v>0</v>
      </c>
      <c r="BD55" s="426">
        <f>'2.2 - Specializovaná řemesla'!F34</f>
        <v>0</v>
      </c>
      <c r="BT55" s="427" t="s">
        <v>84</v>
      </c>
      <c r="BV55" s="427" t="s">
        <v>79</v>
      </c>
      <c r="BW55" s="427" t="s">
        <v>97</v>
      </c>
      <c r="BX55" s="427" t="s">
        <v>7</v>
      </c>
      <c r="CL55" s="427" t="s">
        <v>21</v>
      </c>
      <c r="CM55" s="427" t="s">
        <v>86</v>
      </c>
    </row>
    <row r="56" spans="1:91" s="413" customFormat="1" ht="22.5" customHeight="1">
      <c r="A56" s="428" t="s">
        <v>87</v>
      </c>
      <c r="B56" s="414"/>
      <c r="C56" s="415"/>
      <c r="D56" s="416" t="s">
        <v>98</v>
      </c>
      <c r="E56" s="416"/>
      <c r="F56" s="416"/>
      <c r="G56" s="416"/>
      <c r="H56" s="416"/>
      <c r="I56" s="417"/>
      <c r="J56" s="416" t="s">
        <v>99</v>
      </c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16"/>
      <c r="AD56" s="416"/>
      <c r="AE56" s="416"/>
      <c r="AF56" s="416"/>
      <c r="AG56" s="420">
        <f>'VRN - Vedlejší rozpočtové...'!J27</f>
        <v>0</v>
      </c>
      <c r="AH56" s="419"/>
      <c r="AI56" s="419"/>
      <c r="AJ56" s="419"/>
      <c r="AK56" s="419"/>
      <c r="AL56" s="419"/>
      <c r="AM56" s="419"/>
      <c r="AN56" s="420">
        <f t="shared" si="0"/>
        <v>0</v>
      </c>
      <c r="AO56" s="419"/>
      <c r="AP56" s="419"/>
      <c r="AQ56" s="421" t="s">
        <v>83</v>
      </c>
      <c r="AR56" s="422"/>
      <c r="AS56" s="442">
        <v>0</v>
      </c>
      <c r="AT56" s="443">
        <f t="shared" si="1"/>
        <v>0</v>
      </c>
      <c r="AU56" s="444">
        <f>'VRN - Vedlejší rozpočtové...'!P83</f>
        <v>0</v>
      </c>
      <c r="AV56" s="443">
        <f>'VRN - Vedlejší rozpočtové...'!J30</f>
        <v>0</v>
      </c>
      <c r="AW56" s="443">
        <f>'VRN - Vedlejší rozpočtové...'!J31</f>
        <v>0</v>
      </c>
      <c r="AX56" s="443">
        <f>'VRN - Vedlejší rozpočtové...'!J32</f>
        <v>0</v>
      </c>
      <c r="AY56" s="443">
        <f>'VRN - Vedlejší rozpočtové...'!J33</f>
        <v>0</v>
      </c>
      <c r="AZ56" s="443">
        <f>'VRN - Vedlejší rozpočtové...'!F30</f>
        <v>0</v>
      </c>
      <c r="BA56" s="443">
        <f>'VRN - Vedlejší rozpočtové...'!F31</f>
        <v>0</v>
      </c>
      <c r="BB56" s="443">
        <f>'VRN - Vedlejší rozpočtové...'!F32</f>
        <v>0</v>
      </c>
      <c r="BC56" s="443">
        <f>'VRN - Vedlejší rozpočtové...'!F33</f>
        <v>0</v>
      </c>
      <c r="BD56" s="445">
        <f>'VRN - Vedlejší rozpočtové...'!F34</f>
        <v>0</v>
      </c>
      <c r="BT56" s="427" t="s">
        <v>84</v>
      </c>
      <c r="BV56" s="427" t="s">
        <v>79</v>
      </c>
      <c r="BW56" s="427" t="s">
        <v>100</v>
      </c>
      <c r="BX56" s="427" t="s">
        <v>7</v>
      </c>
      <c r="CL56" s="427" t="s">
        <v>21</v>
      </c>
      <c r="CM56" s="427" t="s">
        <v>86</v>
      </c>
    </row>
    <row r="57" spans="1:91" s="337" customFormat="1" ht="30" customHeight="1">
      <c r="B57" s="330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363"/>
      <c r="Z57" s="363"/>
      <c r="AA57" s="363"/>
      <c r="AB57" s="363"/>
      <c r="AC57" s="363"/>
      <c r="AD57" s="363"/>
      <c r="AE57" s="363"/>
      <c r="AF57" s="363"/>
      <c r="AG57" s="363"/>
      <c r="AH57" s="363"/>
      <c r="AI57" s="363"/>
      <c r="AJ57" s="363"/>
      <c r="AK57" s="363"/>
      <c r="AL57" s="363"/>
      <c r="AM57" s="363"/>
      <c r="AN57" s="363"/>
      <c r="AO57" s="363"/>
      <c r="AP57" s="363"/>
      <c r="AQ57" s="363"/>
      <c r="AR57" s="361"/>
    </row>
    <row r="58" spans="1:91" s="337" customFormat="1" ht="6.95" customHeight="1">
      <c r="B58" s="356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61"/>
    </row>
  </sheetData>
  <sheetProtection password="CC35" sheet="1" objects="1" scenarios="1" formatCells="0" formatColumns="0" formatRows="0" sort="0" autoFilter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E53:I53"/>
    <mergeCell ref="K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3" location="'2.1.a - okolní prvky'!C2" display="/"/>
    <hyperlink ref="A54" location="'2.1.b - přístřešek pro te...'!C2" display="/"/>
    <hyperlink ref="A55" location="'2.2 - Specializovaná řemesla'!C2" display="/"/>
    <hyperlink ref="A56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8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91</v>
      </c>
    </row>
    <row r="3" spans="1:70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1:70" ht="36.950000000000003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1:70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1:70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1:70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1:70" ht="15">
      <c r="B8" s="17"/>
      <c r="C8" s="18"/>
      <c r="D8" s="23" t="s">
        <v>107</v>
      </c>
      <c r="E8" s="18"/>
      <c r="F8" s="18"/>
      <c r="G8" s="18"/>
      <c r="H8" s="18"/>
      <c r="I8" s="53"/>
      <c r="J8" s="18"/>
      <c r="K8" s="20"/>
    </row>
    <row r="9" spans="1:70" s="1" customFormat="1" ht="22.5" customHeight="1">
      <c r="B9" s="24"/>
      <c r="C9" s="25"/>
      <c r="D9" s="25"/>
      <c r="E9" s="279" t="s">
        <v>108</v>
      </c>
      <c r="F9" s="280"/>
      <c r="G9" s="280"/>
      <c r="H9" s="280"/>
      <c r="I9" s="54"/>
      <c r="J9" s="25"/>
      <c r="K9" s="26"/>
    </row>
    <row r="10" spans="1:70" s="1" customFormat="1" ht="15">
      <c r="B10" s="24"/>
      <c r="C10" s="25"/>
      <c r="D10" s="23" t="s">
        <v>109</v>
      </c>
      <c r="E10" s="25"/>
      <c r="F10" s="25"/>
      <c r="G10" s="25"/>
      <c r="H10" s="25"/>
      <c r="I10" s="54"/>
      <c r="J10" s="25"/>
      <c r="K10" s="26"/>
    </row>
    <row r="11" spans="1:70" s="1" customFormat="1" ht="36.950000000000003" customHeight="1">
      <c r="B11" s="24"/>
      <c r="C11" s="25"/>
      <c r="D11" s="25"/>
      <c r="E11" s="281" t="s">
        <v>110</v>
      </c>
      <c r="F11" s="280"/>
      <c r="G11" s="280"/>
      <c r="H11" s="280"/>
      <c r="I11" s="54"/>
      <c r="J11" s="25"/>
      <c r="K11" s="26"/>
    </row>
    <row r="12" spans="1:70" s="1" customFormat="1">
      <c r="B12" s="24"/>
      <c r="C12" s="25"/>
      <c r="D12" s="25"/>
      <c r="E12" s="25"/>
      <c r="F12" s="25"/>
      <c r="G12" s="25"/>
      <c r="H12" s="25"/>
      <c r="I12" s="54"/>
      <c r="J12" s="25"/>
      <c r="K12" s="26"/>
    </row>
    <row r="13" spans="1:70" s="1" customFormat="1" ht="14.45" customHeight="1">
      <c r="B13" s="24"/>
      <c r="C13" s="25"/>
      <c r="D13" s="23" t="s">
        <v>20</v>
      </c>
      <c r="E13" s="25"/>
      <c r="F13" s="22" t="s">
        <v>21</v>
      </c>
      <c r="G13" s="25"/>
      <c r="H13" s="25"/>
      <c r="I13" s="55" t="s">
        <v>22</v>
      </c>
      <c r="J13" s="22" t="s">
        <v>34</v>
      </c>
      <c r="K13" s="26"/>
    </row>
    <row r="14" spans="1:70" s="1" customFormat="1" ht="14.45" customHeight="1">
      <c r="B14" s="24"/>
      <c r="C14" s="25"/>
      <c r="D14" s="23" t="s">
        <v>24</v>
      </c>
      <c r="E14" s="25"/>
      <c r="F14" s="22" t="s">
        <v>25</v>
      </c>
      <c r="G14" s="25"/>
      <c r="H14" s="25"/>
      <c r="I14" s="55" t="s">
        <v>26</v>
      </c>
      <c r="J14" s="56" t="str">
        <f>'Rekapitulace stavby'!AN8</f>
        <v>19.7.2017</v>
      </c>
      <c r="K14" s="26"/>
    </row>
    <row r="15" spans="1:70" s="1" customFormat="1" ht="10.9" customHeight="1">
      <c r="B15" s="24"/>
      <c r="C15" s="25"/>
      <c r="D15" s="25"/>
      <c r="E15" s="25"/>
      <c r="F15" s="25"/>
      <c r="G15" s="25"/>
      <c r="H15" s="25"/>
      <c r="I15" s="54"/>
      <c r="J15" s="25"/>
      <c r="K15" s="26"/>
    </row>
    <row r="16" spans="1:70" s="1" customFormat="1" ht="14.45" customHeight="1">
      <c r="B16" s="24"/>
      <c r="C16" s="25"/>
      <c r="D16" s="23" t="s">
        <v>32</v>
      </c>
      <c r="E16" s="25"/>
      <c r="F16" s="25"/>
      <c r="G16" s="25"/>
      <c r="H16" s="25"/>
      <c r="I16" s="55" t="s">
        <v>33</v>
      </c>
      <c r="J16" s="22" t="s">
        <v>34</v>
      </c>
      <c r="K16" s="26"/>
    </row>
    <row r="17" spans="2:11" s="1" customFormat="1" ht="18" customHeight="1">
      <c r="B17" s="24"/>
      <c r="C17" s="25"/>
      <c r="D17" s="25"/>
      <c r="E17" s="22" t="s">
        <v>35</v>
      </c>
      <c r="F17" s="25"/>
      <c r="G17" s="25"/>
      <c r="H17" s="25"/>
      <c r="I17" s="55" t="s">
        <v>36</v>
      </c>
      <c r="J17" s="22" t="s">
        <v>34</v>
      </c>
      <c r="K17" s="26"/>
    </row>
    <row r="18" spans="2:11" s="1" customFormat="1" ht="6.95" customHeight="1">
      <c r="B18" s="24"/>
      <c r="C18" s="25"/>
      <c r="D18" s="25"/>
      <c r="E18" s="25"/>
      <c r="F18" s="25"/>
      <c r="G18" s="25"/>
      <c r="H18" s="25"/>
      <c r="I18" s="54"/>
      <c r="J18" s="25"/>
      <c r="K18" s="26"/>
    </row>
    <row r="19" spans="2:11" s="1" customFormat="1" ht="14.45" customHeight="1">
      <c r="B19" s="24"/>
      <c r="C19" s="25"/>
      <c r="D19" s="23" t="s">
        <v>37</v>
      </c>
      <c r="E19" s="25"/>
      <c r="F19" s="25"/>
      <c r="G19" s="25"/>
      <c r="H19" s="25"/>
      <c r="I19" s="55" t="s">
        <v>33</v>
      </c>
      <c r="J19" s="22" t="str">
        <f>IF('Rekapitulace stavby'!AN13="Vyplň údaj","",IF('Rekapitulace stavby'!AN13="","",'Rekapitulace stavby'!AN13))</f>
        <v/>
      </c>
      <c r="K19" s="26"/>
    </row>
    <row r="20" spans="2:11" s="1" customFormat="1" ht="18" customHeight="1">
      <c r="B20" s="24"/>
      <c r="C20" s="25"/>
      <c r="D20" s="25"/>
      <c r="E20" s="22" t="str">
        <f>IF('Rekapitulace stavby'!E14="Vyplň údaj","",IF('Rekapitulace stavby'!E14="","",'Rekapitulace stavby'!E14))</f>
        <v/>
      </c>
      <c r="F20" s="25"/>
      <c r="G20" s="25"/>
      <c r="H20" s="25"/>
      <c r="I20" s="55" t="s">
        <v>36</v>
      </c>
      <c r="J20" s="22" t="str">
        <f>IF('Rekapitulace stavby'!AN14="Vyplň údaj","",IF('Rekapitulace stavby'!AN14="","",'Rekapitulace stavby'!AN14))</f>
        <v/>
      </c>
      <c r="K20" s="26"/>
    </row>
    <row r="21" spans="2:11" s="1" customFormat="1" ht="6.95" customHeight="1">
      <c r="B21" s="24"/>
      <c r="C21" s="25"/>
      <c r="D21" s="25"/>
      <c r="E21" s="25"/>
      <c r="F21" s="25"/>
      <c r="G21" s="25"/>
      <c r="H21" s="25"/>
      <c r="I21" s="54"/>
      <c r="J21" s="25"/>
      <c r="K21" s="26"/>
    </row>
    <row r="22" spans="2:11" s="1" customFormat="1" ht="14.45" customHeight="1">
      <c r="B22" s="24"/>
      <c r="C22" s="25"/>
      <c r="D22" s="23" t="s">
        <v>39</v>
      </c>
      <c r="E22" s="25"/>
      <c r="F22" s="25"/>
      <c r="G22" s="25"/>
      <c r="H22" s="25"/>
      <c r="I22" s="55" t="s">
        <v>33</v>
      </c>
      <c r="J22" s="22" t="s">
        <v>34</v>
      </c>
      <c r="K22" s="26"/>
    </row>
    <row r="23" spans="2:11" s="1" customFormat="1" ht="18" customHeight="1">
      <c r="B23" s="24"/>
      <c r="C23" s="25"/>
      <c r="D23" s="25"/>
      <c r="E23" s="22" t="s">
        <v>40</v>
      </c>
      <c r="F23" s="25"/>
      <c r="G23" s="25"/>
      <c r="H23" s="25"/>
      <c r="I23" s="55" t="s">
        <v>36</v>
      </c>
      <c r="J23" s="22" t="s">
        <v>34</v>
      </c>
      <c r="K23" s="26"/>
    </row>
    <row r="24" spans="2:11" s="1" customFormat="1" ht="6.95" customHeight="1">
      <c r="B24" s="24"/>
      <c r="C24" s="25"/>
      <c r="D24" s="25"/>
      <c r="E24" s="25"/>
      <c r="F24" s="25"/>
      <c r="G24" s="25"/>
      <c r="H24" s="25"/>
      <c r="I24" s="54"/>
      <c r="J24" s="25"/>
      <c r="K24" s="26"/>
    </row>
    <row r="25" spans="2:11" s="1" customFormat="1" ht="14.45" customHeight="1">
      <c r="B25" s="24"/>
      <c r="C25" s="25"/>
      <c r="D25" s="23" t="s">
        <v>42</v>
      </c>
      <c r="E25" s="25"/>
      <c r="F25" s="25"/>
      <c r="G25" s="25"/>
      <c r="H25" s="25"/>
      <c r="I25" s="54"/>
      <c r="J25" s="25"/>
      <c r="K25" s="26"/>
    </row>
    <row r="26" spans="2:11" s="2" customFormat="1" ht="22.5" customHeight="1">
      <c r="B26" s="57"/>
      <c r="C26" s="58"/>
      <c r="D26" s="58"/>
      <c r="E26" s="277" t="s">
        <v>34</v>
      </c>
      <c r="F26" s="277"/>
      <c r="G26" s="277"/>
      <c r="H26" s="277"/>
      <c r="I26" s="59"/>
      <c r="J26" s="58"/>
      <c r="K26" s="60"/>
    </row>
    <row r="27" spans="2:11" s="1" customFormat="1" ht="6.95" customHeight="1">
      <c r="B27" s="24"/>
      <c r="C27" s="25"/>
      <c r="D27" s="25"/>
      <c r="E27" s="25"/>
      <c r="F27" s="25"/>
      <c r="G27" s="25"/>
      <c r="H27" s="25"/>
      <c r="I27" s="54"/>
      <c r="J27" s="25"/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25.35" customHeight="1">
      <c r="B29" s="24"/>
      <c r="C29" s="25"/>
      <c r="D29" s="63" t="s">
        <v>43</v>
      </c>
      <c r="E29" s="25"/>
      <c r="F29" s="25"/>
      <c r="G29" s="25"/>
      <c r="H29" s="25"/>
      <c r="I29" s="54"/>
      <c r="J29" s="64">
        <f>ROUND(J87,2)</f>
        <v>0</v>
      </c>
      <c r="K29" s="26"/>
    </row>
    <row r="30" spans="2:11" s="1" customFormat="1" ht="6.95" customHeight="1">
      <c r="B30" s="24"/>
      <c r="C30" s="25"/>
      <c r="D30" s="45"/>
      <c r="E30" s="45"/>
      <c r="F30" s="45"/>
      <c r="G30" s="45"/>
      <c r="H30" s="45"/>
      <c r="I30" s="61"/>
      <c r="J30" s="45"/>
      <c r="K30" s="62"/>
    </row>
    <row r="31" spans="2:11" s="1" customFormat="1" ht="14.45" customHeight="1">
      <c r="B31" s="24"/>
      <c r="C31" s="25"/>
      <c r="D31" s="25"/>
      <c r="E31" s="25"/>
      <c r="F31" s="27" t="s">
        <v>45</v>
      </c>
      <c r="G31" s="25"/>
      <c r="H31" s="25"/>
      <c r="I31" s="65" t="s">
        <v>44</v>
      </c>
      <c r="J31" s="27" t="s">
        <v>46</v>
      </c>
      <c r="K31" s="26"/>
    </row>
    <row r="32" spans="2:11" s="1" customFormat="1" ht="14.45" customHeight="1">
      <c r="B32" s="24"/>
      <c r="C32" s="25"/>
      <c r="D32" s="28" t="s">
        <v>47</v>
      </c>
      <c r="E32" s="28" t="s">
        <v>48</v>
      </c>
      <c r="F32" s="66">
        <f>ROUND(SUM(BE87:BE137), 2)</f>
        <v>0</v>
      </c>
      <c r="G32" s="25"/>
      <c r="H32" s="25"/>
      <c r="I32" s="67">
        <v>0.21</v>
      </c>
      <c r="J32" s="66">
        <f>ROUND(ROUND((SUM(BE87:BE137)), 2)*I32, 2)</f>
        <v>0</v>
      </c>
      <c r="K32" s="26"/>
    </row>
    <row r="33" spans="2:11" s="1" customFormat="1" ht="14.45" customHeight="1">
      <c r="B33" s="24"/>
      <c r="C33" s="25"/>
      <c r="D33" s="25"/>
      <c r="E33" s="28" t="s">
        <v>49</v>
      </c>
      <c r="F33" s="66">
        <f>ROUND(SUM(BF87:BF137), 2)</f>
        <v>0</v>
      </c>
      <c r="G33" s="25"/>
      <c r="H33" s="25"/>
      <c r="I33" s="67">
        <v>0.15</v>
      </c>
      <c r="J33" s="66">
        <f>ROUND(ROUND((SUM(BF87:BF137)), 2)*I33, 2)</f>
        <v>0</v>
      </c>
      <c r="K33" s="26"/>
    </row>
    <row r="34" spans="2:11" s="1" customFormat="1" ht="14.45" hidden="1" customHeight="1">
      <c r="B34" s="24"/>
      <c r="C34" s="25"/>
      <c r="D34" s="25"/>
      <c r="E34" s="28" t="s">
        <v>50</v>
      </c>
      <c r="F34" s="66">
        <f>ROUND(SUM(BG87:BG137), 2)</f>
        <v>0</v>
      </c>
      <c r="G34" s="25"/>
      <c r="H34" s="25"/>
      <c r="I34" s="67">
        <v>0.21</v>
      </c>
      <c r="J34" s="66">
        <v>0</v>
      </c>
      <c r="K34" s="26"/>
    </row>
    <row r="35" spans="2:11" s="1" customFormat="1" ht="14.45" hidden="1" customHeight="1">
      <c r="B35" s="24"/>
      <c r="C35" s="25"/>
      <c r="D35" s="25"/>
      <c r="E35" s="28" t="s">
        <v>51</v>
      </c>
      <c r="F35" s="66">
        <f>ROUND(SUM(BH87:BH137), 2)</f>
        <v>0</v>
      </c>
      <c r="G35" s="25"/>
      <c r="H35" s="25"/>
      <c r="I35" s="67">
        <v>0.15</v>
      </c>
      <c r="J35" s="66">
        <v>0</v>
      </c>
      <c r="K35" s="26"/>
    </row>
    <row r="36" spans="2:11" s="1" customFormat="1" ht="14.45" hidden="1" customHeight="1">
      <c r="B36" s="24"/>
      <c r="C36" s="25"/>
      <c r="D36" s="25"/>
      <c r="E36" s="28" t="s">
        <v>52</v>
      </c>
      <c r="F36" s="66">
        <f>ROUND(SUM(BI87:BI137), 2)</f>
        <v>0</v>
      </c>
      <c r="G36" s="25"/>
      <c r="H36" s="25"/>
      <c r="I36" s="67">
        <v>0</v>
      </c>
      <c r="J36" s="66">
        <v>0</v>
      </c>
      <c r="K36" s="26"/>
    </row>
    <row r="37" spans="2:11" s="1" customFormat="1" ht="6.95" customHeight="1">
      <c r="B37" s="24"/>
      <c r="C37" s="25"/>
      <c r="D37" s="25"/>
      <c r="E37" s="25"/>
      <c r="F37" s="25"/>
      <c r="G37" s="25"/>
      <c r="H37" s="25"/>
      <c r="I37" s="54"/>
      <c r="J37" s="25"/>
      <c r="K37" s="26"/>
    </row>
    <row r="38" spans="2:11" s="1" customFormat="1" ht="25.35" customHeight="1">
      <c r="B38" s="24"/>
      <c r="C38" s="68"/>
      <c r="D38" s="69" t="s">
        <v>53</v>
      </c>
      <c r="E38" s="40"/>
      <c r="F38" s="40"/>
      <c r="G38" s="70" t="s">
        <v>54</v>
      </c>
      <c r="H38" s="71" t="s">
        <v>55</v>
      </c>
      <c r="I38" s="72"/>
      <c r="J38" s="73">
        <f>SUM(J29:J36)</f>
        <v>0</v>
      </c>
      <c r="K38" s="74"/>
    </row>
    <row r="39" spans="2:11" s="1" customFormat="1" ht="14.45" customHeight="1">
      <c r="B39" s="29"/>
      <c r="C39" s="30"/>
      <c r="D39" s="30"/>
      <c r="E39" s="30"/>
      <c r="F39" s="30"/>
      <c r="G39" s="30"/>
      <c r="H39" s="30"/>
      <c r="I39" s="75"/>
      <c r="J39" s="30"/>
      <c r="K39" s="31"/>
    </row>
    <row r="43" spans="2:11" s="1" customFormat="1" ht="6.95" customHeight="1">
      <c r="B43" s="76"/>
      <c r="C43" s="77"/>
      <c r="D43" s="77"/>
      <c r="E43" s="77"/>
      <c r="F43" s="77"/>
      <c r="G43" s="77"/>
      <c r="H43" s="77"/>
      <c r="I43" s="78"/>
      <c r="J43" s="77"/>
      <c r="K43" s="79"/>
    </row>
    <row r="44" spans="2:11" s="1" customFormat="1" ht="36.950000000000003" customHeight="1">
      <c r="B44" s="24"/>
      <c r="C44" s="19" t="s">
        <v>111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6.95" customHeight="1">
      <c r="B45" s="24"/>
      <c r="C45" s="25"/>
      <c r="D45" s="25"/>
      <c r="E45" s="25"/>
      <c r="F45" s="25"/>
      <c r="G45" s="25"/>
      <c r="H45" s="25"/>
      <c r="I45" s="54"/>
      <c r="J45" s="25"/>
      <c r="K45" s="26"/>
    </row>
    <row r="46" spans="2:11" s="1" customFormat="1" ht="14.45" customHeight="1">
      <c r="B46" s="24"/>
      <c r="C46" s="23" t="s">
        <v>18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2.5" customHeight="1">
      <c r="B47" s="24"/>
      <c r="C47" s="25"/>
      <c r="D47" s="25"/>
      <c r="E47" s="279" t="str">
        <f>E7</f>
        <v>Obnova Goethovy vyhlídky část 2- bezprostřední okolí vyhlídky</v>
      </c>
      <c r="F47" s="285"/>
      <c r="G47" s="285"/>
      <c r="H47" s="285"/>
      <c r="I47" s="54"/>
      <c r="J47" s="25"/>
      <c r="K47" s="26"/>
    </row>
    <row r="48" spans="2:11" ht="15">
      <c r="B48" s="17"/>
      <c r="C48" s="23" t="s">
        <v>107</v>
      </c>
      <c r="D48" s="18"/>
      <c r="E48" s="18"/>
      <c r="F48" s="18"/>
      <c r="G48" s="18"/>
      <c r="H48" s="18"/>
      <c r="I48" s="53"/>
      <c r="J48" s="18"/>
      <c r="K48" s="20"/>
    </row>
    <row r="49" spans="2:47" s="1" customFormat="1" ht="22.5" customHeight="1">
      <c r="B49" s="24"/>
      <c r="C49" s="25"/>
      <c r="D49" s="25"/>
      <c r="E49" s="279" t="s">
        <v>108</v>
      </c>
      <c r="F49" s="280"/>
      <c r="G49" s="280"/>
      <c r="H49" s="280"/>
      <c r="I49" s="54"/>
      <c r="J49" s="25"/>
      <c r="K49" s="26"/>
    </row>
    <row r="50" spans="2:47" s="1" customFormat="1" ht="14.45" customHeight="1">
      <c r="B50" s="24"/>
      <c r="C50" s="23" t="s">
        <v>109</v>
      </c>
      <c r="D50" s="25"/>
      <c r="E50" s="25"/>
      <c r="F50" s="25"/>
      <c r="G50" s="25"/>
      <c r="H50" s="25"/>
      <c r="I50" s="54"/>
      <c r="J50" s="25"/>
      <c r="K50" s="26"/>
    </row>
    <row r="51" spans="2:47" s="1" customFormat="1" ht="23.25" customHeight="1">
      <c r="B51" s="24"/>
      <c r="C51" s="25"/>
      <c r="D51" s="25"/>
      <c r="E51" s="281" t="str">
        <f>E11</f>
        <v>2.1.a - okolní prvky</v>
      </c>
      <c r="F51" s="280"/>
      <c r="G51" s="280"/>
      <c r="H51" s="280"/>
      <c r="I51" s="54"/>
      <c r="J51" s="25"/>
      <c r="K51" s="26"/>
    </row>
    <row r="52" spans="2:47" s="1" customFormat="1" ht="6.95" customHeight="1">
      <c r="B52" s="24"/>
      <c r="C52" s="25"/>
      <c r="D52" s="25"/>
      <c r="E52" s="25"/>
      <c r="F52" s="25"/>
      <c r="G52" s="25"/>
      <c r="H52" s="25"/>
      <c r="I52" s="54"/>
      <c r="J52" s="25"/>
      <c r="K52" s="26"/>
    </row>
    <row r="53" spans="2:47" s="1" customFormat="1" ht="18" customHeight="1">
      <c r="B53" s="24"/>
      <c r="C53" s="23" t="s">
        <v>24</v>
      </c>
      <c r="D53" s="25"/>
      <c r="E53" s="25"/>
      <c r="F53" s="22" t="str">
        <f>F14</f>
        <v>Karlovy Vary, Hůrky</v>
      </c>
      <c r="G53" s="25"/>
      <c r="H53" s="25"/>
      <c r="I53" s="55" t="s">
        <v>26</v>
      </c>
      <c r="J53" s="56" t="str">
        <f>IF(J14="","",J14)</f>
        <v>19.7.2017</v>
      </c>
      <c r="K53" s="26"/>
    </row>
    <row r="54" spans="2:47" s="1" customFormat="1" ht="6.95" customHeight="1">
      <c r="B54" s="24"/>
      <c r="C54" s="25"/>
      <c r="D54" s="25"/>
      <c r="E54" s="25"/>
      <c r="F54" s="25"/>
      <c r="G54" s="25"/>
      <c r="H54" s="25"/>
      <c r="I54" s="54"/>
      <c r="J54" s="25"/>
      <c r="K54" s="26"/>
    </row>
    <row r="55" spans="2:47" s="1" customFormat="1" ht="15">
      <c r="B55" s="24"/>
      <c r="C55" s="23" t="s">
        <v>32</v>
      </c>
      <c r="D55" s="25"/>
      <c r="E55" s="25"/>
      <c r="F55" s="22" t="str">
        <f>E17</f>
        <v>Statutární město Karlovy Vary</v>
      </c>
      <c r="G55" s="25"/>
      <c r="H55" s="25"/>
      <c r="I55" s="55" t="s">
        <v>39</v>
      </c>
      <c r="J55" s="22" t="str">
        <f>E23</f>
        <v>Projektový atelier pro arch.a poz.stavby, s.r.o.</v>
      </c>
      <c r="K55" s="26"/>
    </row>
    <row r="56" spans="2:47" s="1" customFormat="1" ht="14.45" customHeight="1">
      <c r="B56" s="24"/>
      <c r="C56" s="23" t="s">
        <v>37</v>
      </c>
      <c r="D56" s="25"/>
      <c r="E56" s="25"/>
      <c r="F56" s="22" t="str">
        <f>IF(E20="","",E20)</f>
        <v/>
      </c>
      <c r="G56" s="25"/>
      <c r="H56" s="25"/>
      <c r="I56" s="54"/>
      <c r="J56" s="25"/>
      <c r="K56" s="26"/>
    </row>
    <row r="57" spans="2:47" s="1" customFormat="1" ht="10.35" customHeight="1">
      <c r="B57" s="24"/>
      <c r="C57" s="25"/>
      <c r="D57" s="25"/>
      <c r="E57" s="25"/>
      <c r="F57" s="25"/>
      <c r="G57" s="25"/>
      <c r="H57" s="25"/>
      <c r="I57" s="54"/>
      <c r="J57" s="25"/>
      <c r="K57" s="26"/>
    </row>
    <row r="58" spans="2:47" s="1" customFormat="1" ht="29.25" customHeight="1">
      <c r="B58" s="24"/>
      <c r="C58" s="80" t="s">
        <v>112</v>
      </c>
      <c r="D58" s="68"/>
      <c r="E58" s="68"/>
      <c r="F58" s="68"/>
      <c r="G58" s="68"/>
      <c r="H58" s="68"/>
      <c r="I58" s="81"/>
      <c r="J58" s="82" t="s">
        <v>113</v>
      </c>
      <c r="K58" s="83"/>
    </row>
    <row r="59" spans="2:47" s="1" customFormat="1" ht="10.35" customHeight="1">
      <c r="B59" s="24"/>
      <c r="C59" s="25"/>
      <c r="D59" s="25"/>
      <c r="E59" s="25"/>
      <c r="F59" s="25"/>
      <c r="G59" s="25"/>
      <c r="H59" s="25"/>
      <c r="I59" s="54"/>
      <c r="J59" s="25"/>
      <c r="K59" s="26"/>
    </row>
    <row r="60" spans="2:47" s="1" customFormat="1" ht="29.25" customHeight="1">
      <c r="B60" s="24"/>
      <c r="C60" s="84" t="s">
        <v>114</v>
      </c>
      <c r="D60" s="25"/>
      <c r="E60" s="25"/>
      <c r="F60" s="25"/>
      <c r="G60" s="25"/>
      <c r="H60" s="25"/>
      <c r="I60" s="54"/>
      <c r="J60" s="64">
        <f>J87</f>
        <v>0</v>
      </c>
      <c r="K60" s="26"/>
      <c r="AU60" s="13" t="s">
        <v>115</v>
      </c>
    </row>
    <row r="61" spans="2:47" s="3" customFormat="1" ht="24.95" customHeight="1">
      <c r="B61" s="85"/>
      <c r="C61" s="86"/>
      <c r="D61" s="87" t="s">
        <v>116</v>
      </c>
      <c r="E61" s="88"/>
      <c r="F61" s="88"/>
      <c r="G61" s="88"/>
      <c r="H61" s="88"/>
      <c r="I61" s="89"/>
      <c r="J61" s="90">
        <f>J88</f>
        <v>0</v>
      </c>
      <c r="K61" s="91"/>
    </row>
    <row r="62" spans="2:47" s="4" customFormat="1" ht="19.899999999999999" customHeight="1">
      <c r="B62" s="92"/>
      <c r="C62" s="93"/>
      <c r="D62" s="94" t="s">
        <v>117</v>
      </c>
      <c r="E62" s="95"/>
      <c r="F62" s="95"/>
      <c r="G62" s="95"/>
      <c r="H62" s="95"/>
      <c r="I62" s="96"/>
      <c r="J62" s="97">
        <f>J89</f>
        <v>0</v>
      </c>
      <c r="K62" s="98"/>
    </row>
    <row r="63" spans="2:47" s="4" customFormat="1" ht="19.899999999999999" customHeight="1">
      <c r="B63" s="92"/>
      <c r="C63" s="93"/>
      <c r="D63" s="94" t="s">
        <v>118</v>
      </c>
      <c r="E63" s="95"/>
      <c r="F63" s="95"/>
      <c r="G63" s="95"/>
      <c r="H63" s="95"/>
      <c r="I63" s="96"/>
      <c r="J63" s="97">
        <f>J106</f>
        <v>0</v>
      </c>
      <c r="K63" s="98"/>
    </row>
    <row r="64" spans="2:47" s="4" customFormat="1" ht="19.899999999999999" customHeight="1">
      <c r="B64" s="92"/>
      <c r="C64" s="93"/>
      <c r="D64" s="94" t="s">
        <v>119</v>
      </c>
      <c r="E64" s="95"/>
      <c r="F64" s="95"/>
      <c r="G64" s="95"/>
      <c r="H64" s="95"/>
      <c r="I64" s="96"/>
      <c r="J64" s="97">
        <f>J111</f>
        <v>0</v>
      </c>
      <c r="K64" s="98"/>
    </row>
    <row r="65" spans="2:12" s="4" customFormat="1" ht="19.899999999999999" customHeight="1">
      <c r="B65" s="92"/>
      <c r="C65" s="93"/>
      <c r="D65" s="94" t="s">
        <v>120</v>
      </c>
      <c r="E65" s="95"/>
      <c r="F65" s="95"/>
      <c r="G65" s="95"/>
      <c r="H65" s="95"/>
      <c r="I65" s="96"/>
      <c r="J65" s="97">
        <f>J116</f>
        <v>0</v>
      </c>
      <c r="K65" s="98"/>
    </row>
    <row r="66" spans="2:12" s="1" customFormat="1" ht="21.75" customHeight="1">
      <c r="B66" s="24"/>
      <c r="C66" s="25"/>
      <c r="D66" s="25"/>
      <c r="E66" s="25"/>
      <c r="F66" s="25"/>
      <c r="G66" s="25"/>
      <c r="H66" s="25"/>
      <c r="I66" s="54"/>
      <c r="J66" s="25"/>
      <c r="K66" s="26"/>
    </row>
    <row r="67" spans="2:12" s="1" customFormat="1" ht="6.95" customHeight="1">
      <c r="B67" s="29"/>
      <c r="C67" s="30"/>
      <c r="D67" s="30"/>
      <c r="E67" s="30"/>
      <c r="F67" s="30"/>
      <c r="G67" s="30"/>
      <c r="H67" s="30"/>
      <c r="I67" s="75"/>
      <c r="J67" s="30"/>
      <c r="K67" s="31"/>
    </row>
    <row r="71" spans="2:12" s="1" customFormat="1" ht="6.95" customHeight="1">
      <c r="B71" s="32"/>
      <c r="C71" s="33"/>
      <c r="D71" s="33"/>
      <c r="E71" s="33"/>
      <c r="F71" s="33"/>
      <c r="G71" s="33"/>
      <c r="H71" s="33"/>
      <c r="I71" s="78"/>
      <c r="J71" s="33"/>
      <c r="K71" s="33"/>
      <c r="L71" s="34"/>
    </row>
    <row r="72" spans="2:12" s="1" customFormat="1" ht="36.950000000000003" customHeight="1">
      <c r="B72" s="24"/>
      <c r="C72" s="35" t="s">
        <v>121</v>
      </c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6.95" customHeight="1">
      <c r="B73" s="24"/>
      <c r="C73" s="36"/>
      <c r="D73" s="36"/>
      <c r="E73" s="36"/>
      <c r="F73" s="36"/>
      <c r="G73" s="36"/>
      <c r="H73" s="36"/>
      <c r="I73" s="99"/>
      <c r="J73" s="36"/>
      <c r="K73" s="36"/>
      <c r="L73" s="34"/>
    </row>
    <row r="74" spans="2:12" s="1" customFormat="1" ht="14.45" customHeight="1">
      <c r="B74" s="24"/>
      <c r="C74" s="37" t="s">
        <v>18</v>
      </c>
      <c r="D74" s="36"/>
      <c r="E74" s="36"/>
      <c r="F74" s="36"/>
      <c r="G74" s="36"/>
      <c r="H74" s="36"/>
      <c r="I74" s="99"/>
      <c r="J74" s="36"/>
      <c r="K74" s="36"/>
      <c r="L74" s="34"/>
    </row>
    <row r="75" spans="2:12" s="1" customFormat="1" ht="22.5" customHeight="1">
      <c r="B75" s="24"/>
      <c r="C75" s="36"/>
      <c r="D75" s="36"/>
      <c r="E75" s="282" t="str">
        <f>E7</f>
        <v>Obnova Goethovy vyhlídky část 2- bezprostřední okolí vyhlídky</v>
      </c>
      <c r="F75" s="283"/>
      <c r="G75" s="283"/>
      <c r="H75" s="283"/>
      <c r="I75" s="99"/>
      <c r="J75" s="36"/>
      <c r="K75" s="36"/>
      <c r="L75" s="34"/>
    </row>
    <row r="76" spans="2:12" ht="15">
      <c r="B76" s="17"/>
      <c r="C76" s="37" t="s">
        <v>107</v>
      </c>
      <c r="D76" s="100"/>
      <c r="E76" s="100"/>
      <c r="F76" s="100"/>
      <c r="G76" s="100"/>
      <c r="H76" s="100"/>
      <c r="J76" s="100"/>
      <c r="K76" s="100"/>
      <c r="L76" s="101"/>
    </row>
    <row r="77" spans="2:12" s="1" customFormat="1" ht="22.5" customHeight="1">
      <c r="B77" s="24"/>
      <c r="C77" s="36"/>
      <c r="D77" s="36"/>
      <c r="E77" s="282" t="s">
        <v>108</v>
      </c>
      <c r="F77" s="284"/>
      <c r="G77" s="284"/>
      <c r="H77" s="284"/>
      <c r="I77" s="99"/>
      <c r="J77" s="36"/>
      <c r="K77" s="36"/>
      <c r="L77" s="34"/>
    </row>
    <row r="78" spans="2:12" s="1" customFormat="1" ht="14.45" customHeight="1">
      <c r="B78" s="24"/>
      <c r="C78" s="37" t="s">
        <v>109</v>
      </c>
      <c r="D78" s="36"/>
      <c r="E78" s="36"/>
      <c r="F78" s="36"/>
      <c r="G78" s="36"/>
      <c r="H78" s="36"/>
      <c r="I78" s="99"/>
      <c r="J78" s="36"/>
      <c r="K78" s="36"/>
      <c r="L78" s="34"/>
    </row>
    <row r="79" spans="2:12" s="1" customFormat="1" ht="23.25" customHeight="1">
      <c r="B79" s="24"/>
      <c r="C79" s="36"/>
      <c r="D79" s="36"/>
      <c r="E79" s="276" t="str">
        <f>E11</f>
        <v>2.1.a - okolní prvky</v>
      </c>
      <c r="F79" s="284"/>
      <c r="G79" s="284"/>
      <c r="H79" s="284"/>
      <c r="I79" s="99"/>
      <c r="J79" s="36"/>
      <c r="K79" s="36"/>
      <c r="L79" s="34"/>
    </row>
    <row r="80" spans="2:12" s="1" customFormat="1" ht="6.95" customHeight="1">
      <c r="B80" s="24"/>
      <c r="C80" s="36"/>
      <c r="D80" s="36"/>
      <c r="E80" s="36"/>
      <c r="F80" s="36"/>
      <c r="G80" s="36"/>
      <c r="H80" s="36"/>
      <c r="I80" s="99"/>
      <c r="J80" s="36"/>
      <c r="K80" s="36"/>
      <c r="L80" s="34"/>
    </row>
    <row r="81" spans="2:65" s="1" customFormat="1" ht="18" customHeight="1">
      <c r="B81" s="24"/>
      <c r="C81" s="37" t="s">
        <v>24</v>
      </c>
      <c r="D81" s="36"/>
      <c r="E81" s="36"/>
      <c r="F81" s="102" t="str">
        <f>F14</f>
        <v>Karlovy Vary, Hůrky</v>
      </c>
      <c r="G81" s="36"/>
      <c r="H81" s="36"/>
      <c r="I81" s="103" t="s">
        <v>26</v>
      </c>
      <c r="J81" s="38" t="str">
        <f>IF(J14="","",J14)</f>
        <v>19.7.2017</v>
      </c>
      <c r="K81" s="36"/>
      <c r="L81" s="34"/>
    </row>
    <row r="82" spans="2:65" s="1" customFormat="1" ht="6.9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65" s="1" customFormat="1" ht="15">
      <c r="B83" s="24"/>
      <c r="C83" s="37" t="s">
        <v>32</v>
      </c>
      <c r="D83" s="36"/>
      <c r="E83" s="36"/>
      <c r="F83" s="102" t="str">
        <f>E17</f>
        <v>Statutární město Karlovy Vary</v>
      </c>
      <c r="G83" s="36"/>
      <c r="H83" s="36"/>
      <c r="I83" s="103" t="s">
        <v>39</v>
      </c>
      <c r="J83" s="102" t="str">
        <f>E23</f>
        <v>Projektový atelier pro arch.a poz.stavby, s.r.o.</v>
      </c>
      <c r="K83" s="36"/>
      <c r="L83" s="34"/>
    </row>
    <row r="84" spans="2:65" s="1" customFormat="1" ht="14.45" customHeight="1">
      <c r="B84" s="24"/>
      <c r="C84" s="37" t="s">
        <v>37</v>
      </c>
      <c r="D84" s="36"/>
      <c r="E84" s="36"/>
      <c r="F84" s="102" t="str">
        <f>IF(E20="","",E20)</f>
        <v/>
      </c>
      <c r="G84" s="36"/>
      <c r="H84" s="36"/>
      <c r="I84" s="99"/>
      <c r="J84" s="36"/>
      <c r="K84" s="36"/>
      <c r="L84" s="34"/>
    </row>
    <row r="85" spans="2:65" s="1" customFormat="1" ht="10.35" customHeight="1">
      <c r="B85" s="24"/>
      <c r="C85" s="36"/>
      <c r="D85" s="36"/>
      <c r="E85" s="36"/>
      <c r="F85" s="36"/>
      <c r="G85" s="36"/>
      <c r="H85" s="36"/>
      <c r="I85" s="99"/>
      <c r="J85" s="36"/>
      <c r="K85" s="36"/>
      <c r="L85" s="34"/>
    </row>
    <row r="86" spans="2:65" s="5" customFormat="1" ht="29.25" customHeight="1">
      <c r="B86" s="104"/>
      <c r="C86" s="105" t="s">
        <v>122</v>
      </c>
      <c r="D86" s="106" t="s">
        <v>62</v>
      </c>
      <c r="E86" s="106" t="s">
        <v>58</v>
      </c>
      <c r="F86" s="106" t="s">
        <v>123</v>
      </c>
      <c r="G86" s="106" t="s">
        <v>124</v>
      </c>
      <c r="H86" s="106" t="s">
        <v>125</v>
      </c>
      <c r="I86" s="107" t="s">
        <v>126</v>
      </c>
      <c r="J86" s="106" t="s">
        <v>113</v>
      </c>
      <c r="K86" s="108" t="s">
        <v>127</v>
      </c>
      <c r="L86" s="109"/>
      <c r="M86" s="41" t="s">
        <v>128</v>
      </c>
      <c r="N86" s="42" t="s">
        <v>47</v>
      </c>
      <c r="O86" s="42" t="s">
        <v>129</v>
      </c>
      <c r="P86" s="42" t="s">
        <v>130</v>
      </c>
      <c r="Q86" s="42" t="s">
        <v>131</v>
      </c>
      <c r="R86" s="42" t="s">
        <v>132</v>
      </c>
      <c r="S86" s="42" t="s">
        <v>133</v>
      </c>
      <c r="T86" s="43" t="s">
        <v>134</v>
      </c>
    </row>
    <row r="87" spans="2:65" s="1" customFormat="1" ht="29.25" customHeight="1">
      <c r="B87" s="24"/>
      <c r="C87" s="46" t="s">
        <v>114</v>
      </c>
      <c r="D87" s="36"/>
      <c r="E87" s="36"/>
      <c r="F87" s="36"/>
      <c r="G87" s="36"/>
      <c r="H87" s="36"/>
      <c r="I87" s="99"/>
      <c r="J87" s="110">
        <f>BK87</f>
        <v>0</v>
      </c>
      <c r="K87" s="36"/>
      <c r="L87" s="34"/>
      <c r="M87" s="44"/>
      <c r="N87" s="45"/>
      <c r="O87" s="45"/>
      <c r="P87" s="111">
        <f>P88</f>
        <v>0</v>
      </c>
      <c r="Q87" s="45"/>
      <c r="R87" s="111">
        <f>R88</f>
        <v>4.3130148000000004</v>
      </c>
      <c r="S87" s="45"/>
      <c r="T87" s="112">
        <f>T88</f>
        <v>1.95</v>
      </c>
      <c r="AT87" s="13" t="s">
        <v>76</v>
      </c>
      <c r="AU87" s="13" t="s">
        <v>115</v>
      </c>
      <c r="BK87" s="113">
        <f>BK88</f>
        <v>0</v>
      </c>
    </row>
    <row r="88" spans="2:65" s="6" customFormat="1" ht="37.35" customHeight="1">
      <c r="B88" s="114"/>
      <c r="C88" s="115"/>
      <c r="D88" s="116" t="s">
        <v>76</v>
      </c>
      <c r="E88" s="117" t="s">
        <v>135</v>
      </c>
      <c r="F88" s="117" t="s">
        <v>136</v>
      </c>
      <c r="G88" s="115"/>
      <c r="H88" s="115"/>
      <c r="I88" s="118"/>
      <c r="J88" s="119">
        <f>BK88</f>
        <v>0</v>
      </c>
      <c r="K88" s="115"/>
      <c r="L88" s="120"/>
      <c r="M88" s="121"/>
      <c r="N88" s="122"/>
      <c r="O88" s="122"/>
      <c r="P88" s="123">
        <f>P89+P106+P111+P116</f>
        <v>0</v>
      </c>
      <c r="Q88" s="122"/>
      <c r="R88" s="123">
        <f>R89+R106+R111+R116</f>
        <v>4.3130148000000004</v>
      </c>
      <c r="S88" s="122"/>
      <c r="T88" s="124">
        <f>T89+T106+T111+T116</f>
        <v>1.95</v>
      </c>
      <c r="AR88" s="125" t="s">
        <v>84</v>
      </c>
      <c r="AT88" s="126" t="s">
        <v>76</v>
      </c>
      <c r="AU88" s="126" t="s">
        <v>77</v>
      </c>
      <c r="AY88" s="125" t="s">
        <v>137</v>
      </c>
      <c r="BK88" s="127">
        <f>BK89+BK106+BK111+BK116</f>
        <v>0</v>
      </c>
    </row>
    <row r="89" spans="2:65" s="6" customFormat="1" ht="19.899999999999999" customHeight="1">
      <c r="B89" s="114"/>
      <c r="C89" s="115"/>
      <c r="D89" s="128" t="s">
        <v>76</v>
      </c>
      <c r="E89" s="129" t="s">
        <v>84</v>
      </c>
      <c r="F89" s="129" t="s">
        <v>138</v>
      </c>
      <c r="G89" s="115"/>
      <c r="H89" s="115"/>
      <c r="I89" s="118"/>
      <c r="J89" s="130">
        <f>BK89</f>
        <v>0</v>
      </c>
      <c r="K89" s="115"/>
      <c r="L89" s="120"/>
      <c r="M89" s="121"/>
      <c r="N89" s="122"/>
      <c r="O89" s="122"/>
      <c r="P89" s="123">
        <f>SUM(P90:P105)</f>
        <v>0</v>
      </c>
      <c r="Q89" s="122"/>
      <c r="R89" s="123">
        <f>SUM(R90:R105)</f>
        <v>0.23272999999999999</v>
      </c>
      <c r="S89" s="122"/>
      <c r="T89" s="124">
        <f>SUM(T90:T105)</f>
        <v>0</v>
      </c>
      <c r="AR89" s="125" t="s">
        <v>84</v>
      </c>
      <c r="AT89" s="126" t="s">
        <v>76</v>
      </c>
      <c r="AU89" s="126" t="s">
        <v>84</v>
      </c>
      <c r="AY89" s="125" t="s">
        <v>137</v>
      </c>
      <c r="BK89" s="127">
        <f>SUM(BK90:BK105)</f>
        <v>0</v>
      </c>
    </row>
    <row r="90" spans="2:65" s="1" customFormat="1" ht="22.5" customHeight="1">
      <c r="B90" s="24"/>
      <c r="C90" s="131" t="s">
        <v>84</v>
      </c>
      <c r="D90" s="131" t="s">
        <v>139</v>
      </c>
      <c r="E90" s="132" t="s">
        <v>140</v>
      </c>
      <c r="F90" s="133" t="s">
        <v>141</v>
      </c>
      <c r="G90" s="134" t="s">
        <v>142</v>
      </c>
      <c r="H90" s="135">
        <v>1</v>
      </c>
      <c r="I90" s="136"/>
      <c r="J90" s="137">
        <f>ROUND(I90*H90,2)</f>
        <v>0</v>
      </c>
      <c r="K90" s="133" t="s">
        <v>34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143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143</v>
      </c>
      <c r="BM90" s="13" t="s">
        <v>144</v>
      </c>
    </row>
    <row r="91" spans="2:65" s="1" customFormat="1" ht="31.5" customHeight="1">
      <c r="B91" s="24"/>
      <c r="C91" s="131" t="s">
        <v>86</v>
      </c>
      <c r="D91" s="131" t="s">
        <v>139</v>
      </c>
      <c r="E91" s="132" t="s">
        <v>145</v>
      </c>
      <c r="F91" s="133" t="s">
        <v>146</v>
      </c>
      <c r="G91" s="134" t="s">
        <v>142</v>
      </c>
      <c r="H91" s="135">
        <v>1</v>
      </c>
      <c r="I91" s="136"/>
      <c r="J91" s="137">
        <f>ROUND(I91*H91,2)</f>
        <v>0</v>
      </c>
      <c r="K91" s="133" t="s">
        <v>147</v>
      </c>
      <c r="L91" s="34"/>
      <c r="M91" s="138" t="s">
        <v>34</v>
      </c>
      <c r="N91" s="139" t="s">
        <v>48</v>
      </c>
      <c r="O91" s="25"/>
      <c r="P91" s="140">
        <f>O91*H91</f>
        <v>0</v>
      </c>
      <c r="Q91" s="140">
        <v>0</v>
      </c>
      <c r="R91" s="140">
        <f>Q91*H91</f>
        <v>0</v>
      </c>
      <c r="S91" s="140">
        <v>0</v>
      </c>
      <c r="T91" s="141">
        <f>S91*H91</f>
        <v>0</v>
      </c>
      <c r="AR91" s="13" t="s">
        <v>143</v>
      </c>
      <c r="AT91" s="13" t="s">
        <v>139</v>
      </c>
      <c r="AU91" s="13" t="s">
        <v>86</v>
      </c>
      <c r="AY91" s="13" t="s">
        <v>137</v>
      </c>
      <c r="BE91" s="142">
        <f>IF(N91="základní",J91,0)</f>
        <v>0</v>
      </c>
      <c r="BF91" s="142">
        <f>IF(N91="snížená",J91,0)</f>
        <v>0</v>
      </c>
      <c r="BG91" s="142">
        <f>IF(N91="zákl. přenesená",J91,0)</f>
        <v>0</v>
      </c>
      <c r="BH91" s="142">
        <f>IF(N91="sníž. přenesená",J91,0)</f>
        <v>0</v>
      </c>
      <c r="BI91" s="142">
        <f>IF(N91="nulová",J91,0)</f>
        <v>0</v>
      </c>
      <c r="BJ91" s="13" t="s">
        <v>84</v>
      </c>
      <c r="BK91" s="142">
        <f>ROUND(I91*H91,2)</f>
        <v>0</v>
      </c>
      <c r="BL91" s="13" t="s">
        <v>143</v>
      </c>
      <c r="BM91" s="13" t="s">
        <v>148</v>
      </c>
    </row>
    <row r="92" spans="2:65" s="7" customFormat="1">
      <c r="B92" s="143"/>
      <c r="C92" s="144"/>
      <c r="D92" s="145" t="s">
        <v>149</v>
      </c>
      <c r="E92" s="146" t="s">
        <v>34</v>
      </c>
      <c r="F92" s="147" t="s">
        <v>84</v>
      </c>
      <c r="G92" s="144"/>
      <c r="H92" s="148">
        <v>1</v>
      </c>
      <c r="I92" s="149"/>
      <c r="J92" s="144"/>
      <c r="K92" s="144"/>
      <c r="L92" s="150"/>
      <c r="M92" s="151"/>
      <c r="N92" s="152"/>
      <c r="O92" s="152"/>
      <c r="P92" s="152"/>
      <c r="Q92" s="152"/>
      <c r="R92" s="152"/>
      <c r="S92" s="152"/>
      <c r="T92" s="153"/>
      <c r="AT92" s="154" t="s">
        <v>149</v>
      </c>
      <c r="AU92" s="154" t="s">
        <v>86</v>
      </c>
      <c r="AV92" s="7" t="s">
        <v>86</v>
      </c>
      <c r="AW92" s="7" t="s">
        <v>41</v>
      </c>
      <c r="AX92" s="7" t="s">
        <v>77</v>
      </c>
      <c r="AY92" s="154" t="s">
        <v>137</v>
      </c>
    </row>
    <row r="93" spans="2:65" s="8" customFormat="1">
      <c r="B93" s="155"/>
      <c r="C93" s="156"/>
      <c r="D93" s="157" t="s">
        <v>149</v>
      </c>
      <c r="E93" s="158" t="s">
        <v>34</v>
      </c>
      <c r="F93" s="159" t="s">
        <v>150</v>
      </c>
      <c r="G93" s="156"/>
      <c r="H93" s="160">
        <v>1</v>
      </c>
      <c r="I93" s="161"/>
      <c r="J93" s="156"/>
      <c r="K93" s="156"/>
      <c r="L93" s="162"/>
      <c r="M93" s="163"/>
      <c r="N93" s="164"/>
      <c r="O93" s="164"/>
      <c r="P93" s="164"/>
      <c r="Q93" s="164"/>
      <c r="R93" s="164"/>
      <c r="S93" s="164"/>
      <c r="T93" s="165"/>
      <c r="AT93" s="166" t="s">
        <v>149</v>
      </c>
      <c r="AU93" s="166" t="s">
        <v>86</v>
      </c>
      <c r="AV93" s="8" t="s">
        <v>143</v>
      </c>
      <c r="AW93" s="8" t="s">
        <v>41</v>
      </c>
      <c r="AX93" s="8" t="s">
        <v>84</v>
      </c>
      <c r="AY93" s="166" t="s">
        <v>137</v>
      </c>
    </row>
    <row r="94" spans="2:65" s="1" customFormat="1" ht="22.5" customHeight="1">
      <c r="B94" s="24"/>
      <c r="C94" s="167" t="s">
        <v>151</v>
      </c>
      <c r="D94" s="167" t="s">
        <v>152</v>
      </c>
      <c r="E94" s="168" t="s">
        <v>153</v>
      </c>
      <c r="F94" s="169" t="s">
        <v>154</v>
      </c>
      <c r="G94" s="170" t="s">
        <v>155</v>
      </c>
      <c r="H94" s="171">
        <v>1.077</v>
      </c>
      <c r="I94" s="172"/>
      <c r="J94" s="173">
        <f>ROUND(I94*H94,2)</f>
        <v>0</v>
      </c>
      <c r="K94" s="169" t="s">
        <v>34</v>
      </c>
      <c r="L94" s="174"/>
      <c r="M94" s="175" t="s">
        <v>34</v>
      </c>
      <c r="N94" s="176" t="s">
        <v>48</v>
      </c>
      <c r="O94" s="25"/>
      <c r="P94" s="140">
        <f>O94*H94</f>
        <v>0</v>
      </c>
      <c r="Q94" s="140">
        <v>0.21</v>
      </c>
      <c r="R94" s="140">
        <f>Q94*H94</f>
        <v>0.22616999999999998</v>
      </c>
      <c r="S94" s="140">
        <v>0</v>
      </c>
      <c r="T94" s="141">
        <f>S94*H94</f>
        <v>0</v>
      </c>
      <c r="AR94" s="13" t="s">
        <v>156</v>
      </c>
      <c r="AT94" s="13" t="s">
        <v>152</v>
      </c>
      <c r="AU94" s="13" t="s">
        <v>86</v>
      </c>
      <c r="AY94" s="13" t="s">
        <v>137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3" t="s">
        <v>84</v>
      </c>
      <c r="BK94" s="142">
        <f>ROUND(I94*H94,2)</f>
        <v>0</v>
      </c>
      <c r="BL94" s="13" t="s">
        <v>143</v>
      </c>
      <c r="BM94" s="13" t="s">
        <v>157</v>
      </c>
    </row>
    <row r="95" spans="2:65" s="7" customFormat="1">
      <c r="B95" s="143"/>
      <c r="C95" s="144"/>
      <c r="D95" s="145" t="s">
        <v>149</v>
      </c>
      <c r="E95" s="146" t="s">
        <v>34</v>
      </c>
      <c r="F95" s="147" t="s">
        <v>158</v>
      </c>
      <c r="G95" s="144"/>
      <c r="H95" s="148">
        <v>1.077</v>
      </c>
      <c r="I95" s="149"/>
      <c r="J95" s="144"/>
      <c r="K95" s="144"/>
      <c r="L95" s="150"/>
      <c r="M95" s="151"/>
      <c r="N95" s="152"/>
      <c r="O95" s="152"/>
      <c r="P95" s="152"/>
      <c r="Q95" s="152"/>
      <c r="R95" s="152"/>
      <c r="S95" s="152"/>
      <c r="T95" s="153"/>
      <c r="AT95" s="154" t="s">
        <v>149</v>
      </c>
      <c r="AU95" s="154" t="s">
        <v>86</v>
      </c>
      <c r="AV95" s="7" t="s">
        <v>86</v>
      </c>
      <c r="AW95" s="7" t="s">
        <v>41</v>
      </c>
      <c r="AX95" s="7" t="s">
        <v>77</v>
      </c>
      <c r="AY95" s="154" t="s">
        <v>137</v>
      </c>
    </row>
    <row r="96" spans="2:65" s="8" customFormat="1">
      <c r="B96" s="155"/>
      <c r="C96" s="156"/>
      <c r="D96" s="157" t="s">
        <v>149</v>
      </c>
      <c r="E96" s="158" t="s">
        <v>34</v>
      </c>
      <c r="F96" s="159" t="s">
        <v>150</v>
      </c>
      <c r="G96" s="156"/>
      <c r="H96" s="160">
        <v>1.077</v>
      </c>
      <c r="I96" s="161"/>
      <c r="J96" s="156"/>
      <c r="K96" s="156"/>
      <c r="L96" s="162"/>
      <c r="M96" s="163"/>
      <c r="N96" s="164"/>
      <c r="O96" s="164"/>
      <c r="P96" s="164"/>
      <c r="Q96" s="164"/>
      <c r="R96" s="164"/>
      <c r="S96" s="164"/>
      <c r="T96" s="165"/>
      <c r="AT96" s="166" t="s">
        <v>149</v>
      </c>
      <c r="AU96" s="166" t="s">
        <v>86</v>
      </c>
      <c r="AV96" s="8" t="s">
        <v>143</v>
      </c>
      <c r="AW96" s="8" t="s">
        <v>41</v>
      </c>
      <c r="AX96" s="8" t="s">
        <v>84</v>
      </c>
      <c r="AY96" s="166" t="s">
        <v>137</v>
      </c>
    </row>
    <row r="97" spans="2:65" s="1" customFormat="1" ht="31.5" customHeight="1">
      <c r="B97" s="24"/>
      <c r="C97" s="131" t="s">
        <v>143</v>
      </c>
      <c r="D97" s="131" t="s">
        <v>139</v>
      </c>
      <c r="E97" s="132" t="s">
        <v>159</v>
      </c>
      <c r="F97" s="133" t="s">
        <v>160</v>
      </c>
      <c r="G97" s="134" t="s">
        <v>142</v>
      </c>
      <c r="H97" s="135">
        <v>1</v>
      </c>
      <c r="I97" s="136"/>
      <c r="J97" s="137">
        <f>ROUND(I97*H97,2)</f>
        <v>0</v>
      </c>
      <c r="K97" s="133" t="s">
        <v>147</v>
      </c>
      <c r="L97" s="34"/>
      <c r="M97" s="138" t="s">
        <v>34</v>
      </c>
      <c r="N97" s="139" t="s">
        <v>48</v>
      </c>
      <c r="O97" s="25"/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3" t="s">
        <v>143</v>
      </c>
      <c r="AT97" s="13" t="s">
        <v>139</v>
      </c>
      <c r="AU97" s="13" t="s">
        <v>86</v>
      </c>
      <c r="AY97" s="13" t="s">
        <v>137</v>
      </c>
      <c r="BE97" s="142">
        <f>IF(N97="základní",J97,0)</f>
        <v>0</v>
      </c>
      <c r="BF97" s="142">
        <f>IF(N97="snížená",J97,0)</f>
        <v>0</v>
      </c>
      <c r="BG97" s="142">
        <f>IF(N97="zákl. přenesená",J97,0)</f>
        <v>0</v>
      </c>
      <c r="BH97" s="142">
        <f>IF(N97="sníž. přenesená",J97,0)</f>
        <v>0</v>
      </c>
      <c r="BI97" s="142">
        <f>IF(N97="nulová",J97,0)</f>
        <v>0</v>
      </c>
      <c r="BJ97" s="13" t="s">
        <v>84</v>
      </c>
      <c r="BK97" s="142">
        <f>ROUND(I97*H97,2)</f>
        <v>0</v>
      </c>
      <c r="BL97" s="13" t="s">
        <v>143</v>
      </c>
      <c r="BM97" s="13" t="s">
        <v>161</v>
      </c>
    </row>
    <row r="98" spans="2:65" s="7" customFormat="1">
      <c r="B98" s="143"/>
      <c r="C98" s="144"/>
      <c r="D98" s="145" t="s">
        <v>149</v>
      </c>
      <c r="E98" s="146" t="s">
        <v>34</v>
      </c>
      <c r="F98" s="147" t="s">
        <v>84</v>
      </c>
      <c r="G98" s="144"/>
      <c r="H98" s="148">
        <v>1</v>
      </c>
      <c r="I98" s="149"/>
      <c r="J98" s="144"/>
      <c r="K98" s="144"/>
      <c r="L98" s="150"/>
      <c r="M98" s="151"/>
      <c r="N98" s="152"/>
      <c r="O98" s="152"/>
      <c r="P98" s="152"/>
      <c r="Q98" s="152"/>
      <c r="R98" s="152"/>
      <c r="S98" s="152"/>
      <c r="T98" s="153"/>
      <c r="AT98" s="154" t="s">
        <v>149</v>
      </c>
      <c r="AU98" s="154" t="s">
        <v>86</v>
      </c>
      <c r="AV98" s="7" t="s">
        <v>86</v>
      </c>
      <c r="AW98" s="7" t="s">
        <v>41</v>
      </c>
      <c r="AX98" s="7" t="s">
        <v>77</v>
      </c>
      <c r="AY98" s="154" t="s">
        <v>137</v>
      </c>
    </row>
    <row r="99" spans="2:65" s="8" customFormat="1">
      <c r="B99" s="155"/>
      <c r="C99" s="156"/>
      <c r="D99" s="157" t="s">
        <v>149</v>
      </c>
      <c r="E99" s="158" t="s">
        <v>34</v>
      </c>
      <c r="F99" s="159" t="s">
        <v>150</v>
      </c>
      <c r="G99" s="156"/>
      <c r="H99" s="160">
        <v>1</v>
      </c>
      <c r="I99" s="161"/>
      <c r="J99" s="156"/>
      <c r="K99" s="156"/>
      <c r="L99" s="162"/>
      <c r="M99" s="163"/>
      <c r="N99" s="164"/>
      <c r="O99" s="164"/>
      <c r="P99" s="164"/>
      <c r="Q99" s="164"/>
      <c r="R99" s="164"/>
      <c r="S99" s="164"/>
      <c r="T99" s="165"/>
      <c r="AT99" s="166" t="s">
        <v>149</v>
      </c>
      <c r="AU99" s="166" t="s">
        <v>86</v>
      </c>
      <c r="AV99" s="8" t="s">
        <v>143</v>
      </c>
      <c r="AW99" s="8" t="s">
        <v>41</v>
      </c>
      <c r="AX99" s="8" t="s">
        <v>84</v>
      </c>
      <c r="AY99" s="166" t="s">
        <v>137</v>
      </c>
    </row>
    <row r="100" spans="2:65" s="1" customFormat="1" ht="31.5" customHeight="1">
      <c r="B100" s="24"/>
      <c r="C100" s="131" t="s">
        <v>162</v>
      </c>
      <c r="D100" s="131" t="s">
        <v>139</v>
      </c>
      <c r="E100" s="132" t="s">
        <v>163</v>
      </c>
      <c r="F100" s="133" t="s">
        <v>164</v>
      </c>
      <c r="G100" s="134" t="s">
        <v>142</v>
      </c>
      <c r="H100" s="135">
        <v>1</v>
      </c>
      <c r="I100" s="136"/>
      <c r="J100" s="137">
        <f>ROUND(I100*H100,2)</f>
        <v>0</v>
      </c>
      <c r="K100" s="133" t="s">
        <v>147</v>
      </c>
      <c r="L100" s="34"/>
      <c r="M100" s="138" t="s">
        <v>34</v>
      </c>
      <c r="N100" s="139" t="s">
        <v>48</v>
      </c>
      <c r="O100" s="25"/>
      <c r="P100" s="140">
        <f>O100*H100</f>
        <v>0</v>
      </c>
      <c r="Q100" s="140">
        <v>6.5599999999999999E-3</v>
      </c>
      <c r="R100" s="140">
        <f>Q100*H100</f>
        <v>6.5599999999999999E-3</v>
      </c>
      <c r="S100" s="140">
        <v>0</v>
      </c>
      <c r="T100" s="141">
        <f>S100*H100</f>
        <v>0</v>
      </c>
      <c r="AR100" s="13" t="s">
        <v>143</v>
      </c>
      <c r="AT100" s="13" t="s">
        <v>139</v>
      </c>
      <c r="AU100" s="13" t="s">
        <v>86</v>
      </c>
      <c r="AY100" s="13" t="s">
        <v>137</v>
      </c>
      <c r="BE100" s="142">
        <f>IF(N100="základní",J100,0)</f>
        <v>0</v>
      </c>
      <c r="BF100" s="142">
        <f>IF(N100="snížená",J100,0)</f>
        <v>0</v>
      </c>
      <c r="BG100" s="142">
        <f>IF(N100="zákl. přenesená",J100,0)</f>
        <v>0</v>
      </c>
      <c r="BH100" s="142">
        <f>IF(N100="sníž. přenesená",J100,0)</f>
        <v>0</v>
      </c>
      <c r="BI100" s="142">
        <f>IF(N100="nulová",J100,0)</f>
        <v>0</v>
      </c>
      <c r="BJ100" s="13" t="s">
        <v>84</v>
      </c>
      <c r="BK100" s="142">
        <f>ROUND(I100*H100,2)</f>
        <v>0</v>
      </c>
      <c r="BL100" s="13" t="s">
        <v>143</v>
      </c>
      <c r="BM100" s="13" t="s">
        <v>165</v>
      </c>
    </row>
    <row r="101" spans="2:65" s="7" customFormat="1">
      <c r="B101" s="143"/>
      <c r="C101" s="144"/>
      <c r="D101" s="145" t="s">
        <v>149</v>
      </c>
      <c r="E101" s="146" t="s">
        <v>34</v>
      </c>
      <c r="F101" s="147" t="s">
        <v>84</v>
      </c>
      <c r="G101" s="144"/>
      <c r="H101" s="148">
        <v>1</v>
      </c>
      <c r="I101" s="149"/>
      <c r="J101" s="144"/>
      <c r="K101" s="144"/>
      <c r="L101" s="150"/>
      <c r="M101" s="151"/>
      <c r="N101" s="152"/>
      <c r="O101" s="152"/>
      <c r="P101" s="152"/>
      <c r="Q101" s="152"/>
      <c r="R101" s="152"/>
      <c r="S101" s="152"/>
      <c r="T101" s="153"/>
      <c r="AT101" s="154" t="s">
        <v>149</v>
      </c>
      <c r="AU101" s="154" t="s">
        <v>86</v>
      </c>
      <c r="AV101" s="7" t="s">
        <v>86</v>
      </c>
      <c r="AW101" s="7" t="s">
        <v>41</v>
      </c>
      <c r="AX101" s="7" t="s">
        <v>77</v>
      </c>
      <c r="AY101" s="154" t="s">
        <v>137</v>
      </c>
    </row>
    <row r="102" spans="2:65" s="8" customFormat="1">
      <c r="B102" s="155"/>
      <c r="C102" s="156"/>
      <c r="D102" s="157" t="s">
        <v>149</v>
      </c>
      <c r="E102" s="158" t="s">
        <v>34</v>
      </c>
      <c r="F102" s="159" t="s">
        <v>150</v>
      </c>
      <c r="G102" s="156"/>
      <c r="H102" s="160">
        <v>1</v>
      </c>
      <c r="I102" s="161"/>
      <c r="J102" s="156"/>
      <c r="K102" s="156"/>
      <c r="L102" s="162"/>
      <c r="M102" s="163"/>
      <c r="N102" s="164"/>
      <c r="O102" s="164"/>
      <c r="P102" s="164"/>
      <c r="Q102" s="164"/>
      <c r="R102" s="164"/>
      <c r="S102" s="164"/>
      <c r="T102" s="165"/>
      <c r="AT102" s="166" t="s">
        <v>149</v>
      </c>
      <c r="AU102" s="166" t="s">
        <v>86</v>
      </c>
      <c r="AV102" s="8" t="s">
        <v>143</v>
      </c>
      <c r="AW102" s="8" t="s">
        <v>41</v>
      </c>
      <c r="AX102" s="8" t="s">
        <v>84</v>
      </c>
      <c r="AY102" s="166" t="s">
        <v>137</v>
      </c>
    </row>
    <row r="103" spans="2:65" s="1" customFormat="1" ht="22.5" customHeight="1">
      <c r="B103" s="24"/>
      <c r="C103" s="131" t="s">
        <v>166</v>
      </c>
      <c r="D103" s="131" t="s">
        <v>139</v>
      </c>
      <c r="E103" s="132" t="s">
        <v>167</v>
      </c>
      <c r="F103" s="133" t="s">
        <v>168</v>
      </c>
      <c r="G103" s="134" t="s">
        <v>142</v>
      </c>
      <c r="H103" s="135">
        <v>1</v>
      </c>
      <c r="I103" s="136"/>
      <c r="J103" s="137">
        <f>ROUND(I103*H103,2)</f>
        <v>0</v>
      </c>
      <c r="K103" s="133" t="s">
        <v>34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143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143</v>
      </c>
      <c r="BM103" s="13" t="s">
        <v>169</v>
      </c>
    </row>
    <row r="104" spans="2:65" s="7" customFormat="1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65" s="8" customFormat="1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5" s="6" customFormat="1" ht="29.85" customHeight="1">
      <c r="B106" s="114"/>
      <c r="C106" s="115"/>
      <c r="D106" s="128" t="s">
        <v>76</v>
      </c>
      <c r="E106" s="129" t="s">
        <v>143</v>
      </c>
      <c r="F106" s="129" t="s">
        <v>170</v>
      </c>
      <c r="G106" s="115"/>
      <c r="H106" s="115"/>
      <c r="I106" s="118"/>
      <c r="J106" s="130">
        <f>BK106</f>
        <v>0</v>
      </c>
      <c r="K106" s="115"/>
      <c r="L106" s="120"/>
      <c r="M106" s="121"/>
      <c r="N106" s="122"/>
      <c r="O106" s="122"/>
      <c r="P106" s="123">
        <f>SUM(P107:P110)</f>
        <v>0</v>
      </c>
      <c r="Q106" s="122"/>
      <c r="R106" s="123">
        <f>SUM(R107:R110)</f>
        <v>0.28705000000000003</v>
      </c>
      <c r="S106" s="122"/>
      <c r="T106" s="124">
        <f>SUM(T107:T110)</f>
        <v>0</v>
      </c>
      <c r="AR106" s="125" t="s">
        <v>84</v>
      </c>
      <c r="AT106" s="126" t="s">
        <v>76</v>
      </c>
      <c r="AU106" s="126" t="s">
        <v>84</v>
      </c>
      <c r="AY106" s="125" t="s">
        <v>137</v>
      </c>
      <c r="BK106" s="127">
        <f>SUM(BK107:BK110)</f>
        <v>0</v>
      </c>
    </row>
    <row r="107" spans="2:65" s="1" customFormat="1" ht="22.5" customHeight="1">
      <c r="B107" s="24"/>
      <c r="C107" s="131" t="s">
        <v>171</v>
      </c>
      <c r="D107" s="131" t="s">
        <v>139</v>
      </c>
      <c r="E107" s="132" t="s">
        <v>172</v>
      </c>
      <c r="F107" s="133" t="s">
        <v>173</v>
      </c>
      <c r="G107" s="134" t="s">
        <v>174</v>
      </c>
      <c r="H107" s="135">
        <v>1</v>
      </c>
      <c r="I107" s="136"/>
      <c r="J107" s="137">
        <f>ROUND(I107*H107,2)</f>
        <v>0</v>
      </c>
      <c r="K107" s="133" t="s">
        <v>34</v>
      </c>
      <c r="L107" s="34"/>
      <c r="M107" s="138" t="s">
        <v>34</v>
      </c>
      <c r="N107" s="139" t="s">
        <v>48</v>
      </c>
      <c r="O107" s="25"/>
      <c r="P107" s="140">
        <f>O107*H107</f>
        <v>0</v>
      </c>
      <c r="Q107" s="140">
        <v>0.28705000000000003</v>
      </c>
      <c r="R107" s="140">
        <f>Q107*H107</f>
        <v>0.28705000000000003</v>
      </c>
      <c r="S107" s="140">
        <v>0</v>
      </c>
      <c r="T107" s="141">
        <f>S107*H107</f>
        <v>0</v>
      </c>
      <c r="AR107" s="13" t="s">
        <v>143</v>
      </c>
      <c r="AT107" s="13" t="s">
        <v>139</v>
      </c>
      <c r="AU107" s="13" t="s">
        <v>86</v>
      </c>
      <c r="AY107" s="13" t="s">
        <v>137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3" t="s">
        <v>84</v>
      </c>
      <c r="BK107" s="142">
        <f>ROUND(I107*H107,2)</f>
        <v>0</v>
      </c>
      <c r="BL107" s="13" t="s">
        <v>143</v>
      </c>
      <c r="BM107" s="13" t="s">
        <v>175</v>
      </c>
    </row>
    <row r="108" spans="2:65" s="9" customFormat="1">
      <c r="B108" s="180"/>
      <c r="C108" s="181"/>
      <c r="D108" s="145" t="s">
        <v>149</v>
      </c>
      <c r="E108" s="182" t="s">
        <v>34</v>
      </c>
      <c r="F108" s="183" t="s">
        <v>176</v>
      </c>
      <c r="G108" s="181"/>
      <c r="H108" s="184" t="s">
        <v>34</v>
      </c>
      <c r="I108" s="185"/>
      <c r="J108" s="181"/>
      <c r="K108" s="181"/>
      <c r="L108" s="186"/>
      <c r="M108" s="187"/>
      <c r="N108" s="188"/>
      <c r="O108" s="188"/>
      <c r="P108" s="188"/>
      <c r="Q108" s="188"/>
      <c r="R108" s="188"/>
      <c r="S108" s="188"/>
      <c r="T108" s="189"/>
      <c r="AT108" s="190" t="s">
        <v>149</v>
      </c>
      <c r="AU108" s="190" t="s">
        <v>86</v>
      </c>
      <c r="AV108" s="9" t="s">
        <v>84</v>
      </c>
      <c r="AW108" s="9" t="s">
        <v>41</v>
      </c>
      <c r="AX108" s="9" t="s">
        <v>77</v>
      </c>
      <c r="AY108" s="190" t="s">
        <v>137</v>
      </c>
    </row>
    <row r="109" spans="2:65" s="7" customFormat="1">
      <c r="B109" s="143"/>
      <c r="C109" s="144"/>
      <c r="D109" s="145" t="s">
        <v>149</v>
      </c>
      <c r="E109" s="146" t="s">
        <v>34</v>
      </c>
      <c r="F109" s="147" t="s">
        <v>84</v>
      </c>
      <c r="G109" s="144"/>
      <c r="H109" s="148">
        <v>1</v>
      </c>
      <c r="I109" s="149"/>
      <c r="J109" s="144"/>
      <c r="K109" s="144"/>
      <c r="L109" s="150"/>
      <c r="M109" s="151"/>
      <c r="N109" s="152"/>
      <c r="O109" s="152"/>
      <c r="P109" s="152"/>
      <c r="Q109" s="152"/>
      <c r="R109" s="152"/>
      <c r="S109" s="152"/>
      <c r="T109" s="153"/>
      <c r="AT109" s="154" t="s">
        <v>149</v>
      </c>
      <c r="AU109" s="154" t="s">
        <v>86</v>
      </c>
      <c r="AV109" s="7" t="s">
        <v>86</v>
      </c>
      <c r="AW109" s="7" t="s">
        <v>41</v>
      </c>
      <c r="AX109" s="7" t="s">
        <v>77</v>
      </c>
      <c r="AY109" s="154" t="s">
        <v>137</v>
      </c>
    </row>
    <row r="110" spans="2:65" s="8" customFormat="1">
      <c r="B110" s="155"/>
      <c r="C110" s="156"/>
      <c r="D110" s="145" t="s">
        <v>149</v>
      </c>
      <c r="E110" s="177" t="s">
        <v>34</v>
      </c>
      <c r="F110" s="178" t="s">
        <v>150</v>
      </c>
      <c r="G110" s="156"/>
      <c r="H110" s="179">
        <v>1</v>
      </c>
      <c r="I110" s="161"/>
      <c r="J110" s="156"/>
      <c r="K110" s="156"/>
      <c r="L110" s="162"/>
      <c r="M110" s="163"/>
      <c r="N110" s="164"/>
      <c r="O110" s="164"/>
      <c r="P110" s="164"/>
      <c r="Q110" s="164"/>
      <c r="R110" s="164"/>
      <c r="S110" s="164"/>
      <c r="T110" s="165"/>
      <c r="AT110" s="166" t="s">
        <v>149</v>
      </c>
      <c r="AU110" s="166" t="s">
        <v>86</v>
      </c>
      <c r="AV110" s="8" t="s">
        <v>143</v>
      </c>
      <c r="AW110" s="8" t="s">
        <v>41</v>
      </c>
      <c r="AX110" s="8" t="s">
        <v>84</v>
      </c>
      <c r="AY110" s="166" t="s">
        <v>137</v>
      </c>
    </row>
    <row r="111" spans="2:65" s="6" customFormat="1" ht="29.85" customHeight="1">
      <c r="B111" s="114"/>
      <c r="C111" s="115"/>
      <c r="D111" s="128" t="s">
        <v>76</v>
      </c>
      <c r="E111" s="129" t="s">
        <v>156</v>
      </c>
      <c r="F111" s="129" t="s">
        <v>177</v>
      </c>
      <c r="G111" s="115"/>
      <c r="H111" s="115"/>
      <c r="I111" s="118"/>
      <c r="J111" s="130">
        <f>BK111</f>
        <v>0</v>
      </c>
      <c r="K111" s="115"/>
      <c r="L111" s="120"/>
      <c r="M111" s="121"/>
      <c r="N111" s="122"/>
      <c r="O111" s="122"/>
      <c r="P111" s="123">
        <f>SUM(P112:P115)</f>
        <v>0</v>
      </c>
      <c r="Q111" s="122"/>
      <c r="R111" s="123">
        <f>SUM(R112:R115)</f>
        <v>0</v>
      </c>
      <c r="S111" s="122"/>
      <c r="T111" s="124">
        <f>SUM(T112:T115)</f>
        <v>0</v>
      </c>
      <c r="AR111" s="125" t="s">
        <v>84</v>
      </c>
      <c r="AT111" s="126" t="s">
        <v>76</v>
      </c>
      <c r="AU111" s="126" t="s">
        <v>84</v>
      </c>
      <c r="AY111" s="125" t="s">
        <v>137</v>
      </c>
      <c r="BK111" s="127">
        <f>SUM(BK112:BK115)</f>
        <v>0</v>
      </c>
    </row>
    <row r="112" spans="2:65" s="1" customFormat="1" ht="22.5" customHeight="1">
      <c r="B112" s="24"/>
      <c r="C112" s="131" t="s">
        <v>156</v>
      </c>
      <c r="D112" s="131" t="s">
        <v>139</v>
      </c>
      <c r="E112" s="132" t="s">
        <v>178</v>
      </c>
      <c r="F112" s="133" t="s">
        <v>179</v>
      </c>
      <c r="G112" s="134" t="s">
        <v>155</v>
      </c>
      <c r="H112" s="135">
        <v>73.52</v>
      </c>
      <c r="I112" s="136"/>
      <c r="J112" s="137">
        <f>ROUND(I112*H112,2)</f>
        <v>0</v>
      </c>
      <c r="K112" s="133" t="s">
        <v>34</v>
      </c>
      <c r="L112" s="34"/>
      <c r="M112" s="138" t="s">
        <v>34</v>
      </c>
      <c r="N112" s="139" t="s">
        <v>48</v>
      </c>
      <c r="O112" s="25"/>
      <c r="P112" s="140">
        <f>O112*H112</f>
        <v>0</v>
      </c>
      <c r="Q112" s="140">
        <v>0</v>
      </c>
      <c r="R112" s="140">
        <f>Q112*H112</f>
        <v>0</v>
      </c>
      <c r="S112" s="140">
        <v>0</v>
      </c>
      <c r="T112" s="141">
        <f>S112*H112</f>
        <v>0</v>
      </c>
      <c r="AR112" s="13" t="s">
        <v>143</v>
      </c>
      <c r="AT112" s="13" t="s">
        <v>139</v>
      </c>
      <c r="AU112" s="13" t="s">
        <v>86</v>
      </c>
      <c r="AY112" s="13" t="s">
        <v>137</v>
      </c>
      <c r="BE112" s="142">
        <f>IF(N112="základní",J112,0)</f>
        <v>0</v>
      </c>
      <c r="BF112" s="142">
        <f>IF(N112="snížená",J112,0)</f>
        <v>0</v>
      </c>
      <c r="BG112" s="142">
        <f>IF(N112="zákl. přenesená",J112,0)</f>
        <v>0</v>
      </c>
      <c r="BH112" s="142">
        <f>IF(N112="sníž. přenesená",J112,0)</f>
        <v>0</v>
      </c>
      <c r="BI112" s="142">
        <f>IF(N112="nulová",J112,0)</f>
        <v>0</v>
      </c>
      <c r="BJ112" s="13" t="s">
        <v>84</v>
      </c>
      <c r="BK112" s="142">
        <f>ROUND(I112*H112,2)</f>
        <v>0</v>
      </c>
      <c r="BL112" s="13" t="s">
        <v>143</v>
      </c>
      <c r="BM112" s="13" t="s">
        <v>180</v>
      </c>
    </row>
    <row r="113" spans="2:65" s="7" customFormat="1">
      <c r="B113" s="143"/>
      <c r="C113" s="144"/>
      <c r="D113" s="145" t="s">
        <v>149</v>
      </c>
      <c r="E113" s="146" t="s">
        <v>34</v>
      </c>
      <c r="F113" s="147" t="s">
        <v>181</v>
      </c>
      <c r="G113" s="144"/>
      <c r="H113" s="148">
        <v>36.4</v>
      </c>
      <c r="I113" s="149"/>
      <c r="J113" s="144"/>
      <c r="K113" s="144"/>
      <c r="L113" s="150"/>
      <c r="M113" s="151"/>
      <c r="N113" s="152"/>
      <c r="O113" s="152"/>
      <c r="P113" s="152"/>
      <c r="Q113" s="152"/>
      <c r="R113" s="152"/>
      <c r="S113" s="152"/>
      <c r="T113" s="153"/>
      <c r="AT113" s="154" t="s">
        <v>149</v>
      </c>
      <c r="AU113" s="154" t="s">
        <v>86</v>
      </c>
      <c r="AV113" s="7" t="s">
        <v>86</v>
      </c>
      <c r="AW113" s="7" t="s">
        <v>41</v>
      </c>
      <c r="AX113" s="7" t="s">
        <v>77</v>
      </c>
      <c r="AY113" s="154" t="s">
        <v>137</v>
      </c>
    </row>
    <row r="114" spans="2:65" s="7" customFormat="1">
      <c r="B114" s="143"/>
      <c r="C114" s="144"/>
      <c r="D114" s="145" t="s">
        <v>149</v>
      </c>
      <c r="E114" s="146" t="s">
        <v>34</v>
      </c>
      <c r="F114" s="147" t="s">
        <v>182</v>
      </c>
      <c r="G114" s="144"/>
      <c r="H114" s="148">
        <v>37.119999999999997</v>
      </c>
      <c r="I114" s="149"/>
      <c r="J114" s="144"/>
      <c r="K114" s="144"/>
      <c r="L114" s="150"/>
      <c r="M114" s="151"/>
      <c r="N114" s="152"/>
      <c r="O114" s="152"/>
      <c r="P114" s="152"/>
      <c r="Q114" s="152"/>
      <c r="R114" s="152"/>
      <c r="S114" s="152"/>
      <c r="T114" s="153"/>
      <c r="AT114" s="154" t="s">
        <v>149</v>
      </c>
      <c r="AU114" s="154" t="s">
        <v>86</v>
      </c>
      <c r="AV114" s="7" t="s">
        <v>86</v>
      </c>
      <c r="AW114" s="7" t="s">
        <v>41</v>
      </c>
      <c r="AX114" s="7" t="s">
        <v>77</v>
      </c>
      <c r="AY114" s="154" t="s">
        <v>137</v>
      </c>
    </row>
    <row r="115" spans="2:65" s="8" customFormat="1">
      <c r="B115" s="155"/>
      <c r="C115" s="156"/>
      <c r="D115" s="145" t="s">
        <v>149</v>
      </c>
      <c r="E115" s="177" t="s">
        <v>34</v>
      </c>
      <c r="F115" s="178" t="s">
        <v>150</v>
      </c>
      <c r="G115" s="156"/>
      <c r="H115" s="179">
        <v>73.52</v>
      </c>
      <c r="I115" s="161"/>
      <c r="J115" s="156"/>
      <c r="K115" s="156"/>
      <c r="L115" s="162"/>
      <c r="M115" s="163"/>
      <c r="N115" s="164"/>
      <c r="O115" s="164"/>
      <c r="P115" s="164"/>
      <c r="Q115" s="164"/>
      <c r="R115" s="164"/>
      <c r="S115" s="164"/>
      <c r="T115" s="165"/>
      <c r="AT115" s="166" t="s">
        <v>149</v>
      </c>
      <c r="AU115" s="166" t="s">
        <v>86</v>
      </c>
      <c r="AV115" s="8" t="s">
        <v>143</v>
      </c>
      <c r="AW115" s="8" t="s">
        <v>41</v>
      </c>
      <c r="AX115" s="8" t="s">
        <v>84</v>
      </c>
      <c r="AY115" s="166" t="s">
        <v>137</v>
      </c>
    </row>
    <row r="116" spans="2:65" s="6" customFormat="1" ht="29.85" customHeight="1">
      <c r="B116" s="114"/>
      <c r="C116" s="115"/>
      <c r="D116" s="128" t="s">
        <v>76</v>
      </c>
      <c r="E116" s="129" t="s">
        <v>183</v>
      </c>
      <c r="F116" s="129" t="s">
        <v>184</v>
      </c>
      <c r="G116" s="115"/>
      <c r="H116" s="115"/>
      <c r="I116" s="118"/>
      <c r="J116" s="130">
        <f>BK116</f>
        <v>0</v>
      </c>
      <c r="K116" s="115"/>
      <c r="L116" s="120"/>
      <c r="M116" s="121"/>
      <c r="N116" s="122"/>
      <c r="O116" s="122"/>
      <c r="P116" s="123">
        <f>SUM(P117:P137)</f>
        <v>0</v>
      </c>
      <c r="Q116" s="122"/>
      <c r="R116" s="123">
        <f>SUM(R117:R137)</f>
        <v>3.7932348000000005</v>
      </c>
      <c r="S116" s="122"/>
      <c r="T116" s="124">
        <f>SUM(T117:T137)</f>
        <v>1.95</v>
      </c>
      <c r="AR116" s="125" t="s">
        <v>84</v>
      </c>
      <c r="AT116" s="126" t="s">
        <v>76</v>
      </c>
      <c r="AU116" s="126" t="s">
        <v>84</v>
      </c>
      <c r="AY116" s="125" t="s">
        <v>137</v>
      </c>
      <c r="BK116" s="127">
        <f>SUM(BK117:BK137)</f>
        <v>0</v>
      </c>
    </row>
    <row r="117" spans="2:65" s="1" customFormat="1" ht="22.5" customHeight="1">
      <c r="B117" s="24"/>
      <c r="C117" s="131" t="s">
        <v>183</v>
      </c>
      <c r="D117" s="131" t="s">
        <v>139</v>
      </c>
      <c r="E117" s="132" t="s">
        <v>185</v>
      </c>
      <c r="F117" s="133" t="s">
        <v>186</v>
      </c>
      <c r="G117" s="134" t="s">
        <v>187</v>
      </c>
      <c r="H117" s="135">
        <v>6.4</v>
      </c>
      <c r="I117" s="136"/>
      <c r="J117" s="137">
        <f>ROUND(I117*H117,2)</f>
        <v>0</v>
      </c>
      <c r="K117" s="133" t="s">
        <v>147</v>
      </c>
      <c r="L117" s="34"/>
      <c r="M117" s="138" t="s">
        <v>34</v>
      </c>
      <c r="N117" s="139" t="s">
        <v>48</v>
      </c>
      <c r="O117" s="25"/>
      <c r="P117" s="140">
        <f>O117*H117</f>
        <v>0</v>
      </c>
      <c r="Q117" s="140">
        <v>1.745E-2</v>
      </c>
      <c r="R117" s="140">
        <f>Q117*H117</f>
        <v>0.11168</v>
      </c>
      <c r="S117" s="140">
        <v>0</v>
      </c>
      <c r="T117" s="141">
        <f>S117*H117</f>
        <v>0</v>
      </c>
      <c r="AR117" s="13" t="s">
        <v>143</v>
      </c>
      <c r="AT117" s="13" t="s">
        <v>139</v>
      </c>
      <c r="AU117" s="13" t="s">
        <v>86</v>
      </c>
      <c r="AY117" s="13" t="s">
        <v>137</v>
      </c>
      <c r="BE117" s="142">
        <f>IF(N117="základní",J117,0)</f>
        <v>0</v>
      </c>
      <c r="BF117" s="142">
        <f>IF(N117="snížená",J117,0)</f>
        <v>0</v>
      </c>
      <c r="BG117" s="142">
        <f>IF(N117="zákl. přenesená",J117,0)</f>
        <v>0</v>
      </c>
      <c r="BH117" s="142">
        <f>IF(N117="sníž. přenesená",J117,0)</f>
        <v>0</v>
      </c>
      <c r="BI117" s="142">
        <f>IF(N117="nulová",J117,0)</f>
        <v>0</v>
      </c>
      <c r="BJ117" s="13" t="s">
        <v>84</v>
      </c>
      <c r="BK117" s="142">
        <f>ROUND(I117*H117,2)</f>
        <v>0</v>
      </c>
      <c r="BL117" s="13" t="s">
        <v>143</v>
      </c>
      <c r="BM117" s="13" t="s">
        <v>188</v>
      </c>
    </row>
    <row r="118" spans="2:65" s="7" customFormat="1">
      <c r="B118" s="143"/>
      <c r="C118" s="144"/>
      <c r="D118" s="145" t="s">
        <v>149</v>
      </c>
      <c r="E118" s="146" t="s">
        <v>34</v>
      </c>
      <c r="F118" s="147" t="s">
        <v>189</v>
      </c>
      <c r="G118" s="144"/>
      <c r="H118" s="148">
        <v>6.4</v>
      </c>
      <c r="I118" s="149"/>
      <c r="J118" s="144"/>
      <c r="K118" s="144"/>
      <c r="L118" s="150"/>
      <c r="M118" s="151"/>
      <c r="N118" s="152"/>
      <c r="O118" s="152"/>
      <c r="P118" s="152"/>
      <c r="Q118" s="152"/>
      <c r="R118" s="152"/>
      <c r="S118" s="152"/>
      <c r="T118" s="153"/>
      <c r="AT118" s="154" t="s">
        <v>149</v>
      </c>
      <c r="AU118" s="154" t="s">
        <v>86</v>
      </c>
      <c r="AV118" s="7" t="s">
        <v>86</v>
      </c>
      <c r="AW118" s="7" t="s">
        <v>41</v>
      </c>
      <c r="AX118" s="7" t="s">
        <v>77</v>
      </c>
      <c r="AY118" s="154" t="s">
        <v>137</v>
      </c>
    </row>
    <row r="119" spans="2:65" s="8" customFormat="1">
      <c r="B119" s="155"/>
      <c r="C119" s="156"/>
      <c r="D119" s="157" t="s">
        <v>149</v>
      </c>
      <c r="E119" s="158" t="s">
        <v>34</v>
      </c>
      <c r="F119" s="159" t="s">
        <v>150</v>
      </c>
      <c r="G119" s="156"/>
      <c r="H119" s="160">
        <v>6.4</v>
      </c>
      <c r="I119" s="161"/>
      <c r="J119" s="156"/>
      <c r="K119" s="156"/>
      <c r="L119" s="162"/>
      <c r="M119" s="163"/>
      <c r="N119" s="164"/>
      <c r="O119" s="164"/>
      <c r="P119" s="164"/>
      <c r="Q119" s="164"/>
      <c r="R119" s="164"/>
      <c r="S119" s="164"/>
      <c r="T119" s="165"/>
      <c r="AT119" s="166" t="s">
        <v>149</v>
      </c>
      <c r="AU119" s="166" t="s">
        <v>86</v>
      </c>
      <c r="AV119" s="8" t="s">
        <v>143</v>
      </c>
      <c r="AW119" s="8" t="s">
        <v>41</v>
      </c>
      <c r="AX119" s="8" t="s">
        <v>84</v>
      </c>
      <c r="AY119" s="166" t="s">
        <v>137</v>
      </c>
    </row>
    <row r="120" spans="2:65" s="1" customFormat="1" ht="22.5" customHeight="1">
      <c r="B120" s="24"/>
      <c r="C120" s="131" t="s">
        <v>190</v>
      </c>
      <c r="D120" s="131" t="s">
        <v>139</v>
      </c>
      <c r="E120" s="132" t="s">
        <v>191</v>
      </c>
      <c r="F120" s="133" t="s">
        <v>192</v>
      </c>
      <c r="G120" s="134" t="s">
        <v>193</v>
      </c>
      <c r="H120" s="135">
        <v>2.56</v>
      </c>
      <c r="I120" s="136"/>
      <c r="J120" s="137">
        <f>ROUND(I120*H120,2)</f>
        <v>0</v>
      </c>
      <c r="K120" s="133" t="s">
        <v>147</v>
      </c>
      <c r="L120" s="34"/>
      <c r="M120" s="138" t="s">
        <v>34</v>
      </c>
      <c r="N120" s="139" t="s">
        <v>48</v>
      </c>
      <c r="O120" s="25"/>
      <c r="P120" s="140">
        <f>O120*H120</f>
        <v>0</v>
      </c>
      <c r="Q120" s="140">
        <v>0.89083000000000001</v>
      </c>
      <c r="R120" s="140">
        <f>Q120*H120</f>
        <v>2.2805248000000002</v>
      </c>
      <c r="S120" s="140">
        <v>0</v>
      </c>
      <c r="T120" s="141">
        <f>S120*H120</f>
        <v>0</v>
      </c>
      <c r="AR120" s="13" t="s">
        <v>143</v>
      </c>
      <c r="AT120" s="13" t="s">
        <v>139</v>
      </c>
      <c r="AU120" s="13" t="s">
        <v>86</v>
      </c>
      <c r="AY120" s="13" t="s">
        <v>137</v>
      </c>
      <c r="BE120" s="142">
        <f>IF(N120="základní",J120,0)</f>
        <v>0</v>
      </c>
      <c r="BF120" s="142">
        <f>IF(N120="snížená",J120,0)</f>
        <v>0</v>
      </c>
      <c r="BG120" s="142">
        <f>IF(N120="zákl. přenesená",J120,0)</f>
        <v>0</v>
      </c>
      <c r="BH120" s="142">
        <f>IF(N120="sníž. přenesená",J120,0)</f>
        <v>0</v>
      </c>
      <c r="BI120" s="142">
        <f>IF(N120="nulová",J120,0)</f>
        <v>0</v>
      </c>
      <c r="BJ120" s="13" t="s">
        <v>84</v>
      </c>
      <c r="BK120" s="142">
        <f>ROUND(I120*H120,2)</f>
        <v>0</v>
      </c>
      <c r="BL120" s="13" t="s">
        <v>143</v>
      </c>
      <c r="BM120" s="13" t="s">
        <v>194</v>
      </c>
    </row>
    <row r="121" spans="2:65" s="7" customFormat="1">
      <c r="B121" s="143"/>
      <c r="C121" s="144"/>
      <c r="D121" s="145" t="s">
        <v>149</v>
      </c>
      <c r="E121" s="146" t="s">
        <v>34</v>
      </c>
      <c r="F121" s="147" t="s">
        <v>195</v>
      </c>
      <c r="G121" s="144"/>
      <c r="H121" s="148">
        <v>2.56</v>
      </c>
      <c r="I121" s="149"/>
      <c r="J121" s="144"/>
      <c r="K121" s="144"/>
      <c r="L121" s="150"/>
      <c r="M121" s="151"/>
      <c r="N121" s="152"/>
      <c r="O121" s="152"/>
      <c r="P121" s="152"/>
      <c r="Q121" s="152"/>
      <c r="R121" s="152"/>
      <c r="S121" s="152"/>
      <c r="T121" s="153"/>
      <c r="AT121" s="154" t="s">
        <v>149</v>
      </c>
      <c r="AU121" s="154" t="s">
        <v>86</v>
      </c>
      <c r="AV121" s="7" t="s">
        <v>86</v>
      </c>
      <c r="AW121" s="7" t="s">
        <v>41</v>
      </c>
      <c r="AX121" s="7" t="s">
        <v>77</v>
      </c>
      <c r="AY121" s="154" t="s">
        <v>137</v>
      </c>
    </row>
    <row r="122" spans="2:65" s="8" customFormat="1">
      <c r="B122" s="155"/>
      <c r="C122" s="156"/>
      <c r="D122" s="157" t="s">
        <v>149</v>
      </c>
      <c r="E122" s="158" t="s">
        <v>34</v>
      </c>
      <c r="F122" s="159" t="s">
        <v>150</v>
      </c>
      <c r="G122" s="156"/>
      <c r="H122" s="160">
        <v>2.56</v>
      </c>
      <c r="I122" s="161"/>
      <c r="J122" s="156"/>
      <c r="K122" s="156"/>
      <c r="L122" s="162"/>
      <c r="M122" s="163"/>
      <c r="N122" s="164"/>
      <c r="O122" s="164"/>
      <c r="P122" s="164"/>
      <c r="Q122" s="164"/>
      <c r="R122" s="164"/>
      <c r="S122" s="164"/>
      <c r="T122" s="165"/>
      <c r="AT122" s="166" t="s">
        <v>149</v>
      </c>
      <c r="AU122" s="166" t="s">
        <v>86</v>
      </c>
      <c r="AV122" s="8" t="s">
        <v>143</v>
      </c>
      <c r="AW122" s="8" t="s">
        <v>41</v>
      </c>
      <c r="AX122" s="8" t="s">
        <v>84</v>
      </c>
      <c r="AY122" s="166" t="s">
        <v>137</v>
      </c>
    </row>
    <row r="123" spans="2:65" s="1" customFormat="1" ht="22.5" customHeight="1">
      <c r="B123" s="24"/>
      <c r="C123" s="131" t="s">
        <v>196</v>
      </c>
      <c r="D123" s="131" t="s">
        <v>139</v>
      </c>
      <c r="E123" s="132" t="s">
        <v>197</v>
      </c>
      <c r="F123" s="133" t="s">
        <v>198</v>
      </c>
      <c r="G123" s="134" t="s">
        <v>142</v>
      </c>
      <c r="H123" s="135">
        <v>2</v>
      </c>
      <c r="I123" s="136"/>
      <c r="J123" s="137">
        <f>ROUND(I123*H123,2)</f>
        <v>0</v>
      </c>
      <c r="K123" s="133" t="s">
        <v>147</v>
      </c>
      <c r="L123" s="34"/>
      <c r="M123" s="138" t="s">
        <v>34</v>
      </c>
      <c r="N123" s="139" t="s">
        <v>48</v>
      </c>
      <c r="O123" s="25"/>
      <c r="P123" s="140">
        <f>O123*H123</f>
        <v>0</v>
      </c>
      <c r="Q123" s="140">
        <v>0.35743999999999998</v>
      </c>
      <c r="R123" s="140">
        <f>Q123*H123</f>
        <v>0.71487999999999996</v>
      </c>
      <c r="S123" s="140">
        <v>0</v>
      </c>
      <c r="T123" s="141">
        <f>S123*H123</f>
        <v>0</v>
      </c>
      <c r="AR123" s="13" t="s">
        <v>143</v>
      </c>
      <c r="AT123" s="13" t="s">
        <v>139</v>
      </c>
      <c r="AU123" s="13" t="s">
        <v>86</v>
      </c>
      <c r="AY123" s="13" t="s">
        <v>137</v>
      </c>
      <c r="BE123" s="142">
        <f>IF(N123="základní",J123,0)</f>
        <v>0</v>
      </c>
      <c r="BF123" s="142">
        <f>IF(N123="snížená",J123,0)</f>
        <v>0</v>
      </c>
      <c r="BG123" s="142">
        <f>IF(N123="zákl. přenesená",J123,0)</f>
        <v>0</v>
      </c>
      <c r="BH123" s="142">
        <f>IF(N123="sníž. přenesená",J123,0)</f>
        <v>0</v>
      </c>
      <c r="BI123" s="142">
        <f>IF(N123="nulová",J123,0)</f>
        <v>0</v>
      </c>
      <c r="BJ123" s="13" t="s">
        <v>84</v>
      </c>
      <c r="BK123" s="142">
        <f>ROUND(I123*H123,2)</f>
        <v>0</v>
      </c>
      <c r="BL123" s="13" t="s">
        <v>143</v>
      </c>
      <c r="BM123" s="13" t="s">
        <v>199</v>
      </c>
    </row>
    <row r="124" spans="2:65" s="7" customFormat="1">
      <c r="B124" s="143"/>
      <c r="C124" s="144"/>
      <c r="D124" s="145" t="s">
        <v>149</v>
      </c>
      <c r="E124" s="146" t="s">
        <v>34</v>
      </c>
      <c r="F124" s="147" t="s">
        <v>86</v>
      </c>
      <c r="G124" s="144"/>
      <c r="H124" s="148">
        <v>2</v>
      </c>
      <c r="I124" s="149"/>
      <c r="J124" s="144"/>
      <c r="K124" s="144"/>
      <c r="L124" s="150"/>
      <c r="M124" s="151"/>
      <c r="N124" s="152"/>
      <c r="O124" s="152"/>
      <c r="P124" s="152"/>
      <c r="Q124" s="152"/>
      <c r="R124" s="152"/>
      <c r="S124" s="152"/>
      <c r="T124" s="153"/>
      <c r="AT124" s="154" t="s">
        <v>149</v>
      </c>
      <c r="AU124" s="154" t="s">
        <v>86</v>
      </c>
      <c r="AV124" s="7" t="s">
        <v>86</v>
      </c>
      <c r="AW124" s="7" t="s">
        <v>41</v>
      </c>
      <c r="AX124" s="7" t="s">
        <v>77</v>
      </c>
      <c r="AY124" s="154" t="s">
        <v>137</v>
      </c>
    </row>
    <row r="125" spans="2:65" s="8" customFormat="1">
      <c r="B125" s="155"/>
      <c r="C125" s="156"/>
      <c r="D125" s="157" t="s">
        <v>149</v>
      </c>
      <c r="E125" s="158" t="s">
        <v>34</v>
      </c>
      <c r="F125" s="159" t="s">
        <v>150</v>
      </c>
      <c r="G125" s="156"/>
      <c r="H125" s="160">
        <v>2</v>
      </c>
      <c r="I125" s="161"/>
      <c r="J125" s="156"/>
      <c r="K125" s="156"/>
      <c r="L125" s="162"/>
      <c r="M125" s="163"/>
      <c r="N125" s="164"/>
      <c r="O125" s="164"/>
      <c r="P125" s="164"/>
      <c r="Q125" s="164"/>
      <c r="R125" s="164"/>
      <c r="S125" s="164"/>
      <c r="T125" s="165"/>
      <c r="AT125" s="166" t="s">
        <v>149</v>
      </c>
      <c r="AU125" s="166" t="s">
        <v>86</v>
      </c>
      <c r="AV125" s="8" t="s">
        <v>143</v>
      </c>
      <c r="AW125" s="8" t="s">
        <v>41</v>
      </c>
      <c r="AX125" s="8" t="s">
        <v>84</v>
      </c>
      <c r="AY125" s="166" t="s">
        <v>137</v>
      </c>
    </row>
    <row r="126" spans="2:65" s="1" customFormat="1" ht="22.5" customHeight="1">
      <c r="B126" s="24"/>
      <c r="C126" s="167" t="s">
        <v>200</v>
      </c>
      <c r="D126" s="167" t="s">
        <v>152</v>
      </c>
      <c r="E126" s="168" t="s">
        <v>201</v>
      </c>
      <c r="F126" s="169" t="s">
        <v>202</v>
      </c>
      <c r="G126" s="170" t="s">
        <v>142</v>
      </c>
      <c r="H126" s="171">
        <v>2</v>
      </c>
      <c r="I126" s="172"/>
      <c r="J126" s="173">
        <f>ROUND(I126*H126,2)</f>
        <v>0</v>
      </c>
      <c r="K126" s="169" t="s">
        <v>147</v>
      </c>
      <c r="L126" s="174"/>
      <c r="M126" s="175" t="s">
        <v>34</v>
      </c>
      <c r="N126" s="176" t="s">
        <v>48</v>
      </c>
      <c r="O126" s="25"/>
      <c r="P126" s="140">
        <f>O126*H126</f>
        <v>0</v>
      </c>
      <c r="Q126" s="140">
        <v>7.0000000000000007E-2</v>
      </c>
      <c r="R126" s="140">
        <f>Q126*H126</f>
        <v>0.14000000000000001</v>
      </c>
      <c r="S126" s="140">
        <v>0</v>
      </c>
      <c r="T126" s="141">
        <f>S126*H126</f>
        <v>0</v>
      </c>
      <c r="AR126" s="13" t="s">
        <v>156</v>
      </c>
      <c r="AT126" s="13" t="s">
        <v>152</v>
      </c>
      <c r="AU126" s="13" t="s">
        <v>86</v>
      </c>
      <c r="AY126" s="13" t="s">
        <v>137</v>
      </c>
      <c r="BE126" s="142">
        <f>IF(N126="základní",J126,0)</f>
        <v>0</v>
      </c>
      <c r="BF126" s="142">
        <f>IF(N126="snížená",J126,0)</f>
        <v>0</v>
      </c>
      <c r="BG126" s="142">
        <f>IF(N126="zákl. přenesená",J126,0)</f>
        <v>0</v>
      </c>
      <c r="BH126" s="142">
        <f>IF(N126="sníž. přenesená",J126,0)</f>
        <v>0</v>
      </c>
      <c r="BI126" s="142">
        <f>IF(N126="nulová",J126,0)</f>
        <v>0</v>
      </c>
      <c r="BJ126" s="13" t="s">
        <v>84</v>
      </c>
      <c r="BK126" s="142">
        <f>ROUND(I126*H126,2)</f>
        <v>0</v>
      </c>
      <c r="BL126" s="13" t="s">
        <v>143</v>
      </c>
      <c r="BM126" s="13" t="s">
        <v>203</v>
      </c>
    </row>
    <row r="127" spans="2:65" s="7" customFormat="1">
      <c r="B127" s="143"/>
      <c r="C127" s="144"/>
      <c r="D127" s="145" t="s">
        <v>149</v>
      </c>
      <c r="E127" s="146" t="s">
        <v>34</v>
      </c>
      <c r="F127" s="147" t="s">
        <v>86</v>
      </c>
      <c r="G127" s="144"/>
      <c r="H127" s="148">
        <v>2</v>
      </c>
      <c r="I127" s="149"/>
      <c r="J127" s="144"/>
      <c r="K127" s="144"/>
      <c r="L127" s="150"/>
      <c r="M127" s="151"/>
      <c r="N127" s="152"/>
      <c r="O127" s="152"/>
      <c r="P127" s="152"/>
      <c r="Q127" s="152"/>
      <c r="R127" s="152"/>
      <c r="S127" s="152"/>
      <c r="T127" s="153"/>
      <c r="AT127" s="154" t="s">
        <v>149</v>
      </c>
      <c r="AU127" s="154" t="s">
        <v>86</v>
      </c>
      <c r="AV127" s="7" t="s">
        <v>86</v>
      </c>
      <c r="AW127" s="7" t="s">
        <v>41</v>
      </c>
      <c r="AX127" s="7" t="s">
        <v>77</v>
      </c>
      <c r="AY127" s="154" t="s">
        <v>137</v>
      </c>
    </row>
    <row r="128" spans="2:65" s="8" customFormat="1">
      <c r="B128" s="155"/>
      <c r="C128" s="156"/>
      <c r="D128" s="157" t="s">
        <v>149</v>
      </c>
      <c r="E128" s="158" t="s">
        <v>34</v>
      </c>
      <c r="F128" s="159" t="s">
        <v>150</v>
      </c>
      <c r="G128" s="156"/>
      <c r="H128" s="160">
        <v>2</v>
      </c>
      <c r="I128" s="161"/>
      <c r="J128" s="156"/>
      <c r="K128" s="156"/>
      <c r="L128" s="162"/>
      <c r="M128" s="163"/>
      <c r="N128" s="164"/>
      <c r="O128" s="164"/>
      <c r="P128" s="164"/>
      <c r="Q128" s="164"/>
      <c r="R128" s="164"/>
      <c r="S128" s="164"/>
      <c r="T128" s="165"/>
      <c r="AT128" s="166" t="s">
        <v>149</v>
      </c>
      <c r="AU128" s="166" t="s">
        <v>86</v>
      </c>
      <c r="AV128" s="8" t="s">
        <v>143</v>
      </c>
      <c r="AW128" s="8" t="s">
        <v>41</v>
      </c>
      <c r="AX128" s="8" t="s">
        <v>84</v>
      </c>
      <c r="AY128" s="166" t="s">
        <v>137</v>
      </c>
    </row>
    <row r="129" spans="2:65" s="1" customFormat="1" ht="22.5" customHeight="1">
      <c r="B129" s="24"/>
      <c r="C129" s="131" t="s">
        <v>204</v>
      </c>
      <c r="D129" s="131" t="s">
        <v>139</v>
      </c>
      <c r="E129" s="132" t="s">
        <v>205</v>
      </c>
      <c r="F129" s="133" t="s">
        <v>206</v>
      </c>
      <c r="G129" s="134" t="s">
        <v>142</v>
      </c>
      <c r="H129" s="135">
        <v>2</v>
      </c>
      <c r="I129" s="136"/>
      <c r="J129" s="137">
        <f>ROUND(I129*H129,2)</f>
        <v>0</v>
      </c>
      <c r="K129" s="133" t="s">
        <v>147</v>
      </c>
      <c r="L129" s="34"/>
      <c r="M129" s="138" t="s">
        <v>34</v>
      </c>
      <c r="N129" s="139" t="s">
        <v>48</v>
      </c>
      <c r="O129" s="25"/>
      <c r="P129" s="140">
        <f>O129*H129</f>
        <v>0</v>
      </c>
      <c r="Q129" s="140">
        <v>1.1999999999999999E-3</v>
      </c>
      <c r="R129" s="140">
        <f>Q129*H129</f>
        <v>2.3999999999999998E-3</v>
      </c>
      <c r="S129" s="140">
        <v>0</v>
      </c>
      <c r="T129" s="141">
        <f>S129*H129</f>
        <v>0</v>
      </c>
      <c r="AR129" s="13" t="s">
        <v>143</v>
      </c>
      <c r="AT129" s="13" t="s">
        <v>139</v>
      </c>
      <c r="AU129" s="13" t="s">
        <v>86</v>
      </c>
      <c r="AY129" s="13" t="s">
        <v>137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84</v>
      </c>
      <c r="BK129" s="142">
        <f>ROUND(I129*H129,2)</f>
        <v>0</v>
      </c>
      <c r="BL129" s="13" t="s">
        <v>143</v>
      </c>
      <c r="BM129" s="13" t="s">
        <v>207</v>
      </c>
    </row>
    <row r="130" spans="2:65" s="7" customFormat="1">
      <c r="B130" s="143"/>
      <c r="C130" s="144"/>
      <c r="D130" s="145" t="s">
        <v>149</v>
      </c>
      <c r="E130" s="146" t="s">
        <v>34</v>
      </c>
      <c r="F130" s="147" t="s">
        <v>86</v>
      </c>
      <c r="G130" s="144"/>
      <c r="H130" s="148">
        <v>2</v>
      </c>
      <c r="I130" s="149"/>
      <c r="J130" s="144"/>
      <c r="K130" s="144"/>
      <c r="L130" s="150"/>
      <c r="M130" s="151"/>
      <c r="N130" s="152"/>
      <c r="O130" s="152"/>
      <c r="P130" s="152"/>
      <c r="Q130" s="152"/>
      <c r="R130" s="152"/>
      <c r="S130" s="152"/>
      <c r="T130" s="153"/>
      <c r="AT130" s="154" t="s">
        <v>149</v>
      </c>
      <c r="AU130" s="154" t="s">
        <v>86</v>
      </c>
      <c r="AV130" s="7" t="s">
        <v>86</v>
      </c>
      <c r="AW130" s="7" t="s">
        <v>41</v>
      </c>
      <c r="AX130" s="7" t="s">
        <v>77</v>
      </c>
      <c r="AY130" s="154" t="s">
        <v>137</v>
      </c>
    </row>
    <row r="131" spans="2:65" s="8" customFormat="1">
      <c r="B131" s="155"/>
      <c r="C131" s="156"/>
      <c r="D131" s="157" t="s">
        <v>149</v>
      </c>
      <c r="E131" s="158" t="s">
        <v>34</v>
      </c>
      <c r="F131" s="159" t="s">
        <v>150</v>
      </c>
      <c r="G131" s="156"/>
      <c r="H131" s="160">
        <v>2</v>
      </c>
      <c r="I131" s="161"/>
      <c r="J131" s="156"/>
      <c r="K131" s="156"/>
      <c r="L131" s="162"/>
      <c r="M131" s="163"/>
      <c r="N131" s="164"/>
      <c r="O131" s="164"/>
      <c r="P131" s="164"/>
      <c r="Q131" s="164"/>
      <c r="R131" s="164"/>
      <c r="S131" s="164"/>
      <c r="T131" s="165"/>
      <c r="AT131" s="166" t="s">
        <v>149</v>
      </c>
      <c r="AU131" s="166" t="s">
        <v>86</v>
      </c>
      <c r="AV131" s="8" t="s">
        <v>143</v>
      </c>
      <c r="AW131" s="8" t="s">
        <v>41</v>
      </c>
      <c r="AX131" s="8" t="s">
        <v>84</v>
      </c>
      <c r="AY131" s="166" t="s">
        <v>137</v>
      </c>
    </row>
    <row r="132" spans="2:65" s="1" customFormat="1" ht="22.5" customHeight="1">
      <c r="B132" s="24"/>
      <c r="C132" s="167" t="s">
        <v>208</v>
      </c>
      <c r="D132" s="167" t="s">
        <v>152</v>
      </c>
      <c r="E132" s="168" t="s">
        <v>209</v>
      </c>
      <c r="F132" s="169" t="s">
        <v>210</v>
      </c>
      <c r="G132" s="170" t="s">
        <v>142</v>
      </c>
      <c r="H132" s="171">
        <v>2</v>
      </c>
      <c r="I132" s="172"/>
      <c r="J132" s="173">
        <f>ROUND(I132*H132,2)</f>
        <v>0</v>
      </c>
      <c r="K132" s="169" t="s">
        <v>147</v>
      </c>
      <c r="L132" s="174"/>
      <c r="M132" s="175" t="s">
        <v>34</v>
      </c>
      <c r="N132" s="176" t="s">
        <v>48</v>
      </c>
      <c r="O132" s="25"/>
      <c r="P132" s="140">
        <f>O132*H132</f>
        <v>0</v>
      </c>
      <c r="Q132" s="140">
        <v>0.02</v>
      </c>
      <c r="R132" s="140">
        <f>Q132*H132</f>
        <v>0.04</v>
      </c>
      <c r="S132" s="140">
        <v>0</v>
      </c>
      <c r="T132" s="141">
        <f>S132*H132</f>
        <v>0</v>
      </c>
      <c r="AR132" s="13" t="s">
        <v>156</v>
      </c>
      <c r="AT132" s="13" t="s">
        <v>152</v>
      </c>
      <c r="AU132" s="13" t="s">
        <v>86</v>
      </c>
      <c r="AY132" s="13" t="s">
        <v>137</v>
      </c>
      <c r="BE132" s="142">
        <f>IF(N132="základní",J132,0)</f>
        <v>0</v>
      </c>
      <c r="BF132" s="142">
        <f>IF(N132="snížená",J132,0)</f>
        <v>0</v>
      </c>
      <c r="BG132" s="142">
        <f>IF(N132="zákl. přenesená",J132,0)</f>
        <v>0</v>
      </c>
      <c r="BH132" s="142">
        <f>IF(N132="sníž. přenesená",J132,0)</f>
        <v>0</v>
      </c>
      <c r="BI132" s="142">
        <f>IF(N132="nulová",J132,0)</f>
        <v>0</v>
      </c>
      <c r="BJ132" s="13" t="s">
        <v>84</v>
      </c>
      <c r="BK132" s="142">
        <f>ROUND(I132*H132,2)</f>
        <v>0</v>
      </c>
      <c r="BL132" s="13" t="s">
        <v>143</v>
      </c>
      <c r="BM132" s="13" t="s">
        <v>211</v>
      </c>
    </row>
    <row r="133" spans="2:65" s="7" customFormat="1">
      <c r="B133" s="143"/>
      <c r="C133" s="144"/>
      <c r="D133" s="145" t="s">
        <v>149</v>
      </c>
      <c r="E133" s="146" t="s">
        <v>34</v>
      </c>
      <c r="F133" s="147" t="s">
        <v>86</v>
      </c>
      <c r="G133" s="144"/>
      <c r="H133" s="148">
        <v>2</v>
      </c>
      <c r="I133" s="149"/>
      <c r="J133" s="144"/>
      <c r="K133" s="144"/>
      <c r="L133" s="150"/>
      <c r="M133" s="151"/>
      <c r="N133" s="152"/>
      <c r="O133" s="152"/>
      <c r="P133" s="152"/>
      <c r="Q133" s="152"/>
      <c r="R133" s="152"/>
      <c r="S133" s="152"/>
      <c r="T133" s="153"/>
      <c r="AT133" s="154" t="s">
        <v>149</v>
      </c>
      <c r="AU133" s="154" t="s">
        <v>86</v>
      </c>
      <c r="AV133" s="7" t="s">
        <v>86</v>
      </c>
      <c r="AW133" s="7" t="s">
        <v>41</v>
      </c>
      <c r="AX133" s="7" t="s">
        <v>77</v>
      </c>
      <c r="AY133" s="154" t="s">
        <v>137</v>
      </c>
    </row>
    <row r="134" spans="2:65" s="8" customFormat="1">
      <c r="B134" s="155"/>
      <c r="C134" s="156"/>
      <c r="D134" s="157" t="s">
        <v>149</v>
      </c>
      <c r="E134" s="158" t="s">
        <v>34</v>
      </c>
      <c r="F134" s="159" t="s">
        <v>150</v>
      </c>
      <c r="G134" s="156"/>
      <c r="H134" s="160">
        <v>2</v>
      </c>
      <c r="I134" s="161"/>
      <c r="J134" s="156"/>
      <c r="K134" s="156"/>
      <c r="L134" s="162"/>
      <c r="M134" s="163"/>
      <c r="N134" s="164"/>
      <c r="O134" s="164"/>
      <c r="P134" s="164"/>
      <c r="Q134" s="164"/>
      <c r="R134" s="164"/>
      <c r="S134" s="164"/>
      <c r="T134" s="165"/>
      <c r="AT134" s="166" t="s">
        <v>149</v>
      </c>
      <c r="AU134" s="166" t="s">
        <v>86</v>
      </c>
      <c r="AV134" s="8" t="s">
        <v>143</v>
      </c>
      <c r="AW134" s="8" t="s">
        <v>41</v>
      </c>
      <c r="AX134" s="8" t="s">
        <v>84</v>
      </c>
      <c r="AY134" s="166" t="s">
        <v>137</v>
      </c>
    </row>
    <row r="135" spans="2:65" s="1" customFormat="1" ht="22.5" customHeight="1">
      <c r="B135" s="24"/>
      <c r="C135" s="131" t="s">
        <v>10</v>
      </c>
      <c r="D135" s="131" t="s">
        <v>139</v>
      </c>
      <c r="E135" s="132" t="s">
        <v>212</v>
      </c>
      <c r="F135" s="133" t="s">
        <v>213</v>
      </c>
      <c r="G135" s="134" t="s">
        <v>174</v>
      </c>
      <c r="H135" s="135">
        <v>1</v>
      </c>
      <c r="I135" s="136"/>
      <c r="J135" s="137">
        <f>ROUND(I135*H135,2)</f>
        <v>0</v>
      </c>
      <c r="K135" s="133" t="s">
        <v>34</v>
      </c>
      <c r="L135" s="34"/>
      <c r="M135" s="138" t="s">
        <v>34</v>
      </c>
      <c r="N135" s="139" t="s">
        <v>48</v>
      </c>
      <c r="O135" s="25"/>
      <c r="P135" s="140">
        <f>O135*H135</f>
        <v>0</v>
      </c>
      <c r="Q135" s="140">
        <v>0.50375000000000003</v>
      </c>
      <c r="R135" s="140">
        <f>Q135*H135</f>
        <v>0.50375000000000003</v>
      </c>
      <c r="S135" s="140">
        <v>1.95</v>
      </c>
      <c r="T135" s="141">
        <f>S135*H135</f>
        <v>1.95</v>
      </c>
      <c r="AR135" s="13" t="s">
        <v>143</v>
      </c>
      <c r="AT135" s="13" t="s">
        <v>139</v>
      </c>
      <c r="AU135" s="13" t="s">
        <v>86</v>
      </c>
      <c r="AY135" s="13" t="s">
        <v>137</v>
      </c>
      <c r="BE135" s="142">
        <f>IF(N135="základní",J135,0)</f>
        <v>0</v>
      </c>
      <c r="BF135" s="142">
        <f>IF(N135="snížená",J135,0)</f>
        <v>0</v>
      </c>
      <c r="BG135" s="142">
        <f>IF(N135="zákl. přenesená",J135,0)</f>
        <v>0</v>
      </c>
      <c r="BH135" s="142">
        <f>IF(N135="sníž. přenesená",J135,0)</f>
        <v>0</v>
      </c>
      <c r="BI135" s="142">
        <f>IF(N135="nulová",J135,0)</f>
        <v>0</v>
      </c>
      <c r="BJ135" s="13" t="s">
        <v>84</v>
      </c>
      <c r="BK135" s="142">
        <f>ROUND(I135*H135,2)</f>
        <v>0</v>
      </c>
      <c r="BL135" s="13" t="s">
        <v>143</v>
      </c>
      <c r="BM135" s="13" t="s">
        <v>214</v>
      </c>
    </row>
    <row r="136" spans="2:65" s="7" customFormat="1">
      <c r="B136" s="143"/>
      <c r="C136" s="144"/>
      <c r="D136" s="145" t="s">
        <v>149</v>
      </c>
      <c r="E136" s="146" t="s">
        <v>34</v>
      </c>
      <c r="F136" s="147" t="s">
        <v>84</v>
      </c>
      <c r="G136" s="144"/>
      <c r="H136" s="148">
        <v>1</v>
      </c>
      <c r="I136" s="149"/>
      <c r="J136" s="144"/>
      <c r="K136" s="144"/>
      <c r="L136" s="150"/>
      <c r="M136" s="151"/>
      <c r="N136" s="152"/>
      <c r="O136" s="152"/>
      <c r="P136" s="152"/>
      <c r="Q136" s="152"/>
      <c r="R136" s="152"/>
      <c r="S136" s="152"/>
      <c r="T136" s="153"/>
      <c r="AT136" s="154" t="s">
        <v>149</v>
      </c>
      <c r="AU136" s="154" t="s">
        <v>86</v>
      </c>
      <c r="AV136" s="7" t="s">
        <v>86</v>
      </c>
      <c r="AW136" s="7" t="s">
        <v>41</v>
      </c>
      <c r="AX136" s="7" t="s">
        <v>77</v>
      </c>
      <c r="AY136" s="154" t="s">
        <v>137</v>
      </c>
    </row>
    <row r="137" spans="2:65" s="8" customFormat="1">
      <c r="B137" s="155"/>
      <c r="C137" s="156"/>
      <c r="D137" s="145" t="s">
        <v>149</v>
      </c>
      <c r="E137" s="177" t="s">
        <v>34</v>
      </c>
      <c r="F137" s="178" t="s">
        <v>150</v>
      </c>
      <c r="G137" s="156"/>
      <c r="H137" s="179">
        <v>1</v>
      </c>
      <c r="I137" s="161"/>
      <c r="J137" s="156"/>
      <c r="K137" s="156"/>
      <c r="L137" s="162"/>
      <c r="M137" s="191"/>
      <c r="N137" s="192"/>
      <c r="O137" s="192"/>
      <c r="P137" s="192"/>
      <c r="Q137" s="192"/>
      <c r="R137" s="192"/>
      <c r="S137" s="192"/>
      <c r="T137" s="193"/>
      <c r="AT137" s="166" t="s">
        <v>149</v>
      </c>
      <c r="AU137" s="166" t="s">
        <v>86</v>
      </c>
      <c r="AV137" s="8" t="s">
        <v>143</v>
      </c>
      <c r="AW137" s="8" t="s">
        <v>41</v>
      </c>
      <c r="AX137" s="8" t="s">
        <v>84</v>
      </c>
      <c r="AY137" s="166" t="s">
        <v>137</v>
      </c>
    </row>
    <row r="138" spans="2:65" s="1" customFormat="1" ht="6.95" customHeight="1">
      <c r="B138" s="29"/>
      <c r="C138" s="30"/>
      <c r="D138" s="30"/>
      <c r="E138" s="30"/>
      <c r="F138" s="30"/>
      <c r="G138" s="30"/>
      <c r="H138" s="30"/>
      <c r="I138" s="75"/>
      <c r="J138" s="30"/>
      <c r="K138" s="30"/>
      <c r="L138" s="34"/>
    </row>
  </sheetData>
  <sheetProtection password="CC35" sheet="1" objects="1" scenarios="1" formatCells="0" formatColumns="0" formatRows="0" sort="0" autoFilter="0"/>
  <autoFilter ref="C86:K137"/>
  <mergeCells count="12">
    <mergeCell ref="E77:H77"/>
    <mergeCell ref="E79:H79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75:H75"/>
  </mergeCells>
  <hyperlinks>
    <hyperlink ref="F1:G1" location="C2" display="1) Krycí list soupisu"/>
    <hyperlink ref="G1:H1" location="C58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57"/>
  <sheetViews>
    <sheetView showGridLines="0" tabSelected="1" workbookViewId="0">
      <pane ySplit="1" topLeftCell="A204" activePane="bottomLeft" state="frozen"/>
      <selection pane="bottomLeft" activeCell="F221" sqref="F22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94</v>
      </c>
    </row>
    <row r="3" spans="1:70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1:70" ht="36.950000000000003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1:70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1:70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1:70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1:70" ht="15">
      <c r="B8" s="17"/>
      <c r="C8" s="18"/>
      <c r="D8" s="23" t="s">
        <v>107</v>
      </c>
      <c r="E8" s="18"/>
      <c r="F8" s="18"/>
      <c r="G8" s="18"/>
      <c r="H8" s="18"/>
      <c r="I8" s="53"/>
      <c r="J8" s="18"/>
      <c r="K8" s="20"/>
    </row>
    <row r="9" spans="1:70" s="1" customFormat="1" ht="22.5" customHeight="1">
      <c r="B9" s="24"/>
      <c r="C9" s="25"/>
      <c r="D9" s="25"/>
      <c r="E9" s="279" t="s">
        <v>108</v>
      </c>
      <c r="F9" s="280"/>
      <c r="G9" s="280"/>
      <c r="H9" s="280"/>
      <c r="I9" s="54"/>
      <c r="J9" s="25"/>
      <c r="K9" s="26"/>
    </row>
    <row r="10" spans="1:70" s="1" customFormat="1" ht="15">
      <c r="B10" s="24"/>
      <c r="C10" s="25"/>
      <c r="D10" s="23" t="s">
        <v>109</v>
      </c>
      <c r="E10" s="25"/>
      <c r="F10" s="25"/>
      <c r="G10" s="25"/>
      <c r="H10" s="25"/>
      <c r="I10" s="54"/>
      <c r="J10" s="25"/>
      <c r="K10" s="26"/>
    </row>
    <row r="11" spans="1:70" s="1" customFormat="1" ht="36.950000000000003" customHeight="1">
      <c r="B11" s="24"/>
      <c r="C11" s="25"/>
      <c r="D11" s="25"/>
      <c r="E11" s="281" t="s">
        <v>215</v>
      </c>
      <c r="F11" s="280"/>
      <c r="G11" s="280"/>
      <c r="H11" s="280"/>
      <c r="I11" s="54"/>
      <c r="J11" s="25"/>
      <c r="K11" s="26"/>
    </row>
    <row r="12" spans="1:70" s="1" customFormat="1">
      <c r="B12" s="24"/>
      <c r="C12" s="25"/>
      <c r="D12" s="25"/>
      <c r="E12" s="25"/>
      <c r="F12" s="25"/>
      <c r="G12" s="25"/>
      <c r="H12" s="25"/>
      <c r="I12" s="54"/>
      <c r="J12" s="25"/>
      <c r="K12" s="26"/>
    </row>
    <row r="13" spans="1:70" s="1" customFormat="1" ht="14.45" customHeight="1">
      <c r="B13" s="24"/>
      <c r="C13" s="25"/>
      <c r="D13" s="23" t="s">
        <v>20</v>
      </c>
      <c r="E13" s="25"/>
      <c r="F13" s="22" t="s">
        <v>21</v>
      </c>
      <c r="G13" s="25"/>
      <c r="H13" s="25"/>
      <c r="I13" s="55" t="s">
        <v>22</v>
      </c>
      <c r="J13" s="22" t="s">
        <v>34</v>
      </c>
      <c r="K13" s="26"/>
    </row>
    <row r="14" spans="1:70" s="1" customFormat="1" ht="14.45" customHeight="1">
      <c r="B14" s="24"/>
      <c r="C14" s="25"/>
      <c r="D14" s="23" t="s">
        <v>24</v>
      </c>
      <c r="E14" s="25"/>
      <c r="F14" s="22" t="s">
        <v>25</v>
      </c>
      <c r="G14" s="25"/>
      <c r="H14" s="25"/>
      <c r="I14" s="55" t="s">
        <v>26</v>
      </c>
      <c r="J14" s="56" t="str">
        <f>'Rekapitulace stavby'!AN8</f>
        <v>19.7.2017</v>
      </c>
      <c r="K14" s="26"/>
    </row>
    <row r="15" spans="1:70" s="1" customFormat="1" ht="10.9" customHeight="1">
      <c r="B15" s="24"/>
      <c r="C15" s="25"/>
      <c r="D15" s="25"/>
      <c r="E15" s="25"/>
      <c r="F15" s="25"/>
      <c r="G15" s="25"/>
      <c r="H15" s="25"/>
      <c r="I15" s="54"/>
      <c r="J15" s="25"/>
      <c r="K15" s="26"/>
    </row>
    <row r="16" spans="1:70" s="1" customFormat="1" ht="14.45" customHeight="1">
      <c r="B16" s="24"/>
      <c r="C16" s="25"/>
      <c r="D16" s="23" t="s">
        <v>32</v>
      </c>
      <c r="E16" s="25"/>
      <c r="F16" s="25"/>
      <c r="G16" s="25"/>
      <c r="H16" s="25"/>
      <c r="I16" s="55" t="s">
        <v>33</v>
      </c>
      <c r="J16" s="22" t="s">
        <v>34</v>
      </c>
      <c r="K16" s="26"/>
    </row>
    <row r="17" spans="2:11" s="1" customFormat="1" ht="18" customHeight="1">
      <c r="B17" s="24"/>
      <c r="C17" s="25"/>
      <c r="D17" s="25"/>
      <c r="E17" s="22" t="s">
        <v>35</v>
      </c>
      <c r="F17" s="25"/>
      <c r="G17" s="25"/>
      <c r="H17" s="25"/>
      <c r="I17" s="55" t="s">
        <v>36</v>
      </c>
      <c r="J17" s="22" t="s">
        <v>34</v>
      </c>
      <c r="K17" s="26"/>
    </row>
    <row r="18" spans="2:11" s="1" customFormat="1" ht="6.95" customHeight="1">
      <c r="B18" s="24"/>
      <c r="C18" s="25"/>
      <c r="D18" s="25"/>
      <c r="E18" s="25"/>
      <c r="F18" s="25"/>
      <c r="G18" s="25"/>
      <c r="H18" s="25"/>
      <c r="I18" s="54"/>
      <c r="J18" s="25"/>
      <c r="K18" s="26"/>
    </row>
    <row r="19" spans="2:11" s="1" customFormat="1" ht="14.45" customHeight="1">
      <c r="B19" s="24"/>
      <c r="C19" s="25"/>
      <c r="D19" s="23" t="s">
        <v>37</v>
      </c>
      <c r="E19" s="25"/>
      <c r="F19" s="25"/>
      <c r="G19" s="25"/>
      <c r="H19" s="25"/>
      <c r="I19" s="55" t="s">
        <v>33</v>
      </c>
      <c r="J19" s="22" t="str">
        <f>IF('Rekapitulace stavby'!AN13="Vyplň údaj","",IF('Rekapitulace stavby'!AN13="","",'Rekapitulace stavby'!AN13))</f>
        <v/>
      </c>
      <c r="K19" s="26"/>
    </row>
    <row r="20" spans="2:11" s="1" customFormat="1" ht="18" customHeight="1">
      <c r="B20" s="24"/>
      <c r="C20" s="25"/>
      <c r="D20" s="25"/>
      <c r="E20" s="22" t="str">
        <f>IF('Rekapitulace stavby'!E14="Vyplň údaj","",IF('Rekapitulace stavby'!E14="","",'Rekapitulace stavby'!E14))</f>
        <v/>
      </c>
      <c r="F20" s="25"/>
      <c r="G20" s="25"/>
      <c r="H20" s="25"/>
      <c r="I20" s="55" t="s">
        <v>36</v>
      </c>
      <c r="J20" s="22" t="str">
        <f>IF('Rekapitulace stavby'!AN14="Vyplň údaj","",IF('Rekapitulace stavby'!AN14="","",'Rekapitulace stavby'!AN14))</f>
        <v/>
      </c>
      <c r="K20" s="26"/>
    </row>
    <row r="21" spans="2:11" s="1" customFormat="1" ht="6.95" customHeight="1">
      <c r="B21" s="24"/>
      <c r="C21" s="25"/>
      <c r="D21" s="25"/>
      <c r="E21" s="25"/>
      <c r="F21" s="25"/>
      <c r="G21" s="25"/>
      <c r="H21" s="25"/>
      <c r="I21" s="54"/>
      <c r="J21" s="25"/>
      <c r="K21" s="26"/>
    </row>
    <row r="22" spans="2:11" s="1" customFormat="1" ht="14.45" customHeight="1">
      <c r="B22" s="24"/>
      <c r="C22" s="25"/>
      <c r="D22" s="23" t="s">
        <v>39</v>
      </c>
      <c r="E22" s="25"/>
      <c r="F22" s="25"/>
      <c r="G22" s="25"/>
      <c r="H22" s="25"/>
      <c r="I22" s="55" t="s">
        <v>33</v>
      </c>
      <c r="J22" s="22" t="s">
        <v>34</v>
      </c>
      <c r="K22" s="26"/>
    </row>
    <row r="23" spans="2:11" s="1" customFormat="1" ht="18" customHeight="1">
      <c r="B23" s="24"/>
      <c r="C23" s="25"/>
      <c r="D23" s="25"/>
      <c r="E23" s="22" t="s">
        <v>40</v>
      </c>
      <c r="F23" s="25"/>
      <c r="G23" s="25"/>
      <c r="H23" s="25"/>
      <c r="I23" s="55" t="s">
        <v>36</v>
      </c>
      <c r="J23" s="22" t="s">
        <v>34</v>
      </c>
      <c r="K23" s="26"/>
    </row>
    <row r="24" spans="2:11" s="1" customFormat="1" ht="6.95" customHeight="1">
      <c r="B24" s="24"/>
      <c r="C24" s="25"/>
      <c r="D24" s="25"/>
      <c r="E24" s="25"/>
      <c r="F24" s="25"/>
      <c r="G24" s="25"/>
      <c r="H24" s="25"/>
      <c r="I24" s="54"/>
      <c r="J24" s="25"/>
      <c r="K24" s="26"/>
    </row>
    <row r="25" spans="2:11" s="1" customFormat="1" ht="14.45" customHeight="1">
      <c r="B25" s="24"/>
      <c r="C25" s="25"/>
      <c r="D25" s="23" t="s">
        <v>42</v>
      </c>
      <c r="E25" s="25"/>
      <c r="F25" s="25"/>
      <c r="G25" s="25"/>
      <c r="H25" s="25"/>
      <c r="I25" s="54"/>
      <c r="J25" s="25"/>
      <c r="K25" s="26"/>
    </row>
    <row r="26" spans="2:11" s="2" customFormat="1" ht="22.5" customHeight="1">
      <c r="B26" s="57"/>
      <c r="C26" s="58"/>
      <c r="D26" s="58"/>
      <c r="E26" s="277" t="s">
        <v>34</v>
      </c>
      <c r="F26" s="277"/>
      <c r="G26" s="277"/>
      <c r="H26" s="277"/>
      <c r="I26" s="59"/>
      <c r="J26" s="58"/>
      <c r="K26" s="60"/>
    </row>
    <row r="27" spans="2:11" s="1" customFormat="1" ht="6.95" customHeight="1">
      <c r="B27" s="24"/>
      <c r="C27" s="25"/>
      <c r="D27" s="25"/>
      <c r="E27" s="25"/>
      <c r="F27" s="25"/>
      <c r="G27" s="25"/>
      <c r="H27" s="25"/>
      <c r="I27" s="54"/>
      <c r="J27" s="25"/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25.35" customHeight="1">
      <c r="B29" s="24"/>
      <c r="C29" s="25"/>
      <c r="D29" s="63" t="s">
        <v>43</v>
      </c>
      <c r="E29" s="25"/>
      <c r="F29" s="25"/>
      <c r="G29" s="25"/>
      <c r="H29" s="25"/>
      <c r="I29" s="54"/>
      <c r="J29" s="64">
        <f>ROUND(J96,2)</f>
        <v>0</v>
      </c>
      <c r="K29" s="26"/>
    </row>
    <row r="30" spans="2:11" s="1" customFormat="1" ht="6.95" customHeight="1">
      <c r="B30" s="24"/>
      <c r="C30" s="25"/>
      <c r="D30" s="45"/>
      <c r="E30" s="45"/>
      <c r="F30" s="45"/>
      <c r="G30" s="45"/>
      <c r="H30" s="45"/>
      <c r="I30" s="61"/>
      <c r="J30" s="45"/>
      <c r="K30" s="62"/>
    </row>
    <row r="31" spans="2:11" s="1" customFormat="1" ht="14.45" customHeight="1">
      <c r="B31" s="24"/>
      <c r="C31" s="25"/>
      <c r="D31" s="25"/>
      <c r="E31" s="25"/>
      <c r="F31" s="27" t="s">
        <v>45</v>
      </c>
      <c r="G31" s="25"/>
      <c r="H31" s="25"/>
      <c r="I31" s="65" t="s">
        <v>44</v>
      </c>
      <c r="J31" s="27" t="s">
        <v>46</v>
      </c>
      <c r="K31" s="26"/>
    </row>
    <row r="32" spans="2:11" s="1" customFormat="1" ht="14.45" customHeight="1">
      <c r="B32" s="24"/>
      <c r="C32" s="25"/>
      <c r="D32" s="28" t="s">
        <v>47</v>
      </c>
      <c r="E32" s="28" t="s">
        <v>48</v>
      </c>
      <c r="F32" s="66">
        <f>ROUND(SUM(BE96:BE456), 2)</f>
        <v>0</v>
      </c>
      <c r="G32" s="25"/>
      <c r="H32" s="25"/>
      <c r="I32" s="67">
        <v>0.21</v>
      </c>
      <c r="J32" s="66">
        <f>ROUND(ROUND((SUM(BE96:BE456)), 2)*I32, 2)</f>
        <v>0</v>
      </c>
      <c r="K32" s="26"/>
    </row>
    <row r="33" spans="2:11" s="1" customFormat="1" ht="14.45" customHeight="1">
      <c r="B33" s="24"/>
      <c r="C33" s="25"/>
      <c r="D33" s="25"/>
      <c r="E33" s="28" t="s">
        <v>49</v>
      </c>
      <c r="F33" s="66">
        <f>ROUND(SUM(BF96:BF456), 2)</f>
        <v>0</v>
      </c>
      <c r="G33" s="25"/>
      <c r="H33" s="25"/>
      <c r="I33" s="67">
        <v>0.15</v>
      </c>
      <c r="J33" s="66">
        <f>ROUND(ROUND((SUM(BF96:BF456)), 2)*I33, 2)</f>
        <v>0</v>
      </c>
      <c r="K33" s="26"/>
    </row>
    <row r="34" spans="2:11" s="1" customFormat="1" ht="14.45" hidden="1" customHeight="1">
      <c r="B34" s="24"/>
      <c r="C34" s="25"/>
      <c r="D34" s="25"/>
      <c r="E34" s="28" t="s">
        <v>50</v>
      </c>
      <c r="F34" s="66">
        <f>ROUND(SUM(BG96:BG456), 2)</f>
        <v>0</v>
      </c>
      <c r="G34" s="25"/>
      <c r="H34" s="25"/>
      <c r="I34" s="67">
        <v>0.21</v>
      </c>
      <c r="J34" s="66">
        <v>0</v>
      </c>
      <c r="K34" s="26"/>
    </row>
    <row r="35" spans="2:11" s="1" customFormat="1" ht="14.45" hidden="1" customHeight="1">
      <c r="B35" s="24"/>
      <c r="C35" s="25"/>
      <c r="D35" s="25"/>
      <c r="E35" s="28" t="s">
        <v>51</v>
      </c>
      <c r="F35" s="66">
        <f>ROUND(SUM(BH96:BH456), 2)</f>
        <v>0</v>
      </c>
      <c r="G35" s="25"/>
      <c r="H35" s="25"/>
      <c r="I35" s="67">
        <v>0.15</v>
      </c>
      <c r="J35" s="66">
        <v>0</v>
      </c>
      <c r="K35" s="26"/>
    </row>
    <row r="36" spans="2:11" s="1" customFormat="1" ht="14.45" hidden="1" customHeight="1">
      <c r="B36" s="24"/>
      <c r="C36" s="25"/>
      <c r="D36" s="25"/>
      <c r="E36" s="28" t="s">
        <v>52</v>
      </c>
      <c r="F36" s="66">
        <f>ROUND(SUM(BI96:BI456), 2)</f>
        <v>0</v>
      </c>
      <c r="G36" s="25"/>
      <c r="H36" s="25"/>
      <c r="I36" s="67">
        <v>0</v>
      </c>
      <c r="J36" s="66">
        <v>0</v>
      </c>
      <c r="K36" s="26"/>
    </row>
    <row r="37" spans="2:11" s="1" customFormat="1" ht="6.95" customHeight="1">
      <c r="B37" s="24"/>
      <c r="C37" s="25"/>
      <c r="D37" s="25"/>
      <c r="E37" s="25"/>
      <c r="F37" s="25"/>
      <c r="G37" s="25"/>
      <c r="H37" s="25"/>
      <c r="I37" s="54"/>
      <c r="J37" s="25"/>
      <c r="K37" s="26"/>
    </row>
    <row r="38" spans="2:11" s="1" customFormat="1" ht="25.35" customHeight="1">
      <c r="B38" s="24"/>
      <c r="C38" s="68"/>
      <c r="D38" s="69" t="s">
        <v>53</v>
      </c>
      <c r="E38" s="40"/>
      <c r="F38" s="40"/>
      <c r="G38" s="70" t="s">
        <v>54</v>
      </c>
      <c r="H38" s="71" t="s">
        <v>55</v>
      </c>
      <c r="I38" s="72"/>
      <c r="J38" s="73">
        <f>SUM(J29:J36)</f>
        <v>0</v>
      </c>
      <c r="K38" s="74"/>
    </row>
    <row r="39" spans="2:11" s="1" customFormat="1" ht="14.45" customHeight="1">
      <c r="B39" s="29"/>
      <c r="C39" s="30"/>
      <c r="D39" s="30"/>
      <c r="E39" s="30"/>
      <c r="F39" s="30"/>
      <c r="G39" s="30"/>
      <c r="H39" s="30"/>
      <c r="I39" s="75"/>
      <c r="J39" s="30"/>
      <c r="K39" s="31"/>
    </row>
    <row r="43" spans="2:11" s="1" customFormat="1" ht="6.95" customHeight="1">
      <c r="B43" s="76"/>
      <c r="C43" s="77"/>
      <c r="D43" s="77"/>
      <c r="E43" s="77"/>
      <c r="F43" s="77"/>
      <c r="G43" s="77"/>
      <c r="H43" s="77"/>
      <c r="I43" s="78"/>
      <c r="J43" s="77"/>
      <c r="K43" s="79"/>
    </row>
    <row r="44" spans="2:11" s="1" customFormat="1" ht="36.950000000000003" customHeight="1">
      <c r="B44" s="24"/>
      <c r="C44" s="19" t="s">
        <v>111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6.95" customHeight="1">
      <c r="B45" s="24"/>
      <c r="C45" s="25"/>
      <c r="D45" s="25"/>
      <c r="E45" s="25"/>
      <c r="F45" s="25"/>
      <c r="G45" s="25"/>
      <c r="H45" s="25"/>
      <c r="I45" s="54"/>
      <c r="J45" s="25"/>
      <c r="K45" s="26"/>
    </row>
    <row r="46" spans="2:11" s="1" customFormat="1" ht="14.45" customHeight="1">
      <c r="B46" s="24"/>
      <c r="C46" s="23" t="s">
        <v>18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2.5" customHeight="1">
      <c r="B47" s="24"/>
      <c r="C47" s="25"/>
      <c r="D47" s="25"/>
      <c r="E47" s="279" t="str">
        <f>E7</f>
        <v>Obnova Goethovy vyhlídky část 2- bezprostřední okolí vyhlídky</v>
      </c>
      <c r="F47" s="285"/>
      <c r="G47" s="285"/>
      <c r="H47" s="285"/>
      <c r="I47" s="54"/>
      <c r="J47" s="25"/>
      <c r="K47" s="26"/>
    </row>
    <row r="48" spans="2:11" ht="15">
      <c r="B48" s="17"/>
      <c r="C48" s="23" t="s">
        <v>107</v>
      </c>
      <c r="D48" s="18"/>
      <c r="E48" s="18"/>
      <c r="F48" s="18"/>
      <c r="G48" s="18"/>
      <c r="H48" s="18"/>
      <c r="I48" s="53"/>
      <c r="J48" s="18"/>
      <c r="K48" s="20"/>
    </row>
    <row r="49" spans="2:47" s="1" customFormat="1" ht="22.5" customHeight="1">
      <c r="B49" s="24"/>
      <c r="C49" s="25"/>
      <c r="D49" s="25"/>
      <c r="E49" s="279" t="s">
        <v>108</v>
      </c>
      <c r="F49" s="280"/>
      <c r="G49" s="280"/>
      <c r="H49" s="280"/>
      <c r="I49" s="54"/>
      <c r="J49" s="25"/>
      <c r="K49" s="26"/>
    </row>
    <row r="50" spans="2:47" s="1" customFormat="1" ht="14.45" customHeight="1">
      <c r="B50" s="24"/>
      <c r="C50" s="23" t="s">
        <v>109</v>
      </c>
      <c r="D50" s="25"/>
      <c r="E50" s="25"/>
      <c r="F50" s="25"/>
      <c r="G50" s="25"/>
      <c r="H50" s="25"/>
      <c r="I50" s="54"/>
      <c r="J50" s="25"/>
      <c r="K50" s="26"/>
    </row>
    <row r="51" spans="2:47" s="1" customFormat="1" ht="23.25" customHeight="1">
      <c r="B51" s="24"/>
      <c r="C51" s="25"/>
      <c r="D51" s="25"/>
      <c r="E51" s="281" t="str">
        <f>E11</f>
        <v>2.1.b - přístřešek pro tepelná čerpadla</v>
      </c>
      <c r="F51" s="280"/>
      <c r="G51" s="280"/>
      <c r="H51" s="280"/>
      <c r="I51" s="54"/>
      <c r="J51" s="25"/>
      <c r="K51" s="26"/>
    </row>
    <row r="52" spans="2:47" s="1" customFormat="1" ht="6.95" customHeight="1">
      <c r="B52" s="24"/>
      <c r="C52" s="25"/>
      <c r="D52" s="25"/>
      <c r="E52" s="25"/>
      <c r="F52" s="25"/>
      <c r="G52" s="25"/>
      <c r="H52" s="25"/>
      <c r="I52" s="54"/>
      <c r="J52" s="25"/>
      <c r="K52" s="26"/>
    </row>
    <row r="53" spans="2:47" s="1" customFormat="1" ht="18" customHeight="1">
      <c r="B53" s="24"/>
      <c r="C53" s="23" t="s">
        <v>24</v>
      </c>
      <c r="D53" s="25"/>
      <c r="E53" s="25"/>
      <c r="F53" s="22" t="str">
        <f>F14</f>
        <v>Karlovy Vary, Hůrky</v>
      </c>
      <c r="G53" s="25"/>
      <c r="H53" s="25"/>
      <c r="I53" s="55" t="s">
        <v>26</v>
      </c>
      <c r="J53" s="56" t="str">
        <f>IF(J14="","",J14)</f>
        <v>19.7.2017</v>
      </c>
      <c r="K53" s="26"/>
    </row>
    <row r="54" spans="2:47" s="1" customFormat="1" ht="6.95" customHeight="1">
      <c r="B54" s="24"/>
      <c r="C54" s="25"/>
      <c r="D54" s="25"/>
      <c r="E54" s="25"/>
      <c r="F54" s="25"/>
      <c r="G54" s="25"/>
      <c r="H54" s="25"/>
      <c r="I54" s="54"/>
      <c r="J54" s="25"/>
      <c r="K54" s="26"/>
    </row>
    <row r="55" spans="2:47" s="1" customFormat="1" ht="15">
      <c r="B55" s="24"/>
      <c r="C55" s="23" t="s">
        <v>32</v>
      </c>
      <c r="D55" s="25"/>
      <c r="E55" s="25"/>
      <c r="F55" s="22" t="str">
        <f>E17</f>
        <v>Statutární město Karlovy Vary</v>
      </c>
      <c r="G55" s="25"/>
      <c r="H55" s="25"/>
      <c r="I55" s="55" t="s">
        <v>39</v>
      </c>
      <c r="J55" s="22" t="str">
        <f>E23</f>
        <v>Projektový atelier pro arch.a poz.stavby, s.r.o.</v>
      </c>
      <c r="K55" s="26"/>
    </row>
    <row r="56" spans="2:47" s="1" customFormat="1" ht="14.45" customHeight="1">
      <c r="B56" s="24"/>
      <c r="C56" s="23" t="s">
        <v>37</v>
      </c>
      <c r="D56" s="25"/>
      <c r="E56" s="25"/>
      <c r="F56" s="22" t="str">
        <f>IF(E20="","",E20)</f>
        <v/>
      </c>
      <c r="G56" s="25"/>
      <c r="H56" s="25"/>
      <c r="I56" s="54"/>
      <c r="J56" s="25"/>
      <c r="K56" s="26"/>
    </row>
    <row r="57" spans="2:47" s="1" customFormat="1" ht="10.35" customHeight="1">
      <c r="B57" s="24"/>
      <c r="C57" s="25"/>
      <c r="D57" s="25"/>
      <c r="E57" s="25"/>
      <c r="F57" s="25"/>
      <c r="G57" s="25"/>
      <c r="H57" s="25"/>
      <c r="I57" s="54"/>
      <c r="J57" s="25"/>
      <c r="K57" s="26"/>
    </row>
    <row r="58" spans="2:47" s="1" customFormat="1" ht="29.25" customHeight="1">
      <c r="B58" s="24"/>
      <c r="C58" s="80" t="s">
        <v>112</v>
      </c>
      <c r="D58" s="68"/>
      <c r="E58" s="68"/>
      <c r="F58" s="68"/>
      <c r="G58" s="68"/>
      <c r="H58" s="68"/>
      <c r="I58" s="81"/>
      <c r="J58" s="82" t="s">
        <v>113</v>
      </c>
      <c r="K58" s="83"/>
    </row>
    <row r="59" spans="2:47" s="1" customFormat="1" ht="10.35" customHeight="1">
      <c r="B59" s="24"/>
      <c r="C59" s="25"/>
      <c r="D59" s="25"/>
      <c r="E59" s="25"/>
      <c r="F59" s="25"/>
      <c r="G59" s="25"/>
      <c r="H59" s="25"/>
      <c r="I59" s="54"/>
      <c r="J59" s="25"/>
      <c r="K59" s="26"/>
    </row>
    <row r="60" spans="2:47" s="1" customFormat="1" ht="29.25" customHeight="1">
      <c r="B60" s="24"/>
      <c r="C60" s="84" t="s">
        <v>114</v>
      </c>
      <c r="D60" s="25"/>
      <c r="E60" s="25"/>
      <c r="F60" s="25"/>
      <c r="G60" s="25"/>
      <c r="H60" s="25"/>
      <c r="I60" s="54"/>
      <c r="J60" s="64">
        <f>J96</f>
        <v>0</v>
      </c>
      <c r="K60" s="26"/>
      <c r="AU60" s="13" t="s">
        <v>115</v>
      </c>
    </row>
    <row r="61" spans="2:47" s="3" customFormat="1" ht="24.95" customHeight="1">
      <c r="B61" s="85"/>
      <c r="C61" s="86"/>
      <c r="D61" s="87" t="s">
        <v>116</v>
      </c>
      <c r="E61" s="88"/>
      <c r="F61" s="88"/>
      <c r="G61" s="88"/>
      <c r="H61" s="88"/>
      <c r="I61" s="89"/>
      <c r="J61" s="90">
        <f>J97</f>
        <v>0</v>
      </c>
      <c r="K61" s="91"/>
    </row>
    <row r="62" spans="2:47" s="4" customFormat="1" ht="19.899999999999999" customHeight="1">
      <c r="B62" s="92"/>
      <c r="C62" s="93"/>
      <c r="D62" s="94" t="s">
        <v>117</v>
      </c>
      <c r="E62" s="95"/>
      <c r="F62" s="95"/>
      <c r="G62" s="95"/>
      <c r="H62" s="95"/>
      <c r="I62" s="96"/>
      <c r="J62" s="97">
        <f>J98</f>
        <v>0</v>
      </c>
      <c r="K62" s="98"/>
    </row>
    <row r="63" spans="2:47" s="4" customFormat="1" ht="19.899999999999999" customHeight="1">
      <c r="B63" s="92"/>
      <c r="C63" s="93"/>
      <c r="D63" s="94" t="s">
        <v>216</v>
      </c>
      <c r="E63" s="95"/>
      <c r="F63" s="95"/>
      <c r="G63" s="95"/>
      <c r="H63" s="95"/>
      <c r="I63" s="96"/>
      <c r="J63" s="97">
        <f>J163</f>
        <v>0</v>
      </c>
      <c r="K63" s="98"/>
    </row>
    <row r="64" spans="2:47" s="4" customFormat="1" ht="19.899999999999999" customHeight="1">
      <c r="B64" s="92"/>
      <c r="C64" s="93"/>
      <c r="D64" s="94" t="s">
        <v>217</v>
      </c>
      <c r="E64" s="95"/>
      <c r="F64" s="95"/>
      <c r="G64" s="95"/>
      <c r="H64" s="95"/>
      <c r="I64" s="96"/>
      <c r="J64" s="97">
        <f>J213</f>
        <v>0</v>
      </c>
      <c r="K64" s="98"/>
    </row>
    <row r="65" spans="2:12" s="4" customFormat="1" ht="19.899999999999999" customHeight="1">
      <c r="B65" s="92"/>
      <c r="C65" s="93"/>
      <c r="D65" s="94" t="s">
        <v>118</v>
      </c>
      <c r="E65" s="95"/>
      <c r="F65" s="95"/>
      <c r="G65" s="95"/>
      <c r="H65" s="95"/>
      <c r="I65" s="96"/>
      <c r="J65" s="97">
        <f>J233</f>
        <v>0</v>
      </c>
      <c r="K65" s="98"/>
    </row>
    <row r="66" spans="2:12" s="4" customFormat="1" ht="19.899999999999999" customHeight="1">
      <c r="B66" s="92"/>
      <c r="C66" s="93"/>
      <c r="D66" s="94" t="s">
        <v>218</v>
      </c>
      <c r="E66" s="95"/>
      <c r="F66" s="95"/>
      <c r="G66" s="95"/>
      <c r="H66" s="95"/>
      <c r="I66" s="96"/>
      <c r="J66" s="97">
        <f>J252</f>
        <v>0</v>
      </c>
      <c r="K66" s="98"/>
    </row>
    <row r="67" spans="2:12" s="4" customFormat="1" ht="19.899999999999999" customHeight="1">
      <c r="B67" s="92"/>
      <c r="C67" s="93"/>
      <c r="D67" s="94" t="s">
        <v>120</v>
      </c>
      <c r="E67" s="95"/>
      <c r="F67" s="95"/>
      <c r="G67" s="95"/>
      <c r="H67" s="95"/>
      <c r="I67" s="96"/>
      <c r="J67" s="97">
        <f>J287</f>
        <v>0</v>
      </c>
      <c r="K67" s="98"/>
    </row>
    <row r="68" spans="2:12" s="4" customFormat="1" ht="19.899999999999999" customHeight="1">
      <c r="B68" s="92"/>
      <c r="C68" s="93"/>
      <c r="D68" s="94" t="s">
        <v>219</v>
      </c>
      <c r="E68" s="95"/>
      <c r="F68" s="95"/>
      <c r="G68" s="95"/>
      <c r="H68" s="95"/>
      <c r="I68" s="96"/>
      <c r="J68" s="97">
        <f>J293</f>
        <v>0</v>
      </c>
      <c r="K68" s="98"/>
    </row>
    <row r="69" spans="2:12" s="3" customFormat="1" ht="24.95" customHeight="1">
      <c r="B69" s="85"/>
      <c r="C69" s="86"/>
      <c r="D69" s="87" t="s">
        <v>220</v>
      </c>
      <c r="E69" s="88"/>
      <c r="F69" s="88"/>
      <c r="G69" s="88"/>
      <c r="H69" s="88"/>
      <c r="I69" s="89"/>
      <c r="J69" s="90">
        <f>J295</f>
        <v>0</v>
      </c>
      <c r="K69" s="91"/>
    </row>
    <row r="70" spans="2:12" s="4" customFormat="1" ht="19.899999999999999" customHeight="1">
      <c r="B70" s="92"/>
      <c r="C70" s="93"/>
      <c r="D70" s="94" t="s">
        <v>221</v>
      </c>
      <c r="E70" s="95"/>
      <c r="F70" s="95"/>
      <c r="G70" s="95"/>
      <c r="H70" s="95"/>
      <c r="I70" s="96"/>
      <c r="J70" s="97">
        <f>J296</f>
        <v>0</v>
      </c>
      <c r="K70" s="98"/>
    </row>
    <row r="71" spans="2:12" s="4" customFormat="1" ht="19.899999999999999" customHeight="1">
      <c r="B71" s="92"/>
      <c r="C71" s="93"/>
      <c r="D71" s="94" t="s">
        <v>222</v>
      </c>
      <c r="E71" s="95"/>
      <c r="F71" s="95"/>
      <c r="G71" s="95"/>
      <c r="H71" s="95"/>
      <c r="I71" s="96"/>
      <c r="J71" s="97">
        <f>J329</f>
        <v>0</v>
      </c>
      <c r="K71" s="98"/>
    </row>
    <row r="72" spans="2:12" s="4" customFormat="1" ht="19.899999999999999" customHeight="1">
      <c r="B72" s="92"/>
      <c r="C72" s="93"/>
      <c r="D72" s="94" t="s">
        <v>223</v>
      </c>
      <c r="E72" s="95"/>
      <c r="F72" s="95"/>
      <c r="G72" s="95"/>
      <c r="H72" s="95"/>
      <c r="I72" s="96"/>
      <c r="J72" s="97">
        <f>J344</f>
        <v>0</v>
      </c>
      <c r="K72" s="98"/>
    </row>
    <row r="73" spans="2:12" s="4" customFormat="1" ht="19.899999999999999" customHeight="1">
      <c r="B73" s="92"/>
      <c r="C73" s="93"/>
      <c r="D73" s="94" t="s">
        <v>224</v>
      </c>
      <c r="E73" s="95"/>
      <c r="F73" s="95"/>
      <c r="G73" s="95"/>
      <c r="H73" s="95"/>
      <c r="I73" s="96"/>
      <c r="J73" s="97">
        <f>J375</f>
        <v>0</v>
      </c>
      <c r="K73" s="98"/>
    </row>
    <row r="74" spans="2:12" s="4" customFormat="1" ht="19.899999999999999" customHeight="1">
      <c r="B74" s="92"/>
      <c r="C74" s="93"/>
      <c r="D74" s="94" t="s">
        <v>225</v>
      </c>
      <c r="E74" s="95"/>
      <c r="F74" s="95"/>
      <c r="G74" s="95"/>
      <c r="H74" s="95"/>
      <c r="I74" s="96"/>
      <c r="J74" s="97">
        <f>J417</f>
        <v>0</v>
      </c>
      <c r="K74" s="98"/>
    </row>
    <row r="75" spans="2:12" s="1" customFormat="1" ht="21.75" customHeight="1">
      <c r="B75" s="24"/>
      <c r="C75" s="25"/>
      <c r="D75" s="25"/>
      <c r="E75" s="25"/>
      <c r="F75" s="25"/>
      <c r="G75" s="25"/>
      <c r="H75" s="25"/>
      <c r="I75" s="54"/>
      <c r="J75" s="25"/>
      <c r="K75" s="26"/>
    </row>
    <row r="76" spans="2:12" s="1" customFormat="1" ht="6.95" customHeight="1">
      <c r="B76" s="29"/>
      <c r="C76" s="30"/>
      <c r="D76" s="30"/>
      <c r="E76" s="30"/>
      <c r="F76" s="30"/>
      <c r="G76" s="30"/>
      <c r="H76" s="30"/>
      <c r="I76" s="75"/>
      <c r="J76" s="30"/>
      <c r="K76" s="31"/>
    </row>
    <row r="80" spans="2:12" s="1" customFormat="1" ht="6.95" customHeight="1">
      <c r="B80" s="32"/>
      <c r="C80" s="33"/>
      <c r="D80" s="33"/>
      <c r="E80" s="33"/>
      <c r="F80" s="33"/>
      <c r="G80" s="33"/>
      <c r="H80" s="33"/>
      <c r="I80" s="78"/>
      <c r="J80" s="33"/>
      <c r="K80" s="33"/>
      <c r="L80" s="34"/>
    </row>
    <row r="81" spans="2:63" s="1" customFormat="1" ht="36.950000000000003" customHeight="1">
      <c r="B81" s="24"/>
      <c r="C81" s="35" t="s">
        <v>121</v>
      </c>
      <c r="D81" s="36"/>
      <c r="E81" s="36"/>
      <c r="F81" s="36"/>
      <c r="G81" s="36"/>
      <c r="H81" s="36"/>
      <c r="I81" s="99"/>
      <c r="J81" s="36"/>
      <c r="K81" s="36"/>
      <c r="L81" s="34"/>
    </row>
    <row r="82" spans="2:63" s="1" customFormat="1" ht="6.9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63" s="1" customFormat="1" ht="14.45" customHeight="1">
      <c r="B83" s="24"/>
      <c r="C83" s="37" t="s">
        <v>18</v>
      </c>
      <c r="D83" s="36"/>
      <c r="E83" s="36"/>
      <c r="F83" s="36"/>
      <c r="G83" s="36"/>
      <c r="H83" s="36"/>
      <c r="I83" s="99"/>
      <c r="J83" s="36"/>
      <c r="K83" s="36"/>
      <c r="L83" s="34"/>
    </row>
    <row r="84" spans="2:63" s="1" customFormat="1" ht="22.5" customHeight="1">
      <c r="B84" s="24"/>
      <c r="C84" s="36"/>
      <c r="D84" s="36"/>
      <c r="E84" s="282" t="str">
        <f>E7</f>
        <v>Obnova Goethovy vyhlídky část 2- bezprostřední okolí vyhlídky</v>
      </c>
      <c r="F84" s="283"/>
      <c r="G84" s="283"/>
      <c r="H84" s="283"/>
      <c r="I84" s="99"/>
      <c r="J84" s="36"/>
      <c r="K84" s="36"/>
      <c r="L84" s="34"/>
    </row>
    <row r="85" spans="2:63" ht="15">
      <c r="B85" s="17"/>
      <c r="C85" s="37" t="s">
        <v>107</v>
      </c>
      <c r="D85" s="100"/>
      <c r="E85" s="100"/>
      <c r="F85" s="100"/>
      <c r="G85" s="100"/>
      <c r="H85" s="100"/>
      <c r="J85" s="100"/>
      <c r="K85" s="100"/>
      <c r="L85" s="101"/>
    </row>
    <row r="86" spans="2:63" s="1" customFormat="1" ht="22.5" customHeight="1">
      <c r="B86" s="24"/>
      <c r="C86" s="36"/>
      <c r="D86" s="36"/>
      <c r="E86" s="282" t="s">
        <v>108</v>
      </c>
      <c r="F86" s="284"/>
      <c r="G86" s="284"/>
      <c r="H86" s="284"/>
      <c r="I86" s="99"/>
      <c r="J86" s="36"/>
      <c r="K86" s="36"/>
      <c r="L86" s="34"/>
    </row>
    <row r="87" spans="2:63" s="1" customFormat="1" ht="14.45" customHeight="1">
      <c r="B87" s="24"/>
      <c r="C87" s="37" t="s">
        <v>109</v>
      </c>
      <c r="D87" s="36"/>
      <c r="E87" s="36"/>
      <c r="F87" s="36"/>
      <c r="G87" s="36"/>
      <c r="H87" s="36"/>
      <c r="I87" s="99"/>
      <c r="J87" s="36"/>
      <c r="K87" s="36"/>
      <c r="L87" s="34"/>
    </row>
    <row r="88" spans="2:63" s="1" customFormat="1" ht="23.25" customHeight="1">
      <c r="B88" s="24"/>
      <c r="C88" s="36"/>
      <c r="D88" s="36"/>
      <c r="E88" s="276" t="str">
        <f>E11</f>
        <v>2.1.b - přístřešek pro tepelná čerpadla</v>
      </c>
      <c r="F88" s="284"/>
      <c r="G88" s="284"/>
      <c r="H88" s="284"/>
      <c r="I88" s="99"/>
      <c r="J88" s="36"/>
      <c r="K88" s="36"/>
      <c r="L88" s="34"/>
    </row>
    <row r="89" spans="2:63" s="1" customFormat="1" ht="6.95" customHeight="1">
      <c r="B89" s="24"/>
      <c r="C89" s="36"/>
      <c r="D89" s="36"/>
      <c r="E89" s="36"/>
      <c r="F89" s="36"/>
      <c r="G89" s="36"/>
      <c r="H89" s="36"/>
      <c r="I89" s="99"/>
      <c r="J89" s="36"/>
      <c r="K89" s="36"/>
      <c r="L89" s="34"/>
    </row>
    <row r="90" spans="2:63" s="1" customFormat="1" ht="18" customHeight="1">
      <c r="B90" s="24"/>
      <c r="C90" s="37" t="s">
        <v>24</v>
      </c>
      <c r="D90" s="36"/>
      <c r="E90" s="36"/>
      <c r="F90" s="102" t="str">
        <f>F14</f>
        <v>Karlovy Vary, Hůrky</v>
      </c>
      <c r="G90" s="36"/>
      <c r="H90" s="36"/>
      <c r="I90" s="103" t="s">
        <v>26</v>
      </c>
      <c r="J90" s="38" t="str">
        <f>IF(J14="","",J14)</f>
        <v>19.7.2017</v>
      </c>
      <c r="K90" s="36"/>
      <c r="L90" s="34"/>
    </row>
    <row r="91" spans="2:63" s="1" customFormat="1" ht="6.95" customHeight="1">
      <c r="B91" s="24"/>
      <c r="C91" s="36"/>
      <c r="D91" s="36"/>
      <c r="E91" s="36"/>
      <c r="F91" s="36"/>
      <c r="G91" s="36"/>
      <c r="H91" s="36"/>
      <c r="I91" s="99"/>
      <c r="J91" s="36"/>
      <c r="K91" s="36"/>
      <c r="L91" s="34"/>
    </row>
    <row r="92" spans="2:63" s="1" customFormat="1" ht="15">
      <c r="B92" s="24"/>
      <c r="C92" s="37" t="s">
        <v>32</v>
      </c>
      <c r="D92" s="36"/>
      <c r="E92" s="36"/>
      <c r="F92" s="102" t="str">
        <f>E17</f>
        <v>Statutární město Karlovy Vary</v>
      </c>
      <c r="G92" s="36"/>
      <c r="H92" s="36"/>
      <c r="I92" s="103" t="s">
        <v>39</v>
      </c>
      <c r="J92" s="102" t="str">
        <f>E23</f>
        <v>Projektový atelier pro arch.a poz.stavby, s.r.o.</v>
      </c>
      <c r="K92" s="36"/>
      <c r="L92" s="34"/>
    </row>
    <row r="93" spans="2:63" s="1" customFormat="1" ht="14.45" customHeight="1">
      <c r="B93" s="24"/>
      <c r="C93" s="37" t="s">
        <v>37</v>
      </c>
      <c r="D93" s="36"/>
      <c r="E93" s="36"/>
      <c r="F93" s="102" t="str">
        <f>IF(E20="","",E20)</f>
        <v/>
      </c>
      <c r="G93" s="36"/>
      <c r="H93" s="36"/>
      <c r="I93" s="99"/>
      <c r="J93" s="36"/>
      <c r="K93" s="36"/>
      <c r="L93" s="34"/>
    </row>
    <row r="94" spans="2:63" s="1" customFormat="1" ht="10.35" customHeight="1">
      <c r="B94" s="24"/>
      <c r="C94" s="36"/>
      <c r="D94" s="36"/>
      <c r="E94" s="36"/>
      <c r="F94" s="36"/>
      <c r="G94" s="36"/>
      <c r="H94" s="36"/>
      <c r="I94" s="99"/>
      <c r="J94" s="36"/>
      <c r="K94" s="36"/>
      <c r="L94" s="34"/>
    </row>
    <row r="95" spans="2:63" s="5" customFormat="1" ht="29.25" customHeight="1">
      <c r="B95" s="104"/>
      <c r="C95" s="105" t="s">
        <v>122</v>
      </c>
      <c r="D95" s="106" t="s">
        <v>62</v>
      </c>
      <c r="E95" s="106" t="s">
        <v>58</v>
      </c>
      <c r="F95" s="106" t="s">
        <v>123</v>
      </c>
      <c r="G95" s="106" t="s">
        <v>124</v>
      </c>
      <c r="H95" s="106" t="s">
        <v>125</v>
      </c>
      <c r="I95" s="107" t="s">
        <v>126</v>
      </c>
      <c r="J95" s="106" t="s">
        <v>113</v>
      </c>
      <c r="K95" s="108" t="s">
        <v>127</v>
      </c>
      <c r="L95" s="109"/>
      <c r="M95" s="41" t="s">
        <v>128</v>
      </c>
      <c r="N95" s="42" t="s">
        <v>47</v>
      </c>
      <c r="O95" s="42" t="s">
        <v>129</v>
      </c>
      <c r="P95" s="42" t="s">
        <v>130</v>
      </c>
      <c r="Q95" s="42" t="s">
        <v>131</v>
      </c>
      <c r="R95" s="42" t="s">
        <v>132</v>
      </c>
      <c r="S95" s="42" t="s">
        <v>133</v>
      </c>
      <c r="T95" s="43" t="s">
        <v>134</v>
      </c>
    </row>
    <row r="96" spans="2:63" s="1" customFormat="1" ht="29.25" customHeight="1">
      <c r="B96" s="24"/>
      <c r="C96" s="46" t="s">
        <v>114</v>
      </c>
      <c r="D96" s="36"/>
      <c r="E96" s="36"/>
      <c r="F96" s="36"/>
      <c r="G96" s="36"/>
      <c r="H96" s="36"/>
      <c r="I96" s="99"/>
      <c r="J96" s="110">
        <f>BK96</f>
        <v>0</v>
      </c>
      <c r="K96" s="36"/>
      <c r="L96" s="34"/>
      <c r="M96" s="44"/>
      <c r="N96" s="45"/>
      <c r="O96" s="45"/>
      <c r="P96" s="111">
        <f>P97+P295</f>
        <v>0</v>
      </c>
      <c r="Q96" s="45"/>
      <c r="R96" s="111">
        <f>R97+R295</f>
        <v>87.184689849999998</v>
      </c>
      <c r="S96" s="45"/>
      <c r="T96" s="112">
        <f>T97+T295</f>
        <v>0</v>
      </c>
      <c r="AT96" s="13" t="s">
        <v>76</v>
      </c>
      <c r="AU96" s="13" t="s">
        <v>115</v>
      </c>
      <c r="BK96" s="113">
        <f>BK97+BK295</f>
        <v>0</v>
      </c>
    </row>
    <row r="97" spans="2:65" s="6" customFormat="1" ht="37.35" customHeight="1">
      <c r="B97" s="114"/>
      <c r="C97" s="115"/>
      <c r="D97" s="116" t="s">
        <v>76</v>
      </c>
      <c r="E97" s="117" t="s">
        <v>135</v>
      </c>
      <c r="F97" s="117" t="s">
        <v>136</v>
      </c>
      <c r="G97" s="115"/>
      <c r="H97" s="115"/>
      <c r="I97" s="118"/>
      <c r="J97" s="119">
        <f>BK97</f>
        <v>0</v>
      </c>
      <c r="K97" s="115"/>
      <c r="L97" s="120"/>
      <c r="M97" s="121"/>
      <c r="N97" s="122"/>
      <c r="O97" s="122"/>
      <c r="P97" s="123">
        <f>P98+P163+P213+P233+P252+P287+P293</f>
        <v>0</v>
      </c>
      <c r="Q97" s="122"/>
      <c r="R97" s="123">
        <f>R98+R163+R213+R233+R252+R287+R293</f>
        <v>85.488521089999992</v>
      </c>
      <c r="S97" s="122"/>
      <c r="T97" s="124">
        <f>T98+T163+T213+T233+T252+T287+T293</f>
        <v>0</v>
      </c>
      <c r="AR97" s="125" t="s">
        <v>84</v>
      </c>
      <c r="AT97" s="126" t="s">
        <v>76</v>
      </c>
      <c r="AU97" s="126" t="s">
        <v>77</v>
      </c>
      <c r="AY97" s="125" t="s">
        <v>137</v>
      </c>
      <c r="BK97" s="127">
        <f>BK98+BK163+BK213+BK233+BK252+BK287+BK293</f>
        <v>0</v>
      </c>
    </row>
    <row r="98" spans="2:65" s="6" customFormat="1" ht="19.899999999999999" customHeight="1">
      <c r="B98" s="114"/>
      <c r="C98" s="115"/>
      <c r="D98" s="128" t="s">
        <v>76</v>
      </c>
      <c r="E98" s="129" t="s">
        <v>84</v>
      </c>
      <c r="F98" s="129" t="s">
        <v>138</v>
      </c>
      <c r="G98" s="115"/>
      <c r="H98" s="115"/>
      <c r="I98" s="118"/>
      <c r="J98" s="130">
        <f>BK98</f>
        <v>0</v>
      </c>
      <c r="K98" s="115"/>
      <c r="L98" s="120"/>
      <c r="M98" s="121"/>
      <c r="N98" s="122"/>
      <c r="O98" s="122"/>
      <c r="P98" s="123">
        <f>SUM(P99:P162)</f>
        <v>0</v>
      </c>
      <c r="Q98" s="122"/>
      <c r="R98" s="123">
        <f>SUM(R99:R162)</f>
        <v>34.372</v>
      </c>
      <c r="S98" s="122"/>
      <c r="T98" s="124">
        <f>SUM(T99:T162)</f>
        <v>0</v>
      </c>
      <c r="AR98" s="125" t="s">
        <v>84</v>
      </c>
      <c r="AT98" s="126" t="s">
        <v>76</v>
      </c>
      <c r="AU98" s="126" t="s">
        <v>84</v>
      </c>
      <c r="AY98" s="125" t="s">
        <v>137</v>
      </c>
      <c r="BK98" s="127">
        <f>SUM(BK99:BK162)</f>
        <v>0</v>
      </c>
    </row>
    <row r="99" spans="2:65" s="1" customFormat="1" ht="31.5" customHeight="1">
      <c r="B99" s="24"/>
      <c r="C99" s="131" t="s">
        <v>84</v>
      </c>
      <c r="D99" s="131" t="s">
        <v>139</v>
      </c>
      <c r="E99" s="132" t="s">
        <v>226</v>
      </c>
      <c r="F99" s="133" t="s">
        <v>227</v>
      </c>
      <c r="G99" s="134" t="s">
        <v>155</v>
      </c>
      <c r="H99" s="135">
        <v>17.61</v>
      </c>
      <c r="I99" s="136"/>
      <c r="J99" s="137">
        <f>ROUND(I99*H99,2)</f>
        <v>0</v>
      </c>
      <c r="K99" s="133" t="s">
        <v>147</v>
      </c>
      <c r="L99" s="34"/>
      <c r="M99" s="138" t="s">
        <v>34</v>
      </c>
      <c r="N99" s="139" t="s">
        <v>48</v>
      </c>
      <c r="O99" s="25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3" t="s">
        <v>143</v>
      </c>
      <c r="AT99" s="13" t="s">
        <v>139</v>
      </c>
      <c r="AU99" s="13" t="s">
        <v>86</v>
      </c>
      <c r="AY99" s="13" t="s">
        <v>137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3" t="s">
        <v>84</v>
      </c>
      <c r="BK99" s="142">
        <f>ROUND(I99*H99,2)</f>
        <v>0</v>
      </c>
      <c r="BL99" s="13" t="s">
        <v>143</v>
      </c>
      <c r="BM99" s="13" t="s">
        <v>228</v>
      </c>
    </row>
    <row r="100" spans="2:65" s="9" customFormat="1">
      <c r="B100" s="180"/>
      <c r="C100" s="181"/>
      <c r="D100" s="145" t="s">
        <v>149</v>
      </c>
      <c r="E100" s="182" t="s">
        <v>34</v>
      </c>
      <c r="F100" s="183" t="s">
        <v>229</v>
      </c>
      <c r="G100" s="181"/>
      <c r="H100" s="184" t="s">
        <v>34</v>
      </c>
      <c r="I100" s="185"/>
      <c r="J100" s="181"/>
      <c r="K100" s="181"/>
      <c r="L100" s="186"/>
      <c r="M100" s="187"/>
      <c r="N100" s="188"/>
      <c r="O100" s="188"/>
      <c r="P100" s="188"/>
      <c r="Q100" s="188"/>
      <c r="R100" s="188"/>
      <c r="S100" s="188"/>
      <c r="T100" s="189"/>
      <c r="AT100" s="190" t="s">
        <v>149</v>
      </c>
      <c r="AU100" s="190" t="s">
        <v>86</v>
      </c>
      <c r="AV100" s="9" t="s">
        <v>84</v>
      </c>
      <c r="AW100" s="9" t="s">
        <v>41</v>
      </c>
      <c r="AX100" s="9" t="s">
        <v>77</v>
      </c>
      <c r="AY100" s="190" t="s">
        <v>137</v>
      </c>
    </row>
    <row r="101" spans="2:65" s="7" customFormat="1">
      <c r="B101" s="143"/>
      <c r="C101" s="144"/>
      <c r="D101" s="145" t="s">
        <v>149</v>
      </c>
      <c r="E101" s="146" t="s">
        <v>34</v>
      </c>
      <c r="F101" s="147" t="s">
        <v>230</v>
      </c>
      <c r="G101" s="144"/>
      <c r="H101" s="148">
        <v>17.61</v>
      </c>
      <c r="I101" s="149"/>
      <c r="J101" s="144"/>
      <c r="K101" s="144"/>
      <c r="L101" s="150"/>
      <c r="M101" s="151"/>
      <c r="N101" s="152"/>
      <c r="O101" s="152"/>
      <c r="P101" s="152"/>
      <c r="Q101" s="152"/>
      <c r="R101" s="152"/>
      <c r="S101" s="152"/>
      <c r="T101" s="153"/>
      <c r="AT101" s="154" t="s">
        <v>149</v>
      </c>
      <c r="AU101" s="154" t="s">
        <v>86</v>
      </c>
      <c r="AV101" s="7" t="s">
        <v>86</v>
      </c>
      <c r="AW101" s="7" t="s">
        <v>41</v>
      </c>
      <c r="AX101" s="7" t="s">
        <v>77</v>
      </c>
      <c r="AY101" s="154" t="s">
        <v>137</v>
      </c>
    </row>
    <row r="102" spans="2:65" s="8" customFormat="1">
      <c r="B102" s="155"/>
      <c r="C102" s="156"/>
      <c r="D102" s="157" t="s">
        <v>149</v>
      </c>
      <c r="E102" s="158" t="s">
        <v>34</v>
      </c>
      <c r="F102" s="159" t="s">
        <v>150</v>
      </c>
      <c r="G102" s="156"/>
      <c r="H102" s="160">
        <v>17.61</v>
      </c>
      <c r="I102" s="161"/>
      <c r="J102" s="156"/>
      <c r="K102" s="156"/>
      <c r="L102" s="162"/>
      <c r="M102" s="163"/>
      <c r="N102" s="164"/>
      <c r="O102" s="164"/>
      <c r="P102" s="164"/>
      <c r="Q102" s="164"/>
      <c r="R102" s="164"/>
      <c r="S102" s="164"/>
      <c r="T102" s="165"/>
      <c r="AT102" s="166" t="s">
        <v>149</v>
      </c>
      <c r="AU102" s="166" t="s">
        <v>86</v>
      </c>
      <c r="AV102" s="8" t="s">
        <v>143</v>
      </c>
      <c r="AW102" s="8" t="s">
        <v>41</v>
      </c>
      <c r="AX102" s="8" t="s">
        <v>84</v>
      </c>
      <c r="AY102" s="166" t="s">
        <v>137</v>
      </c>
    </row>
    <row r="103" spans="2:65" s="1" customFormat="1" ht="31.5" customHeight="1">
      <c r="B103" s="24"/>
      <c r="C103" s="131" t="s">
        <v>86</v>
      </c>
      <c r="D103" s="131" t="s">
        <v>139</v>
      </c>
      <c r="E103" s="132" t="s">
        <v>231</v>
      </c>
      <c r="F103" s="133" t="s">
        <v>232</v>
      </c>
      <c r="G103" s="134" t="s">
        <v>155</v>
      </c>
      <c r="H103" s="135">
        <v>5.2830000000000004</v>
      </c>
      <c r="I103" s="136"/>
      <c r="J103" s="137">
        <f>ROUND(I103*H103,2)</f>
        <v>0</v>
      </c>
      <c r="K103" s="133" t="s">
        <v>147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143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143</v>
      </c>
      <c r="BM103" s="13" t="s">
        <v>233</v>
      </c>
    </row>
    <row r="104" spans="2:65" s="9" customFormat="1">
      <c r="B104" s="180"/>
      <c r="C104" s="181"/>
      <c r="D104" s="145" t="s">
        <v>149</v>
      </c>
      <c r="E104" s="182" t="s">
        <v>34</v>
      </c>
      <c r="F104" s="183" t="s">
        <v>229</v>
      </c>
      <c r="G104" s="181"/>
      <c r="H104" s="184" t="s">
        <v>34</v>
      </c>
      <c r="I104" s="185"/>
      <c r="J104" s="181"/>
      <c r="K104" s="181"/>
      <c r="L104" s="186"/>
      <c r="M104" s="187"/>
      <c r="N104" s="188"/>
      <c r="O104" s="188"/>
      <c r="P104" s="188"/>
      <c r="Q104" s="188"/>
      <c r="R104" s="188"/>
      <c r="S104" s="188"/>
      <c r="T104" s="189"/>
      <c r="AT104" s="190" t="s">
        <v>149</v>
      </c>
      <c r="AU104" s="190" t="s">
        <v>86</v>
      </c>
      <c r="AV104" s="9" t="s">
        <v>84</v>
      </c>
      <c r="AW104" s="9" t="s">
        <v>41</v>
      </c>
      <c r="AX104" s="9" t="s">
        <v>77</v>
      </c>
      <c r="AY104" s="190" t="s">
        <v>137</v>
      </c>
    </row>
    <row r="105" spans="2:65" s="7" customFormat="1">
      <c r="B105" s="143"/>
      <c r="C105" s="144"/>
      <c r="D105" s="145" t="s">
        <v>149</v>
      </c>
      <c r="E105" s="146" t="s">
        <v>34</v>
      </c>
      <c r="F105" s="147" t="s">
        <v>230</v>
      </c>
      <c r="G105" s="144"/>
      <c r="H105" s="148">
        <v>17.61</v>
      </c>
      <c r="I105" s="149"/>
      <c r="J105" s="144"/>
      <c r="K105" s="144"/>
      <c r="L105" s="150"/>
      <c r="M105" s="151"/>
      <c r="N105" s="152"/>
      <c r="O105" s="152"/>
      <c r="P105" s="152"/>
      <c r="Q105" s="152"/>
      <c r="R105" s="152"/>
      <c r="S105" s="152"/>
      <c r="T105" s="153"/>
      <c r="AT105" s="154" t="s">
        <v>149</v>
      </c>
      <c r="AU105" s="154" t="s">
        <v>86</v>
      </c>
      <c r="AV105" s="7" t="s">
        <v>86</v>
      </c>
      <c r="AW105" s="7" t="s">
        <v>41</v>
      </c>
      <c r="AX105" s="7" t="s">
        <v>77</v>
      </c>
      <c r="AY105" s="154" t="s">
        <v>137</v>
      </c>
    </row>
    <row r="106" spans="2:65" s="8" customFormat="1">
      <c r="B106" s="155"/>
      <c r="C106" s="156"/>
      <c r="D106" s="145" t="s">
        <v>149</v>
      </c>
      <c r="E106" s="177" t="s">
        <v>34</v>
      </c>
      <c r="F106" s="178" t="s">
        <v>150</v>
      </c>
      <c r="G106" s="156"/>
      <c r="H106" s="179">
        <v>17.61</v>
      </c>
      <c r="I106" s="161"/>
      <c r="J106" s="156"/>
      <c r="K106" s="156"/>
      <c r="L106" s="162"/>
      <c r="M106" s="163"/>
      <c r="N106" s="164"/>
      <c r="O106" s="164"/>
      <c r="P106" s="164"/>
      <c r="Q106" s="164"/>
      <c r="R106" s="164"/>
      <c r="S106" s="164"/>
      <c r="T106" s="165"/>
      <c r="AT106" s="166" t="s">
        <v>149</v>
      </c>
      <c r="AU106" s="166" t="s">
        <v>86</v>
      </c>
      <c r="AV106" s="8" t="s">
        <v>143</v>
      </c>
      <c r="AW106" s="8" t="s">
        <v>41</v>
      </c>
      <c r="AX106" s="8" t="s">
        <v>77</v>
      </c>
      <c r="AY106" s="166" t="s">
        <v>137</v>
      </c>
    </row>
    <row r="107" spans="2:65" s="7" customFormat="1">
      <c r="B107" s="143"/>
      <c r="C107" s="144"/>
      <c r="D107" s="145" t="s">
        <v>149</v>
      </c>
      <c r="E107" s="146" t="s">
        <v>34</v>
      </c>
      <c r="F107" s="147" t="s">
        <v>234</v>
      </c>
      <c r="G107" s="144"/>
      <c r="H107" s="148">
        <v>5.2830000000000004</v>
      </c>
      <c r="I107" s="149"/>
      <c r="J107" s="144"/>
      <c r="K107" s="144"/>
      <c r="L107" s="150"/>
      <c r="M107" s="151"/>
      <c r="N107" s="152"/>
      <c r="O107" s="152"/>
      <c r="P107" s="152"/>
      <c r="Q107" s="152"/>
      <c r="R107" s="152"/>
      <c r="S107" s="152"/>
      <c r="T107" s="153"/>
      <c r="AT107" s="154" t="s">
        <v>149</v>
      </c>
      <c r="AU107" s="154" t="s">
        <v>86</v>
      </c>
      <c r="AV107" s="7" t="s">
        <v>86</v>
      </c>
      <c r="AW107" s="7" t="s">
        <v>41</v>
      </c>
      <c r="AX107" s="7" t="s">
        <v>77</v>
      </c>
      <c r="AY107" s="154" t="s">
        <v>137</v>
      </c>
    </row>
    <row r="108" spans="2:65" s="8" customFormat="1">
      <c r="B108" s="155"/>
      <c r="C108" s="156"/>
      <c r="D108" s="157" t="s">
        <v>149</v>
      </c>
      <c r="E108" s="158" t="s">
        <v>34</v>
      </c>
      <c r="F108" s="159" t="s">
        <v>150</v>
      </c>
      <c r="G108" s="156"/>
      <c r="H108" s="160">
        <v>5.2830000000000004</v>
      </c>
      <c r="I108" s="161"/>
      <c r="J108" s="156"/>
      <c r="K108" s="156"/>
      <c r="L108" s="162"/>
      <c r="M108" s="163"/>
      <c r="N108" s="164"/>
      <c r="O108" s="164"/>
      <c r="P108" s="164"/>
      <c r="Q108" s="164"/>
      <c r="R108" s="164"/>
      <c r="S108" s="164"/>
      <c r="T108" s="165"/>
      <c r="AT108" s="166" t="s">
        <v>149</v>
      </c>
      <c r="AU108" s="166" t="s">
        <v>86</v>
      </c>
      <c r="AV108" s="8" t="s">
        <v>143</v>
      </c>
      <c r="AW108" s="8" t="s">
        <v>41</v>
      </c>
      <c r="AX108" s="8" t="s">
        <v>84</v>
      </c>
      <c r="AY108" s="166" t="s">
        <v>137</v>
      </c>
    </row>
    <row r="109" spans="2:65" s="1" customFormat="1" ht="44.25" customHeight="1">
      <c r="B109" s="24"/>
      <c r="C109" s="131" t="s">
        <v>151</v>
      </c>
      <c r="D109" s="131" t="s">
        <v>139</v>
      </c>
      <c r="E109" s="132" t="s">
        <v>235</v>
      </c>
      <c r="F109" s="133" t="s">
        <v>236</v>
      </c>
      <c r="G109" s="134" t="s">
        <v>155</v>
      </c>
      <c r="H109" s="135">
        <v>6.8970000000000002</v>
      </c>
      <c r="I109" s="136"/>
      <c r="J109" s="137">
        <f>ROUND(I109*H109,2)</f>
        <v>0</v>
      </c>
      <c r="K109" s="133" t="s">
        <v>147</v>
      </c>
      <c r="L109" s="34"/>
      <c r="M109" s="138" t="s">
        <v>34</v>
      </c>
      <c r="N109" s="139" t="s">
        <v>48</v>
      </c>
      <c r="O109" s="25"/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3" t="s">
        <v>143</v>
      </c>
      <c r="AT109" s="13" t="s">
        <v>139</v>
      </c>
      <c r="AU109" s="13" t="s">
        <v>86</v>
      </c>
      <c r="AY109" s="13" t="s">
        <v>137</v>
      </c>
      <c r="BE109" s="142">
        <f>IF(N109="základní",J109,0)</f>
        <v>0</v>
      </c>
      <c r="BF109" s="142">
        <f>IF(N109="snížená",J109,0)</f>
        <v>0</v>
      </c>
      <c r="BG109" s="142">
        <f>IF(N109="zákl. přenesená",J109,0)</f>
        <v>0</v>
      </c>
      <c r="BH109" s="142">
        <f>IF(N109="sníž. přenesená",J109,0)</f>
        <v>0</v>
      </c>
      <c r="BI109" s="142">
        <f>IF(N109="nulová",J109,0)</f>
        <v>0</v>
      </c>
      <c r="BJ109" s="13" t="s">
        <v>84</v>
      </c>
      <c r="BK109" s="142">
        <f>ROUND(I109*H109,2)</f>
        <v>0</v>
      </c>
      <c r="BL109" s="13" t="s">
        <v>143</v>
      </c>
      <c r="BM109" s="13" t="s">
        <v>237</v>
      </c>
    </row>
    <row r="110" spans="2:65" s="9" customFormat="1">
      <c r="B110" s="180"/>
      <c r="C110" s="181"/>
      <c r="D110" s="145" t="s">
        <v>149</v>
      </c>
      <c r="E110" s="182" t="s">
        <v>34</v>
      </c>
      <c r="F110" s="183" t="s">
        <v>229</v>
      </c>
      <c r="G110" s="181"/>
      <c r="H110" s="184" t="s">
        <v>34</v>
      </c>
      <c r="I110" s="185"/>
      <c r="J110" s="181"/>
      <c r="K110" s="181"/>
      <c r="L110" s="186"/>
      <c r="M110" s="187"/>
      <c r="N110" s="188"/>
      <c r="O110" s="188"/>
      <c r="P110" s="188"/>
      <c r="Q110" s="188"/>
      <c r="R110" s="188"/>
      <c r="S110" s="188"/>
      <c r="T110" s="189"/>
      <c r="AT110" s="190" t="s">
        <v>149</v>
      </c>
      <c r="AU110" s="190" t="s">
        <v>86</v>
      </c>
      <c r="AV110" s="9" t="s">
        <v>84</v>
      </c>
      <c r="AW110" s="9" t="s">
        <v>41</v>
      </c>
      <c r="AX110" s="9" t="s">
        <v>77</v>
      </c>
      <c r="AY110" s="190" t="s">
        <v>137</v>
      </c>
    </row>
    <row r="111" spans="2:65" s="9" customFormat="1">
      <c r="B111" s="180"/>
      <c r="C111" s="181"/>
      <c r="D111" s="145" t="s">
        <v>149</v>
      </c>
      <c r="E111" s="182" t="s">
        <v>34</v>
      </c>
      <c r="F111" s="183" t="s">
        <v>238</v>
      </c>
      <c r="G111" s="181"/>
      <c r="H111" s="184" t="s">
        <v>34</v>
      </c>
      <c r="I111" s="185"/>
      <c r="J111" s="181"/>
      <c r="K111" s="181"/>
      <c r="L111" s="186"/>
      <c r="M111" s="187"/>
      <c r="N111" s="188"/>
      <c r="O111" s="188"/>
      <c r="P111" s="188"/>
      <c r="Q111" s="188"/>
      <c r="R111" s="188"/>
      <c r="S111" s="188"/>
      <c r="T111" s="189"/>
      <c r="AT111" s="190" t="s">
        <v>149</v>
      </c>
      <c r="AU111" s="190" t="s">
        <v>86</v>
      </c>
      <c r="AV111" s="9" t="s">
        <v>84</v>
      </c>
      <c r="AW111" s="9" t="s">
        <v>41</v>
      </c>
      <c r="AX111" s="9" t="s">
        <v>77</v>
      </c>
      <c r="AY111" s="190" t="s">
        <v>137</v>
      </c>
    </row>
    <row r="112" spans="2:65" s="7" customFormat="1">
      <c r="B112" s="143"/>
      <c r="C112" s="144"/>
      <c r="D112" s="145" t="s">
        <v>149</v>
      </c>
      <c r="E112" s="146" t="s">
        <v>34</v>
      </c>
      <c r="F112" s="147" t="s">
        <v>239</v>
      </c>
      <c r="G112" s="144"/>
      <c r="H112" s="148">
        <v>6.8970000000000002</v>
      </c>
      <c r="I112" s="149"/>
      <c r="J112" s="144"/>
      <c r="K112" s="144"/>
      <c r="L112" s="150"/>
      <c r="M112" s="151"/>
      <c r="N112" s="152"/>
      <c r="O112" s="152"/>
      <c r="P112" s="152"/>
      <c r="Q112" s="152"/>
      <c r="R112" s="152"/>
      <c r="S112" s="152"/>
      <c r="T112" s="153"/>
      <c r="AT112" s="154" t="s">
        <v>149</v>
      </c>
      <c r="AU112" s="154" t="s">
        <v>86</v>
      </c>
      <c r="AV112" s="7" t="s">
        <v>86</v>
      </c>
      <c r="AW112" s="7" t="s">
        <v>41</v>
      </c>
      <c r="AX112" s="7" t="s">
        <v>77</v>
      </c>
      <c r="AY112" s="154" t="s">
        <v>137</v>
      </c>
    </row>
    <row r="113" spans="2:65" s="8" customFormat="1">
      <c r="B113" s="155"/>
      <c r="C113" s="156"/>
      <c r="D113" s="157" t="s">
        <v>149</v>
      </c>
      <c r="E113" s="158" t="s">
        <v>34</v>
      </c>
      <c r="F113" s="159" t="s">
        <v>150</v>
      </c>
      <c r="G113" s="156"/>
      <c r="H113" s="160">
        <v>6.8970000000000002</v>
      </c>
      <c r="I113" s="161"/>
      <c r="J113" s="156"/>
      <c r="K113" s="156"/>
      <c r="L113" s="162"/>
      <c r="M113" s="163"/>
      <c r="N113" s="164"/>
      <c r="O113" s="164"/>
      <c r="P113" s="164"/>
      <c r="Q113" s="164"/>
      <c r="R113" s="164"/>
      <c r="S113" s="164"/>
      <c r="T113" s="165"/>
      <c r="AT113" s="166" t="s">
        <v>149</v>
      </c>
      <c r="AU113" s="166" t="s">
        <v>86</v>
      </c>
      <c r="AV113" s="8" t="s">
        <v>143</v>
      </c>
      <c r="AW113" s="8" t="s">
        <v>41</v>
      </c>
      <c r="AX113" s="8" t="s">
        <v>84</v>
      </c>
      <c r="AY113" s="166" t="s">
        <v>137</v>
      </c>
    </row>
    <row r="114" spans="2:65" s="1" customFormat="1" ht="44.25" customHeight="1">
      <c r="B114" s="24"/>
      <c r="C114" s="131" t="s">
        <v>143</v>
      </c>
      <c r="D114" s="131" t="s">
        <v>139</v>
      </c>
      <c r="E114" s="132" t="s">
        <v>240</v>
      </c>
      <c r="F114" s="133" t="s">
        <v>241</v>
      </c>
      <c r="G114" s="134" t="s">
        <v>155</v>
      </c>
      <c r="H114" s="135">
        <v>13.794</v>
      </c>
      <c r="I114" s="136"/>
      <c r="J114" s="137">
        <f>ROUND(I114*H114,2)</f>
        <v>0</v>
      </c>
      <c r="K114" s="133" t="s">
        <v>147</v>
      </c>
      <c r="L114" s="34"/>
      <c r="M114" s="138" t="s">
        <v>34</v>
      </c>
      <c r="N114" s="139" t="s">
        <v>48</v>
      </c>
      <c r="O114" s="25"/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3" t="s">
        <v>143</v>
      </c>
      <c r="AT114" s="13" t="s">
        <v>139</v>
      </c>
      <c r="AU114" s="13" t="s">
        <v>86</v>
      </c>
      <c r="AY114" s="13" t="s">
        <v>137</v>
      </c>
      <c r="BE114" s="142">
        <f>IF(N114="základní",J114,0)</f>
        <v>0</v>
      </c>
      <c r="BF114" s="142">
        <f>IF(N114="snížená",J114,0)</f>
        <v>0</v>
      </c>
      <c r="BG114" s="142">
        <f>IF(N114="zákl. přenesená",J114,0)</f>
        <v>0</v>
      </c>
      <c r="BH114" s="142">
        <f>IF(N114="sníž. přenesená",J114,0)</f>
        <v>0</v>
      </c>
      <c r="BI114" s="142">
        <f>IF(N114="nulová",J114,0)</f>
        <v>0</v>
      </c>
      <c r="BJ114" s="13" t="s">
        <v>84</v>
      </c>
      <c r="BK114" s="142">
        <f>ROUND(I114*H114,2)</f>
        <v>0</v>
      </c>
      <c r="BL114" s="13" t="s">
        <v>143</v>
      </c>
      <c r="BM114" s="13" t="s">
        <v>242</v>
      </c>
    </row>
    <row r="115" spans="2:65" s="9" customFormat="1">
      <c r="B115" s="180"/>
      <c r="C115" s="181"/>
      <c r="D115" s="145" t="s">
        <v>149</v>
      </c>
      <c r="E115" s="182" t="s">
        <v>34</v>
      </c>
      <c r="F115" s="183" t="s">
        <v>229</v>
      </c>
      <c r="G115" s="181"/>
      <c r="H115" s="184" t="s">
        <v>34</v>
      </c>
      <c r="I115" s="185"/>
      <c r="J115" s="181"/>
      <c r="K115" s="181"/>
      <c r="L115" s="186"/>
      <c r="M115" s="187"/>
      <c r="N115" s="188"/>
      <c r="O115" s="188"/>
      <c r="P115" s="188"/>
      <c r="Q115" s="188"/>
      <c r="R115" s="188"/>
      <c r="S115" s="188"/>
      <c r="T115" s="189"/>
      <c r="AT115" s="190" t="s">
        <v>149</v>
      </c>
      <c r="AU115" s="190" t="s">
        <v>86</v>
      </c>
      <c r="AV115" s="9" t="s">
        <v>84</v>
      </c>
      <c r="AW115" s="9" t="s">
        <v>41</v>
      </c>
      <c r="AX115" s="9" t="s">
        <v>77</v>
      </c>
      <c r="AY115" s="190" t="s">
        <v>137</v>
      </c>
    </row>
    <row r="116" spans="2:65" s="9" customFormat="1">
      <c r="B116" s="180"/>
      <c r="C116" s="181"/>
      <c r="D116" s="145" t="s">
        <v>149</v>
      </c>
      <c r="E116" s="182" t="s">
        <v>34</v>
      </c>
      <c r="F116" s="183" t="s">
        <v>238</v>
      </c>
      <c r="G116" s="181"/>
      <c r="H116" s="184" t="s">
        <v>34</v>
      </c>
      <c r="I116" s="185"/>
      <c r="J116" s="181"/>
      <c r="K116" s="181"/>
      <c r="L116" s="186"/>
      <c r="M116" s="187"/>
      <c r="N116" s="188"/>
      <c r="O116" s="188"/>
      <c r="P116" s="188"/>
      <c r="Q116" s="188"/>
      <c r="R116" s="188"/>
      <c r="S116" s="188"/>
      <c r="T116" s="189"/>
      <c r="AT116" s="190" t="s">
        <v>149</v>
      </c>
      <c r="AU116" s="190" t="s">
        <v>86</v>
      </c>
      <c r="AV116" s="9" t="s">
        <v>84</v>
      </c>
      <c r="AW116" s="9" t="s">
        <v>41</v>
      </c>
      <c r="AX116" s="9" t="s">
        <v>77</v>
      </c>
      <c r="AY116" s="190" t="s">
        <v>137</v>
      </c>
    </row>
    <row r="117" spans="2:65" s="7" customFormat="1">
      <c r="B117" s="143"/>
      <c r="C117" s="144"/>
      <c r="D117" s="145" t="s">
        <v>149</v>
      </c>
      <c r="E117" s="146" t="s">
        <v>34</v>
      </c>
      <c r="F117" s="147" t="s">
        <v>239</v>
      </c>
      <c r="G117" s="144"/>
      <c r="H117" s="148">
        <v>6.8970000000000002</v>
      </c>
      <c r="I117" s="149"/>
      <c r="J117" s="144"/>
      <c r="K117" s="144"/>
      <c r="L117" s="150"/>
      <c r="M117" s="151"/>
      <c r="N117" s="152"/>
      <c r="O117" s="152"/>
      <c r="P117" s="152"/>
      <c r="Q117" s="152"/>
      <c r="R117" s="152"/>
      <c r="S117" s="152"/>
      <c r="T117" s="153"/>
      <c r="AT117" s="154" t="s">
        <v>149</v>
      </c>
      <c r="AU117" s="154" t="s">
        <v>86</v>
      </c>
      <c r="AV117" s="7" t="s">
        <v>86</v>
      </c>
      <c r="AW117" s="7" t="s">
        <v>41</v>
      </c>
      <c r="AX117" s="7" t="s">
        <v>77</v>
      </c>
      <c r="AY117" s="154" t="s">
        <v>137</v>
      </c>
    </row>
    <row r="118" spans="2:65" s="8" customFormat="1">
      <c r="B118" s="155"/>
      <c r="C118" s="156"/>
      <c r="D118" s="145" t="s">
        <v>149</v>
      </c>
      <c r="E118" s="177" t="s">
        <v>34</v>
      </c>
      <c r="F118" s="178" t="s">
        <v>150</v>
      </c>
      <c r="G118" s="156"/>
      <c r="H118" s="179">
        <v>6.8970000000000002</v>
      </c>
      <c r="I118" s="161"/>
      <c r="J118" s="156"/>
      <c r="K118" s="156"/>
      <c r="L118" s="162"/>
      <c r="M118" s="163"/>
      <c r="N118" s="164"/>
      <c r="O118" s="164"/>
      <c r="P118" s="164"/>
      <c r="Q118" s="164"/>
      <c r="R118" s="164"/>
      <c r="S118" s="164"/>
      <c r="T118" s="165"/>
      <c r="AT118" s="166" t="s">
        <v>149</v>
      </c>
      <c r="AU118" s="166" t="s">
        <v>86</v>
      </c>
      <c r="AV118" s="8" t="s">
        <v>143</v>
      </c>
      <c r="AW118" s="8" t="s">
        <v>41</v>
      </c>
      <c r="AX118" s="8" t="s">
        <v>77</v>
      </c>
      <c r="AY118" s="166" t="s">
        <v>137</v>
      </c>
    </row>
    <row r="119" spans="2:65" s="7" customFormat="1">
      <c r="B119" s="143"/>
      <c r="C119" s="144"/>
      <c r="D119" s="145" t="s">
        <v>149</v>
      </c>
      <c r="E119" s="146" t="s">
        <v>34</v>
      </c>
      <c r="F119" s="147" t="s">
        <v>243</v>
      </c>
      <c r="G119" s="144"/>
      <c r="H119" s="148">
        <v>13.794</v>
      </c>
      <c r="I119" s="149"/>
      <c r="J119" s="144"/>
      <c r="K119" s="144"/>
      <c r="L119" s="150"/>
      <c r="M119" s="151"/>
      <c r="N119" s="152"/>
      <c r="O119" s="152"/>
      <c r="P119" s="152"/>
      <c r="Q119" s="152"/>
      <c r="R119" s="152"/>
      <c r="S119" s="152"/>
      <c r="T119" s="153"/>
      <c r="AT119" s="154" t="s">
        <v>149</v>
      </c>
      <c r="AU119" s="154" t="s">
        <v>86</v>
      </c>
      <c r="AV119" s="7" t="s">
        <v>86</v>
      </c>
      <c r="AW119" s="7" t="s">
        <v>41</v>
      </c>
      <c r="AX119" s="7" t="s">
        <v>77</v>
      </c>
      <c r="AY119" s="154" t="s">
        <v>137</v>
      </c>
    </row>
    <row r="120" spans="2:65" s="8" customFormat="1">
      <c r="B120" s="155"/>
      <c r="C120" s="156"/>
      <c r="D120" s="157" t="s">
        <v>149</v>
      </c>
      <c r="E120" s="158" t="s">
        <v>34</v>
      </c>
      <c r="F120" s="159" t="s">
        <v>150</v>
      </c>
      <c r="G120" s="156"/>
      <c r="H120" s="160">
        <v>13.794</v>
      </c>
      <c r="I120" s="161"/>
      <c r="J120" s="156"/>
      <c r="K120" s="156"/>
      <c r="L120" s="162"/>
      <c r="M120" s="163"/>
      <c r="N120" s="164"/>
      <c r="O120" s="164"/>
      <c r="P120" s="164"/>
      <c r="Q120" s="164"/>
      <c r="R120" s="164"/>
      <c r="S120" s="164"/>
      <c r="T120" s="165"/>
      <c r="AT120" s="166" t="s">
        <v>149</v>
      </c>
      <c r="AU120" s="166" t="s">
        <v>86</v>
      </c>
      <c r="AV120" s="8" t="s">
        <v>143</v>
      </c>
      <c r="AW120" s="8" t="s">
        <v>41</v>
      </c>
      <c r="AX120" s="8" t="s">
        <v>84</v>
      </c>
      <c r="AY120" s="166" t="s">
        <v>137</v>
      </c>
    </row>
    <row r="121" spans="2:65" s="1" customFormat="1" ht="31.5" customHeight="1">
      <c r="B121" s="24"/>
      <c r="C121" s="131" t="s">
        <v>162</v>
      </c>
      <c r="D121" s="131" t="s">
        <v>139</v>
      </c>
      <c r="E121" s="132" t="s">
        <v>244</v>
      </c>
      <c r="F121" s="133" t="s">
        <v>245</v>
      </c>
      <c r="G121" s="134" t="s">
        <v>155</v>
      </c>
      <c r="H121" s="135">
        <v>8.593</v>
      </c>
      <c r="I121" s="136"/>
      <c r="J121" s="137">
        <f>ROUND(I121*H121,2)</f>
        <v>0</v>
      </c>
      <c r="K121" s="133" t="s">
        <v>147</v>
      </c>
      <c r="L121" s="34"/>
      <c r="M121" s="138" t="s">
        <v>34</v>
      </c>
      <c r="N121" s="139" t="s">
        <v>48</v>
      </c>
      <c r="O121" s="25"/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3" t="s">
        <v>143</v>
      </c>
      <c r="AT121" s="13" t="s">
        <v>139</v>
      </c>
      <c r="AU121" s="13" t="s">
        <v>86</v>
      </c>
      <c r="AY121" s="13" t="s">
        <v>137</v>
      </c>
      <c r="BE121" s="142">
        <f>IF(N121="základní",J121,0)</f>
        <v>0</v>
      </c>
      <c r="BF121" s="142">
        <f>IF(N121="snížená",J121,0)</f>
        <v>0</v>
      </c>
      <c r="BG121" s="142">
        <f>IF(N121="zákl. přenesená",J121,0)</f>
        <v>0</v>
      </c>
      <c r="BH121" s="142">
        <f>IF(N121="sníž. přenesená",J121,0)</f>
        <v>0</v>
      </c>
      <c r="BI121" s="142">
        <f>IF(N121="nulová",J121,0)</f>
        <v>0</v>
      </c>
      <c r="BJ121" s="13" t="s">
        <v>84</v>
      </c>
      <c r="BK121" s="142">
        <f>ROUND(I121*H121,2)</f>
        <v>0</v>
      </c>
      <c r="BL121" s="13" t="s">
        <v>143</v>
      </c>
      <c r="BM121" s="13" t="s">
        <v>246</v>
      </c>
    </row>
    <row r="122" spans="2:65" s="9" customFormat="1">
      <c r="B122" s="180"/>
      <c r="C122" s="181"/>
      <c r="D122" s="145" t="s">
        <v>149</v>
      </c>
      <c r="E122" s="182" t="s">
        <v>34</v>
      </c>
      <c r="F122" s="183" t="s">
        <v>247</v>
      </c>
      <c r="G122" s="181"/>
      <c r="H122" s="184" t="s">
        <v>34</v>
      </c>
      <c r="I122" s="185"/>
      <c r="J122" s="181"/>
      <c r="K122" s="181"/>
      <c r="L122" s="186"/>
      <c r="M122" s="187"/>
      <c r="N122" s="188"/>
      <c r="O122" s="188"/>
      <c r="P122" s="188"/>
      <c r="Q122" s="188"/>
      <c r="R122" s="188"/>
      <c r="S122" s="188"/>
      <c r="T122" s="189"/>
      <c r="AT122" s="190" t="s">
        <v>149</v>
      </c>
      <c r="AU122" s="190" t="s">
        <v>86</v>
      </c>
      <c r="AV122" s="9" t="s">
        <v>84</v>
      </c>
      <c r="AW122" s="9" t="s">
        <v>41</v>
      </c>
      <c r="AX122" s="9" t="s">
        <v>77</v>
      </c>
      <c r="AY122" s="190" t="s">
        <v>137</v>
      </c>
    </row>
    <row r="123" spans="2:65" s="9" customFormat="1">
      <c r="B123" s="180"/>
      <c r="C123" s="181"/>
      <c r="D123" s="145" t="s">
        <v>149</v>
      </c>
      <c r="E123" s="182" t="s">
        <v>34</v>
      </c>
      <c r="F123" s="183" t="s">
        <v>248</v>
      </c>
      <c r="G123" s="181"/>
      <c r="H123" s="184" t="s">
        <v>34</v>
      </c>
      <c r="I123" s="185"/>
      <c r="J123" s="181"/>
      <c r="K123" s="181"/>
      <c r="L123" s="186"/>
      <c r="M123" s="187"/>
      <c r="N123" s="188"/>
      <c r="O123" s="188"/>
      <c r="P123" s="188"/>
      <c r="Q123" s="188"/>
      <c r="R123" s="188"/>
      <c r="S123" s="188"/>
      <c r="T123" s="189"/>
      <c r="AT123" s="190" t="s">
        <v>149</v>
      </c>
      <c r="AU123" s="190" t="s">
        <v>86</v>
      </c>
      <c r="AV123" s="9" t="s">
        <v>84</v>
      </c>
      <c r="AW123" s="9" t="s">
        <v>41</v>
      </c>
      <c r="AX123" s="9" t="s">
        <v>77</v>
      </c>
      <c r="AY123" s="190" t="s">
        <v>137</v>
      </c>
    </row>
    <row r="124" spans="2:65" s="9" customFormat="1">
      <c r="B124" s="180"/>
      <c r="C124" s="181"/>
      <c r="D124" s="145" t="s">
        <v>149</v>
      </c>
      <c r="E124" s="182" t="s">
        <v>34</v>
      </c>
      <c r="F124" s="183" t="s">
        <v>249</v>
      </c>
      <c r="G124" s="181"/>
      <c r="H124" s="184" t="s">
        <v>34</v>
      </c>
      <c r="I124" s="185"/>
      <c r="J124" s="181"/>
      <c r="K124" s="181"/>
      <c r="L124" s="186"/>
      <c r="M124" s="187"/>
      <c r="N124" s="188"/>
      <c r="O124" s="188"/>
      <c r="P124" s="188"/>
      <c r="Q124" s="188"/>
      <c r="R124" s="188"/>
      <c r="S124" s="188"/>
      <c r="T124" s="189"/>
      <c r="AT124" s="190" t="s">
        <v>149</v>
      </c>
      <c r="AU124" s="190" t="s">
        <v>86</v>
      </c>
      <c r="AV124" s="9" t="s">
        <v>84</v>
      </c>
      <c r="AW124" s="9" t="s">
        <v>41</v>
      </c>
      <c r="AX124" s="9" t="s">
        <v>77</v>
      </c>
      <c r="AY124" s="190" t="s">
        <v>137</v>
      </c>
    </row>
    <row r="125" spans="2:65" s="7" customFormat="1">
      <c r="B125" s="143"/>
      <c r="C125" s="144"/>
      <c r="D125" s="145" t="s">
        <v>149</v>
      </c>
      <c r="E125" s="146" t="s">
        <v>34</v>
      </c>
      <c r="F125" s="147" t="s">
        <v>250</v>
      </c>
      <c r="G125" s="144"/>
      <c r="H125" s="148">
        <v>17.186</v>
      </c>
      <c r="I125" s="149"/>
      <c r="J125" s="144"/>
      <c r="K125" s="144"/>
      <c r="L125" s="150"/>
      <c r="M125" s="151"/>
      <c r="N125" s="152"/>
      <c r="O125" s="152"/>
      <c r="P125" s="152"/>
      <c r="Q125" s="152"/>
      <c r="R125" s="152"/>
      <c r="S125" s="152"/>
      <c r="T125" s="153"/>
      <c r="AT125" s="154" t="s">
        <v>149</v>
      </c>
      <c r="AU125" s="154" t="s">
        <v>86</v>
      </c>
      <c r="AV125" s="7" t="s">
        <v>86</v>
      </c>
      <c r="AW125" s="7" t="s">
        <v>41</v>
      </c>
      <c r="AX125" s="7" t="s">
        <v>77</v>
      </c>
      <c r="AY125" s="154" t="s">
        <v>137</v>
      </c>
    </row>
    <row r="126" spans="2:65" s="8" customFormat="1">
      <c r="B126" s="155"/>
      <c r="C126" s="156"/>
      <c r="D126" s="145" t="s">
        <v>149</v>
      </c>
      <c r="E126" s="177" t="s">
        <v>34</v>
      </c>
      <c r="F126" s="178" t="s">
        <v>150</v>
      </c>
      <c r="G126" s="156"/>
      <c r="H126" s="179">
        <v>17.186</v>
      </c>
      <c r="I126" s="161"/>
      <c r="J126" s="156"/>
      <c r="K126" s="156"/>
      <c r="L126" s="162"/>
      <c r="M126" s="163"/>
      <c r="N126" s="164"/>
      <c r="O126" s="164"/>
      <c r="P126" s="164"/>
      <c r="Q126" s="164"/>
      <c r="R126" s="164"/>
      <c r="S126" s="164"/>
      <c r="T126" s="165"/>
      <c r="AT126" s="166" t="s">
        <v>149</v>
      </c>
      <c r="AU126" s="166" t="s">
        <v>86</v>
      </c>
      <c r="AV126" s="8" t="s">
        <v>143</v>
      </c>
      <c r="AW126" s="8" t="s">
        <v>41</v>
      </c>
      <c r="AX126" s="8" t="s">
        <v>77</v>
      </c>
      <c r="AY126" s="166" t="s">
        <v>137</v>
      </c>
    </row>
    <row r="127" spans="2:65" s="7" customFormat="1">
      <c r="B127" s="143"/>
      <c r="C127" s="144"/>
      <c r="D127" s="145" t="s">
        <v>149</v>
      </c>
      <c r="E127" s="146" t="s">
        <v>34</v>
      </c>
      <c r="F127" s="147" t="s">
        <v>251</v>
      </c>
      <c r="G127" s="144"/>
      <c r="H127" s="148">
        <v>8.593</v>
      </c>
      <c r="I127" s="149"/>
      <c r="J127" s="144"/>
      <c r="K127" s="144"/>
      <c r="L127" s="150"/>
      <c r="M127" s="151"/>
      <c r="N127" s="152"/>
      <c r="O127" s="152"/>
      <c r="P127" s="152"/>
      <c r="Q127" s="152"/>
      <c r="R127" s="152"/>
      <c r="S127" s="152"/>
      <c r="T127" s="153"/>
      <c r="AT127" s="154" t="s">
        <v>149</v>
      </c>
      <c r="AU127" s="154" t="s">
        <v>86</v>
      </c>
      <c r="AV127" s="7" t="s">
        <v>86</v>
      </c>
      <c r="AW127" s="7" t="s">
        <v>41</v>
      </c>
      <c r="AX127" s="7" t="s">
        <v>77</v>
      </c>
      <c r="AY127" s="154" t="s">
        <v>137</v>
      </c>
    </row>
    <row r="128" spans="2:65" s="8" customFormat="1">
      <c r="B128" s="155"/>
      <c r="C128" s="156"/>
      <c r="D128" s="157" t="s">
        <v>149</v>
      </c>
      <c r="E128" s="158" t="s">
        <v>34</v>
      </c>
      <c r="F128" s="159" t="s">
        <v>150</v>
      </c>
      <c r="G128" s="156"/>
      <c r="H128" s="160">
        <v>8.593</v>
      </c>
      <c r="I128" s="161"/>
      <c r="J128" s="156"/>
      <c r="K128" s="156"/>
      <c r="L128" s="162"/>
      <c r="M128" s="163"/>
      <c r="N128" s="164"/>
      <c r="O128" s="164"/>
      <c r="P128" s="164"/>
      <c r="Q128" s="164"/>
      <c r="R128" s="164"/>
      <c r="S128" s="164"/>
      <c r="T128" s="165"/>
      <c r="AT128" s="166" t="s">
        <v>149</v>
      </c>
      <c r="AU128" s="166" t="s">
        <v>86</v>
      </c>
      <c r="AV128" s="8" t="s">
        <v>143</v>
      </c>
      <c r="AW128" s="8" t="s">
        <v>41</v>
      </c>
      <c r="AX128" s="8" t="s">
        <v>84</v>
      </c>
      <c r="AY128" s="166" t="s">
        <v>137</v>
      </c>
    </row>
    <row r="129" spans="2:65" s="1" customFormat="1" ht="22.5" customHeight="1">
      <c r="B129" s="24"/>
      <c r="C129" s="167" t="s">
        <v>166</v>
      </c>
      <c r="D129" s="167" t="s">
        <v>152</v>
      </c>
      <c r="E129" s="168" t="s">
        <v>252</v>
      </c>
      <c r="F129" s="169" t="s">
        <v>253</v>
      </c>
      <c r="G129" s="170" t="s">
        <v>254</v>
      </c>
      <c r="H129" s="171">
        <v>34.372</v>
      </c>
      <c r="I129" s="172"/>
      <c r="J129" s="173">
        <f>ROUND(I129*H129,2)</f>
        <v>0</v>
      </c>
      <c r="K129" s="169" t="s">
        <v>147</v>
      </c>
      <c r="L129" s="174"/>
      <c r="M129" s="175" t="s">
        <v>34</v>
      </c>
      <c r="N129" s="176" t="s">
        <v>48</v>
      </c>
      <c r="O129" s="25"/>
      <c r="P129" s="140">
        <f>O129*H129</f>
        <v>0</v>
      </c>
      <c r="Q129" s="140">
        <v>1</v>
      </c>
      <c r="R129" s="140">
        <f>Q129*H129</f>
        <v>34.372</v>
      </c>
      <c r="S129" s="140">
        <v>0</v>
      </c>
      <c r="T129" s="141">
        <f>S129*H129</f>
        <v>0</v>
      </c>
      <c r="AR129" s="13" t="s">
        <v>156</v>
      </c>
      <c r="AT129" s="13" t="s">
        <v>152</v>
      </c>
      <c r="AU129" s="13" t="s">
        <v>86</v>
      </c>
      <c r="AY129" s="13" t="s">
        <v>137</v>
      </c>
      <c r="BE129" s="142">
        <f>IF(N129="základní",J129,0)</f>
        <v>0</v>
      </c>
      <c r="BF129" s="142">
        <f>IF(N129="snížená",J129,0)</f>
        <v>0</v>
      </c>
      <c r="BG129" s="142">
        <f>IF(N129="zákl. přenesená",J129,0)</f>
        <v>0</v>
      </c>
      <c r="BH129" s="142">
        <f>IF(N129="sníž. přenesená",J129,0)</f>
        <v>0</v>
      </c>
      <c r="BI129" s="142">
        <f>IF(N129="nulová",J129,0)</f>
        <v>0</v>
      </c>
      <c r="BJ129" s="13" t="s">
        <v>84</v>
      </c>
      <c r="BK129" s="142">
        <f>ROUND(I129*H129,2)</f>
        <v>0</v>
      </c>
      <c r="BL129" s="13" t="s">
        <v>143</v>
      </c>
      <c r="BM129" s="13" t="s">
        <v>255</v>
      </c>
    </row>
    <row r="130" spans="2:65" s="9" customFormat="1">
      <c r="B130" s="180"/>
      <c r="C130" s="181"/>
      <c r="D130" s="145" t="s">
        <v>149</v>
      </c>
      <c r="E130" s="182" t="s">
        <v>34</v>
      </c>
      <c r="F130" s="183" t="s">
        <v>248</v>
      </c>
      <c r="G130" s="181"/>
      <c r="H130" s="184" t="s">
        <v>34</v>
      </c>
      <c r="I130" s="185"/>
      <c r="J130" s="181"/>
      <c r="K130" s="181"/>
      <c r="L130" s="186"/>
      <c r="M130" s="187"/>
      <c r="N130" s="188"/>
      <c r="O130" s="188"/>
      <c r="P130" s="188"/>
      <c r="Q130" s="188"/>
      <c r="R130" s="188"/>
      <c r="S130" s="188"/>
      <c r="T130" s="189"/>
      <c r="AT130" s="190" t="s">
        <v>149</v>
      </c>
      <c r="AU130" s="190" t="s">
        <v>86</v>
      </c>
      <c r="AV130" s="9" t="s">
        <v>84</v>
      </c>
      <c r="AW130" s="9" t="s">
        <v>41</v>
      </c>
      <c r="AX130" s="9" t="s">
        <v>77</v>
      </c>
      <c r="AY130" s="190" t="s">
        <v>137</v>
      </c>
    </row>
    <row r="131" spans="2:65" s="9" customFormat="1">
      <c r="B131" s="180"/>
      <c r="C131" s="181"/>
      <c r="D131" s="145" t="s">
        <v>149</v>
      </c>
      <c r="E131" s="182" t="s">
        <v>34</v>
      </c>
      <c r="F131" s="183" t="s">
        <v>249</v>
      </c>
      <c r="G131" s="181"/>
      <c r="H131" s="184" t="s">
        <v>34</v>
      </c>
      <c r="I131" s="185"/>
      <c r="J131" s="181"/>
      <c r="K131" s="181"/>
      <c r="L131" s="186"/>
      <c r="M131" s="187"/>
      <c r="N131" s="188"/>
      <c r="O131" s="188"/>
      <c r="P131" s="188"/>
      <c r="Q131" s="188"/>
      <c r="R131" s="188"/>
      <c r="S131" s="188"/>
      <c r="T131" s="189"/>
      <c r="AT131" s="190" t="s">
        <v>149</v>
      </c>
      <c r="AU131" s="190" t="s">
        <v>86</v>
      </c>
      <c r="AV131" s="9" t="s">
        <v>84</v>
      </c>
      <c r="AW131" s="9" t="s">
        <v>41</v>
      </c>
      <c r="AX131" s="9" t="s">
        <v>77</v>
      </c>
      <c r="AY131" s="190" t="s">
        <v>137</v>
      </c>
    </row>
    <row r="132" spans="2:65" s="7" customFormat="1">
      <c r="B132" s="143"/>
      <c r="C132" s="144"/>
      <c r="D132" s="145" t="s">
        <v>149</v>
      </c>
      <c r="E132" s="146" t="s">
        <v>34</v>
      </c>
      <c r="F132" s="147" t="s">
        <v>250</v>
      </c>
      <c r="G132" s="144"/>
      <c r="H132" s="148">
        <v>17.186</v>
      </c>
      <c r="I132" s="149"/>
      <c r="J132" s="144"/>
      <c r="K132" s="144"/>
      <c r="L132" s="150"/>
      <c r="M132" s="151"/>
      <c r="N132" s="152"/>
      <c r="O132" s="152"/>
      <c r="P132" s="152"/>
      <c r="Q132" s="152"/>
      <c r="R132" s="152"/>
      <c r="S132" s="152"/>
      <c r="T132" s="153"/>
      <c r="AT132" s="154" t="s">
        <v>149</v>
      </c>
      <c r="AU132" s="154" t="s">
        <v>86</v>
      </c>
      <c r="AV132" s="7" t="s">
        <v>86</v>
      </c>
      <c r="AW132" s="7" t="s">
        <v>41</v>
      </c>
      <c r="AX132" s="7" t="s">
        <v>77</v>
      </c>
      <c r="AY132" s="154" t="s">
        <v>137</v>
      </c>
    </row>
    <row r="133" spans="2:65" s="8" customFormat="1">
      <c r="B133" s="155"/>
      <c r="C133" s="156"/>
      <c r="D133" s="145" t="s">
        <v>149</v>
      </c>
      <c r="E133" s="177" t="s">
        <v>34</v>
      </c>
      <c r="F133" s="178" t="s">
        <v>150</v>
      </c>
      <c r="G133" s="156"/>
      <c r="H133" s="179">
        <v>17.186</v>
      </c>
      <c r="I133" s="161"/>
      <c r="J133" s="156"/>
      <c r="K133" s="156"/>
      <c r="L133" s="162"/>
      <c r="M133" s="163"/>
      <c r="N133" s="164"/>
      <c r="O133" s="164"/>
      <c r="P133" s="164"/>
      <c r="Q133" s="164"/>
      <c r="R133" s="164"/>
      <c r="S133" s="164"/>
      <c r="T133" s="165"/>
      <c r="AT133" s="166" t="s">
        <v>149</v>
      </c>
      <c r="AU133" s="166" t="s">
        <v>86</v>
      </c>
      <c r="AV133" s="8" t="s">
        <v>143</v>
      </c>
      <c r="AW133" s="8" t="s">
        <v>41</v>
      </c>
      <c r="AX133" s="8" t="s">
        <v>77</v>
      </c>
      <c r="AY133" s="166" t="s">
        <v>137</v>
      </c>
    </row>
    <row r="134" spans="2:65" s="7" customFormat="1">
      <c r="B134" s="143"/>
      <c r="C134" s="144"/>
      <c r="D134" s="145" t="s">
        <v>149</v>
      </c>
      <c r="E134" s="146" t="s">
        <v>34</v>
      </c>
      <c r="F134" s="147" t="s">
        <v>256</v>
      </c>
      <c r="G134" s="144"/>
      <c r="H134" s="148">
        <v>34.372</v>
      </c>
      <c r="I134" s="149"/>
      <c r="J134" s="144"/>
      <c r="K134" s="144"/>
      <c r="L134" s="150"/>
      <c r="M134" s="151"/>
      <c r="N134" s="152"/>
      <c r="O134" s="152"/>
      <c r="P134" s="152"/>
      <c r="Q134" s="152"/>
      <c r="R134" s="152"/>
      <c r="S134" s="152"/>
      <c r="T134" s="153"/>
      <c r="AT134" s="154" t="s">
        <v>149</v>
      </c>
      <c r="AU134" s="154" t="s">
        <v>86</v>
      </c>
      <c r="AV134" s="7" t="s">
        <v>86</v>
      </c>
      <c r="AW134" s="7" t="s">
        <v>41</v>
      </c>
      <c r="AX134" s="7" t="s">
        <v>77</v>
      </c>
      <c r="AY134" s="154" t="s">
        <v>137</v>
      </c>
    </row>
    <row r="135" spans="2:65" s="8" customFormat="1">
      <c r="B135" s="155"/>
      <c r="C135" s="156"/>
      <c r="D135" s="157" t="s">
        <v>149</v>
      </c>
      <c r="E135" s="158" t="s">
        <v>34</v>
      </c>
      <c r="F135" s="159" t="s">
        <v>150</v>
      </c>
      <c r="G135" s="156"/>
      <c r="H135" s="160">
        <v>34.372</v>
      </c>
      <c r="I135" s="161"/>
      <c r="J135" s="156"/>
      <c r="K135" s="156"/>
      <c r="L135" s="162"/>
      <c r="M135" s="163"/>
      <c r="N135" s="164"/>
      <c r="O135" s="164"/>
      <c r="P135" s="164"/>
      <c r="Q135" s="164"/>
      <c r="R135" s="164"/>
      <c r="S135" s="164"/>
      <c r="T135" s="165"/>
      <c r="AT135" s="166" t="s">
        <v>149</v>
      </c>
      <c r="AU135" s="166" t="s">
        <v>86</v>
      </c>
      <c r="AV135" s="8" t="s">
        <v>143</v>
      </c>
      <c r="AW135" s="8" t="s">
        <v>41</v>
      </c>
      <c r="AX135" s="8" t="s">
        <v>84</v>
      </c>
      <c r="AY135" s="166" t="s">
        <v>137</v>
      </c>
    </row>
    <row r="136" spans="2:65" s="1" customFormat="1" ht="22.5" customHeight="1">
      <c r="B136" s="24"/>
      <c r="C136" s="131" t="s">
        <v>171</v>
      </c>
      <c r="D136" s="131" t="s">
        <v>139</v>
      </c>
      <c r="E136" s="132" t="s">
        <v>257</v>
      </c>
      <c r="F136" s="133" t="s">
        <v>258</v>
      </c>
      <c r="G136" s="134" t="s">
        <v>155</v>
      </c>
      <c r="H136" s="135">
        <v>6.8970000000000002</v>
      </c>
      <c r="I136" s="136"/>
      <c r="J136" s="137">
        <f>ROUND(I136*H136,2)</f>
        <v>0</v>
      </c>
      <c r="K136" s="133" t="s">
        <v>147</v>
      </c>
      <c r="L136" s="34"/>
      <c r="M136" s="138" t="s">
        <v>34</v>
      </c>
      <c r="N136" s="139" t="s">
        <v>48</v>
      </c>
      <c r="O136" s="25"/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3" t="s">
        <v>143</v>
      </c>
      <c r="AT136" s="13" t="s">
        <v>139</v>
      </c>
      <c r="AU136" s="13" t="s">
        <v>86</v>
      </c>
      <c r="AY136" s="13" t="s">
        <v>137</v>
      </c>
      <c r="BE136" s="142">
        <f>IF(N136="základní",J136,0)</f>
        <v>0</v>
      </c>
      <c r="BF136" s="142">
        <f>IF(N136="snížená",J136,0)</f>
        <v>0</v>
      </c>
      <c r="BG136" s="142">
        <f>IF(N136="zákl. přenesená",J136,0)</f>
        <v>0</v>
      </c>
      <c r="BH136" s="142">
        <f>IF(N136="sníž. přenesená",J136,0)</f>
        <v>0</v>
      </c>
      <c r="BI136" s="142">
        <f>IF(N136="nulová",J136,0)</f>
        <v>0</v>
      </c>
      <c r="BJ136" s="13" t="s">
        <v>84</v>
      </c>
      <c r="BK136" s="142">
        <f>ROUND(I136*H136,2)</f>
        <v>0</v>
      </c>
      <c r="BL136" s="13" t="s">
        <v>143</v>
      </c>
      <c r="BM136" s="13" t="s">
        <v>259</v>
      </c>
    </row>
    <row r="137" spans="2:65" s="9" customFormat="1">
      <c r="B137" s="180"/>
      <c r="C137" s="181"/>
      <c r="D137" s="145" t="s">
        <v>149</v>
      </c>
      <c r="E137" s="182" t="s">
        <v>34</v>
      </c>
      <c r="F137" s="183" t="s">
        <v>229</v>
      </c>
      <c r="G137" s="181"/>
      <c r="H137" s="184" t="s">
        <v>34</v>
      </c>
      <c r="I137" s="185"/>
      <c r="J137" s="181"/>
      <c r="K137" s="181"/>
      <c r="L137" s="186"/>
      <c r="M137" s="187"/>
      <c r="N137" s="188"/>
      <c r="O137" s="188"/>
      <c r="P137" s="188"/>
      <c r="Q137" s="188"/>
      <c r="R137" s="188"/>
      <c r="S137" s="188"/>
      <c r="T137" s="189"/>
      <c r="AT137" s="190" t="s">
        <v>149</v>
      </c>
      <c r="AU137" s="190" t="s">
        <v>86</v>
      </c>
      <c r="AV137" s="9" t="s">
        <v>84</v>
      </c>
      <c r="AW137" s="9" t="s">
        <v>41</v>
      </c>
      <c r="AX137" s="9" t="s">
        <v>77</v>
      </c>
      <c r="AY137" s="190" t="s">
        <v>137</v>
      </c>
    </row>
    <row r="138" spans="2:65" s="9" customFormat="1">
      <c r="B138" s="180"/>
      <c r="C138" s="181"/>
      <c r="D138" s="145" t="s">
        <v>149</v>
      </c>
      <c r="E138" s="182" t="s">
        <v>34</v>
      </c>
      <c r="F138" s="183" t="s">
        <v>238</v>
      </c>
      <c r="G138" s="181"/>
      <c r="H138" s="184" t="s">
        <v>34</v>
      </c>
      <c r="I138" s="185"/>
      <c r="J138" s="181"/>
      <c r="K138" s="181"/>
      <c r="L138" s="186"/>
      <c r="M138" s="187"/>
      <c r="N138" s="188"/>
      <c r="O138" s="188"/>
      <c r="P138" s="188"/>
      <c r="Q138" s="188"/>
      <c r="R138" s="188"/>
      <c r="S138" s="188"/>
      <c r="T138" s="189"/>
      <c r="AT138" s="190" t="s">
        <v>149</v>
      </c>
      <c r="AU138" s="190" t="s">
        <v>86</v>
      </c>
      <c r="AV138" s="9" t="s">
        <v>84</v>
      </c>
      <c r="AW138" s="9" t="s">
        <v>41</v>
      </c>
      <c r="AX138" s="9" t="s">
        <v>77</v>
      </c>
      <c r="AY138" s="190" t="s">
        <v>137</v>
      </c>
    </row>
    <row r="139" spans="2:65" s="7" customFormat="1">
      <c r="B139" s="143"/>
      <c r="C139" s="144"/>
      <c r="D139" s="145" t="s">
        <v>149</v>
      </c>
      <c r="E139" s="146" t="s">
        <v>34</v>
      </c>
      <c r="F139" s="147" t="s">
        <v>239</v>
      </c>
      <c r="G139" s="144"/>
      <c r="H139" s="148">
        <v>6.8970000000000002</v>
      </c>
      <c r="I139" s="149"/>
      <c r="J139" s="144"/>
      <c r="K139" s="144"/>
      <c r="L139" s="150"/>
      <c r="M139" s="151"/>
      <c r="N139" s="152"/>
      <c r="O139" s="152"/>
      <c r="P139" s="152"/>
      <c r="Q139" s="152"/>
      <c r="R139" s="152"/>
      <c r="S139" s="152"/>
      <c r="T139" s="153"/>
      <c r="AT139" s="154" t="s">
        <v>149</v>
      </c>
      <c r="AU139" s="154" t="s">
        <v>86</v>
      </c>
      <c r="AV139" s="7" t="s">
        <v>86</v>
      </c>
      <c r="AW139" s="7" t="s">
        <v>41</v>
      </c>
      <c r="AX139" s="7" t="s">
        <v>77</v>
      </c>
      <c r="AY139" s="154" t="s">
        <v>137</v>
      </c>
    </row>
    <row r="140" spans="2:65" s="8" customFormat="1">
      <c r="B140" s="155"/>
      <c r="C140" s="156"/>
      <c r="D140" s="157" t="s">
        <v>149</v>
      </c>
      <c r="E140" s="158" t="s">
        <v>34</v>
      </c>
      <c r="F140" s="159" t="s">
        <v>150</v>
      </c>
      <c r="G140" s="156"/>
      <c r="H140" s="160">
        <v>6.8970000000000002</v>
      </c>
      <c r="I140" s="161"/>
      <c r="J140" s="156"/>
      <c r="K140" s="156"/>
      <c r="L140" s="162"/>
      <c r="M140" s="163"/>
      <c r="N140" s="164"/>
      <c r="O140" s="164"/>
      <c r="P140" s="164"/>
      <c r="Q140" s="164"/>
      <c r="R140" s="164"/>
      <c r="S140" s="164"/>
      <c r="T140" s="165"/>
      <c r="AT140" s="166" t="s">
        <v>149</v>
      </c>
      <c r="AU140" s="166" t="s">
        <v>86</v>
      </c>
      <c r="AV140" s="8" t="s">
        <v>143</v>
      </c>
      <c r="AW140" s="8" t="s">
        <v>41</v>
      </c>
      <c r="AX140" s="8" t="s">
        <v>84</v>
      </c>
      <c r="AY140" s="166" t="s">
        <v>137</v>
      </c>
    </row>
    <row r="141" spans="2:65" s="1" customFormat="1" ht="22.5" customHeight="1">
      <c r="B141" s="24"/>
      <c r="C141" s="131" t="s">
        <v>156</v>
      </c>
      <c r="D141" s="131" t="s">
        <v>139</v>
      </c>
      <c r="E141" s="132" t="s">
        <v>260</v>
      </c>
      <c r="F141" s="133" t="s">
        <v>261</v>
      </c>
      <c r="G141" s="134" t="s">
        <v>254</v>
      </c>
      <c r="H141" s="135">
        <v>13.794</v>
      </c>
      <c r="I141" s="136"/>
      <c r="J141" s="137">
        <f>ROUND(I141*H141,2)</f>
        <v>0</v>
      </c>
      <c r="K141" s="133" t="s">
        <v>147</v>
      </c>
      <c r="L141" s="34"/>
      <c r="M141" s="138" t="s">
        <v>34</v>
      </c>
      <c r="N141" s="139" t="s">
        <v>48</v>
      </c>
      <c r="O141" s="25"/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3" t="s">
        <v>143</v>
      </c>
      <c r="AT141" s="13" t="s">
        <v>139</v>
      </c>
      <c r="AU141" s="13" t="s">
        <v>86</v>
      </c>
      <c r="AY141" s="13" t="s">
        <v>137</v>
      </c>
      <c r="BE141" s="142">
        <f>IF(N141="základní",J141,0)</f>
        <v>0</v>
      </c>
      <c r="BF141" s="142">
        <f>IF(N141="snížená",J141,0)</f>
        <v>0</v>
      </c>
      <c r="BG141" s="142">
        <f>IF(N141="zákl. přenesená",J141,0)</f>
        <v>0</v>
      </c>
      <c r="BH141" s="142">
        <f>IF(N141="sníž. přenesená",J141,0)</f>
        <v>0</v>
      </c>
      <c r="BI141" s="142">
        <f>IF(N141="nulová",J141,0)</f>
        <v>0</v>
      </c>
      <c r="BJ141" s="13" t="s">
        <v>84</v>
      </c>
      <c r="BK141" s="142">
        <f>ROUND(I141*H141,2)</f>
        <v>0</v>
      </c>
      <c r="BL141" s="13" t="s">
        <v>143</v>
      </c>
      <c r="BM141" s="13" t="s">
        <v>262</v>
      </c>
    </row>
    <row r="142" spans="2:65" s="9" customFormat="1">
      <c r="B142" s="180"/>
      <c r="C142" s="181"/>
      <c r="D142" s="145" t="s">
        <v>149</v>
      </c>
      <c r="E142" s="182" t="s">
        <v>34</v>
      </c>
      <c r="F142" s="183" t="s">
        <v>229</v>
      </c>
      <c r="G142" s="181"/>
      <c r="H142" s="184" t="s">
        <v>34</v>
      </c>
      <c r="I142" s="185"/>
      <c r="J142" s="181"/>
      <c r="K142" s="181"/>
      <c r="L142" s="186"/>
      <c r="M142" s="187"/>
      <c r="N142" s="188"/>
      <c r="O142" s="188"/>
      <c r="P142" s="188"/>
      <c r="Q142" s="188"/>
      <c r="R142" s="188"/>
      <c r="S142" s="188"/>
      <c r="T142" s="189"/>
      <c r="AT142" s="190" t="s">
        <v>149</v>
      </c>
      <c r="AU142" s="190" t="s">
        <v>86</v>
      </c>
      <c r="AV142" s="9" t="s">
        <v>84</v>
      </c>
      <c r="AW142" s="9" t="s">
        <v>41</v>
      </c>
      <c r="AX142" s="9" t="s">
        <v>77</v>
      </c>
      <c r="AY142" s="190" t="s">
        <v>137</v>
      </c>
    </row>
    <row r="143" spans="2:65" s="9" customFormat="1">
      <c r="B143" s="180"/>
      <c r="C143" s="181"/>
      <c r="D143" s="145" t="s">
        <v>149</v>
      </c>
      <c r="E143" s="182" t="s">
        <v>34</v>
      </c>
      <c r="F143" s="183" t="s">
        <v>238</v>
      </c>
      <c r="G143" s="181"/>
      <c r="H143" s="184" t="s">
        <v>34</v>
      </c>
      <c r="I143" s="185"/>
      <c r="J143" s="181"/>
      <c r="K143" s="181"/>
      <c r="L143" s="186"/>
      <c r="M143" s="187"/>
      <c r="N143" s="188"/>
      <c r="O143" s="188"/>
      <c r="P143" s="188"/>
      <c r="Q143" s="188"/>
      <c r="R143" s="188"/>
      <c r="S143" s="188"/>
      <c r="T143" s="189"/>
      <c r="AT143" s="190" t="s">
        <v>149</v>
      </c>
      <c r="AU143" s="190" t="s">
        <v>86</v>
      </c>
      <c r="AV143" s="9" t="s">
        <v>84</v>
      </c>
      <c r="AW143" s="9" t="s">
        <v>41</v>
      </c>
      <c r="AX143" s="9" t="s">
        <v>77</v>
      </c>
      <c r="AY143" s="190" t="s">
        <v>137</v>
      </c>
    </row>
    <row r="144" spans="2:65" s="7" customFormat="1">
      <c r="B144" s="143"/>
      <c r="C144" s="144"/>
      <c r="D144" s="145" t="s">
        <v>149</v>
      </c>
      <c r="E144" s="146" t="s">
        <v>34</v>
      </c>
      <c r="F144" s="147" t="s">
        <v>239</v>
      </c>
      <c r="G144" s="144"/>
      <c r="H144" s="148">
        <v>6.8970000000000002</v>
      </c>
      <c r="I144" s="149"/>
      <c r="J144" s="144"/>
      <c r="K144" s="144"/>
      <c r="L144" s="150"/>
      <c r="M144" s="151"/>
      <c r="N144" s="152"/>
      <c r="O144" s="152"/>
      <c r="P144" s="152"/>
      <c r="Q144" s="152"/>
      <c r="R144" s="152"/>
      <c r="S144" s="152"/>
      <c r="T144" s="153"/>
      <c r="AT144" s="154" t="s">
        <v>149</v>
      </c>
      <c r="AU144" s="154" t="s">
        <v>86</v>
      </c>
      <c r="AV144" s="7" t="s">
        <v>86</v>
      </c>
      <c r="AW144" s="7" t="s">
        <v>41</v>
      </c>
      <c r="AX144" s="7" t="s">
        <v>77</v>
      </c>
      <c r="AY144" s="154" t="s">
        <v>137</v>
      </c>
    </row>
    <row r="145" spans="2:65" s="8" customFormat="1">
      <c r="B145" s="155"/>
      <c r="C145" s="156"/>
      <c r="D145" s="145" t="s">
        <v>149</v>
      </c>
      <c r="E145" s="177" t="s">
        <v>34</v>
      </c>
      <c r="F145" s="178" t="s">
        <v>150</v>
      </c>
      <c r="G145" s="156"/>
      <c r="H145" s="179">
        <v>6.8970000000000002</v>
      </c>
      <c r="I145" s="161"/>
      <c r="J145" s="156"/>
      <c r="K145" s="156"/>
      <c r="L145" s="162"/>
      <c r="M145" s="163"/>
      <c r="N145" s="164"/>
      <c r="O145" s="164"/>
      <c r="P145" s="164"/>
      <c r="Q145" s="164"/>
      <c r="R145" s="164"/>
      <c r="S145" s="164"/>
      <c r="T145" s="165"/>
      <c r="AT145" s="166" t="s">
        <v>149</v>
      </c>
      <c r="AU145" s="166" t="s">
        <v>86</v>
      </c>
      <c r="AV145" s="8" t="s">
        <v>143</v>
      </c>
      <c r="AW145" s="8" t="s">
        <v>41</v>
      </c>
      <c r="AX145" s="8" t="s">
        <v>77</v>
      </c>
      <c r="AY145" s="166" t="s">
        <v>137</v>
      </c>
    </row>
    <row r="146" spans="2:65" s="7" customFormat="1">
      <c r="B146" s="143"/>
      <c r="C146" s="144"/>
      <c r="D146" s="145" t="s">
        <v>149</v>
      </c>
      <c r="E146" s="146" t="s">
        <v>34</v>
      </c>
      <c r="F146" s="147" t="s">
        <v>243</v>
      </c>
      <c r="G146" s="144"/>
      <c r="H146" s="148">
        <v>13.794</v>
      </c>
      <c r="I146" s="149"/>
      <c r="J146" s="144"/>
      <c r="K146" s="144"/>
      <c r="L146" s="150"/>
      <c r="M146" s="151"/>
      <c r="N146" s="152"/>
      <c r="O146" s="152"/>
      <c r="P146" s="152"/>
      <c r="Q146" s="152"/>
      <c r="R146" s="152"/>
      <c r="S146" s="152"/>
      <c r="T146" s="153"/>
      <c r="AT146" s="154" t="s">
        <v>149</v>
      </c>
      <c r="AU146" s="154" t="s">
        <v>86</v>
      </c>
      <c r="AV146" s="7" t="s">
        <v>86</v>
      </c>
      <c r="AW146" s="7" t="s">
        <v>41</v>
      </c>
      <c r="AX146" s="7" t="s">
        <v>77</v>
      </c>
      <c r="AY146" s="154" t="s">
        <v>137</v>
      </c>
    </row>
    <row r="147" spans="2:65" s="8" customFormat="1">
      <c r="B147" s="155"/>
      <c r="C147" s="156"/>
      <c r="D147" s="157" t="s">
        <v>149</v>
      </c>
      <c r="E147" s="158" t="s">
        <v>34</v>
      </c>
      <c r="F147" s="159" t="s">
        <v>150</v>
      </c>
      <c r="G147" s="156"/>
      <c r="H147" s="160">
        <v>13.794</v>
      </c>
      <c r="I147" s="161"/>
      <c r="J147" s="156"/>
      <c r="K147" s="156"/>
      <c r="L147" s="162"/>
      <c r="M147" s="163"/>
      <c r="N147" s="164"/>
      <c r="O147" s="164"/>
      <c r="P147" s="164"/>
      <c r="Q147" s="164"/>
      <c r="R147" s="164"/>
      <c r="S147" s="164"/>
      <c r="T147" s="165"/>
      <c r="AT147" s="166" t="s">
        <v>149</v>
      </c>
      <c r="AU147" s="166" t="s">
        <v>86</v>
      </c>
      <c r="AV147" s="8" t="s">
        <v>143</v>
      </c>
      <c r="AW147" s="8" t="s">
        <v>41</v>
      </c>
      <c r="AX147" s="8" t="s">
        <v>84</v>
      </c>
      <c r="AY147" s="166" t="s">
        <v>137</v>
      </c>
    </row>
    <row r="148" spans="2:65" s="1" customFormat="1" ht="31.5" customHeight="1">
      <c r="B148" s="24"/>
      <c r="C148" s="131" t="s">
        <v>183</v>
      </c>
      <c r="D148" s="131" t="s">
        <v>139</v>
      </c>
      <c r="E148" s="132" t="s">
        <v>263</v>
      </c>
      <c r="F148" s="133" t="s">
        <v>264</v>
      </c>
      <c r="G148" s="134" t="s">
        <v>155</v>
      </c>
      <c r="H148" s="135">
        <v>10.712999999999999</v>
      </c>
      <c r="I148" s="136"/>
      <c r="J148" s="137">
        <f>ROUND(I148*H148,2)</f>
        <v>0</v>
      </c>
      <c r="K148" s="133" t="s">
        <v>147</v>
      </c>
      <c r="L148" s="34"/>
      <c r="M148" s="138" t="s">
        <v>34</v>
      </c>
      <c r="N148" s="139" t="s">
        <v>48</v>
      </c>
      <c r="O148" s="25"/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3" t="s">
        <v>143</v>
      </c>
      <c r="AT148" s="13" t="s">
        <v>139</v>
      </c>
      <c r="AU148" s="13" t="s">
        <v>86</v>
      </c>
      <c r="AY148" s="13" t="s">
        <v>137</v>
      </c>
      <c r="BE148" s="142">
        <f>IF(N148="základní",J148,0)</f>
        <v>0</v>
      </c>
      <c r="BF148" s="142">
        <f>IF(N148="snížená",J148,0)</f>
        <v>0</v>
      </c>
      <c r="BG148" s="142">
        <f>IF(N148="zákl. přenesená",J148,0)</f>
        <v>0</v>
      </c>
      <c r="BH148" s="142">
        <f>IF(N148="sníž. přenesená",J148,0)</f>
        <v>0</v>
      </c>
      <c r="BI148" s="142">
        <f>IF(N148="nulová",J148,0)</f>
        <v>0</v>
      </c>
      <c r="BJ148" s="13" t="s">
        <v>84</v>
      </c>
      <c r="BK148" s="142">
        <f>ROUND(I148*H148,2)</f>
        <v>0</v>
      </c>
      <c r="BL148" s="13" t="s">
        <v>143</v>
      </c>
      <c r="BM148" s="13" t="s">
        <v>265</v>
      </c>
    </row>
    <row r="149" spans="2:65" s="9" customFormat="1">
      <c r="B149" s="180"/>
      <c r="C149" s="181"/>
      <c r="D149" s="145" t="s">
        <v>149</v>
      </c>
      <c r="E149" s="182" t="s">
        <v>34</v>
      </c>
      <c r="F149" s="183" t="s">
        <v>266</v>
      </c>
      <c r="G149" s="181"/>
      <c r="H149" s="184" t="s">
        <v>34</v>
      </c>
      <c r="I149" s="185"/>
      <c r="J149" s="181"/>
      <c r="K149" s="181"/>
      <c r="L149" s="186"/>
      <c r="M149" s="187"/>
      <c r="N149" s="188"/>
      <c r="O149" s="188"/>
      <c r="P149" s="188"/>
      <c r="Q149" s="188"/>
      <c r="R149" s="188"/>
      <c r="S149" s="188"/>
      <c r="T149" s="189"/>
      <c r="AT149" s="190" t="s">
        <v>149</v>
      </c>
      <c r="AU149" s="190" t="s">
        <v>86</v>
      </c>
      <c r="AV149" s="9" t="s">
        <v>84</v>
      </c>
      <c r="AW149" s="9" t="s">
        <v>41</v>
      </c>
      <c r="AX149" s="9" t="s">
        <v>77</v>
      </c>
      <c r="AY149" s="190" t="s">
        <v>137</v>
      </c>
    </row>
    <row r="150" spans="2:65" s="9" customFormat="1">
      <c r="B150" s="180"/>
      <c r="C150" s="181"/>
      <c r="D150" s="145" t="s">
        <v>149</v>
      </c>
      <c r="E150" s="182" t="s">
        <v>34</v>
      </c>
      <c r="F150" s="183" t="s">
        <v>267</v>
      </c>
      <c r="G150" s="181"/>
      <c r="H150" s="184" t="s">
        <v>34</v>
      </c>
      <c r="I150" s="185"/>
      <c r="J150" s="181"/>
      <c r="K150" s="181"/>
      <c r="L150" s="186"/>
      <c r="M150" s="187"/>
      <c r="N150" s="188"/>
      <c r="O150" s="188"/>
      <c r="P150" s="188"/>
      <c r="Q150" s="188"/>
      <c r="R150" s="188"/>
      <c r="S150" s="188"/>
      <c r="T150" s="189"/>
      <c r="AT150" s="190" t="s">
        <v>149</v>
      </c>
      <c r="AU150" s="190" t="s">
        <v>86</v>
      </c>
      <c r="AV150" s="9" t="s">
        <v>84</v>
      </c>
      <c r="AW150" s="9" t="s">
        <v>41</v>
      </c>
      <c r="AX150" s="9" t="s">
        <v>77</v>
      </c>
      <c r="AY150" s="190" t="s">
        <v>137</v>
      </c>
    </row>
    <row r="151" spans="2:65" s="7" customFormat="1">
      <c r="B151" s="143"/>
      <c r="C151" s="144"/>
      <c r="D151" s="145" t="s">
        <v>149</v>
      </c>
      <c r="E151" s="146" t="s">
        <v>34</v>
      </c>
      <c r="F151" s="147" t="s">
        <v>268</v>
      </c>
      <c r="G151" s="144"/>
      <c r="H151" s="148">
        <v>10.712999999999999</v>
      </c>
      <c r="I151" s="149"/>
      <c r="J151" s="144"/>
      <c r="K151" s="144"/>
      <c r="L151" s="150"/>
      <c r="M151" s="151"/>
      <c r="N151" s="152"/>
      <c r="O151" s="152"/>
      <c r="P151" s="152"/>
      <c r="Q151" s="152"/>
      <c r="R151" s="152"/>
      <c r="S151" s="152"/>
      <c r="T151" s="153"/>
      <c r="AT151" s="154" t="s">
        <v>149</v>
      </c>
      <c r="AU151" s="154" t="s">
        <v>86</v>
      </c>
      <c r="AV151" s="7" t="s">
        <v>86</v>
      </c>
      <c r="AW151" s="7" t="s">
        <v>41</v>
      </c>
      <c r="AX151" s="7" t="s">
        <v>77</v>
      </c>
      <c r="AY151" s="154" t="s">
        <v>137</v>
      </c>
    </row>
    <row r="152" spans="2:65" s="8" customFormat="1">
      <c r="B152" s="155"/>
      <c r="C152" s="156"/>
      <c r="D152" s="157" t="s">
        <v>149</v>
      </c>
      <c r="E152" s="158" t="s">
        <v>34</v>
      </c>
      <c r="F152" s="159" t="s">
        <v>150</v>
      </c>
      <c r="G152" s="156"/>
      <c r="H152" s="160">
        <v>10.712999999999999</v>
      </c>
      <c r="I152" s="161"/>
      <c r="J152" s="156"/>
      <c r="K152" s="156"/>
      <c r="L152" s="162"/>
      <c r="M152" s="163"/>
      <c r="N152" s="164"/>
      <c r="O152" s="164"/>
      <c r="P152" s="164"/>
      <c r="Q152" s="164"/>
      <c r="R152" s="164"/>
      <c r="S152" s="164"/>
      <c r="T152" s="165"/>
      <c r="AT152" s="166" t="s">
        <v>149</v>
      </c>
      <c r="AU152" s="166" t="s">
        <v>86</v>
      </c>
      <c r="AV152" s="8" t="s">
        <v>143</v>
      </c>
      <c r="AW152" s="8" t="s">
        <v>41</v>
      </c>
      <c r="AX152" s="8" t="s">
        <v>84</v>
      </c>
      <c r="AY152" s="166" t="s">
        <v>137</v>
      </c>
    </row>
    <row r="153" spans="2:65" s="1" customFormat="1" ht="22.5" customHeight="1">
      <c r="B153" s="24"/>
      <c r="C153" s="131" t="s">
        <v>190</v>
      </c>
      <c r="D153" s="131" t="s">
        <v>139</v>
      </c>
      <c r="E153" s="132" t="s">
        <v>269</v>
      </c>
      <c r="F153" s="133" t="s">
        <v>270</v>
      </c>
      <c r="G153" s="134" t="s">
        <v>193</v>
      </c>
      <c r="H153" s="135">
        <v>17.186</v>
      </c>
      <c r="I153" s="136"/>
      <c r="J153" s="137">
        <f>ROUND(I153*H153,2)</f>
        <v>0</v>
      </c>
      <c r="K153" s="133" t="s">
        <v>147</v>
      </c>
      <c r="L153" s="34"/>
      <c r="M153" s="138" t="s">
        <v>34</v>
      </c>
      <c r="N153" s="139" t="s">
        <v>48</v>
      </c>
      <c r="O153" s="25"/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3" t="s">
        <v>143</v>
      </c>
      <c r="AT153" s="13" t="s">
        <v>139</v>
      </c>
      <c r="AU153" s="13" t="s">
        <v>86</v>
      </c>
      <c r="AY153" s="13" t="s">
        <v>137</v>
      </c>
      <c r="BE153" s="142">
        <f>IF(N153="základní",J153,0)</f>
        <v>0</v>
      </c>
      <c r="BF153" s="142">
        <f>IF(N153="snížená",J153,0)</f>
        <v>0</v>
      </c>
      <c r="BG153" s="142">
        <f>IF(N153="zákl. přenesená",J153,0)</f>
        <v>0</v>
      </c>
      <c r="BH153" s="142">
        <f>IF(N153="sníž. přenesená",J153,0)</f>
        <v>0</v>
      </c>
      <c r="BI153" s="142">
        <f>IF(N153="nulová",J153,0)</f>
        <v>0</v>
      </c>
      <c r="BJ153" s="13" t="s">
        <v>84</v>
      </c>
      <c r="BK153" s="142">
        <f>ROUND(I153*H153,2)</f>
        <v>0</v>
      </c>
      <c r="BL153" s="13" t="s">
        <v>143</v>
      </c>
      <c r="BM153" s="13" t="s">
        <v>271</v>
      </c>
    </row>
    <row r="154" spans="2:65" s="9" customFormat="1">
      <c r="B154" s="180"/>
      <c r="C154" s="181"/>
      <c r="D154" s="145" t="s">
        <v>149</v>
      </c>
      <c r="E154" s="182" t="s">
        <v>34</v>
      </c>
      <c r="F154" s="183" t="s">
        <v>248</v>
      </c>
      <c r="G154" s="181"/>
      <c r="H154" s="184" t="s">
        <v>34</v>
      </c>
      <c r="I154" s="185"/>
      <c r="J154" s="181"/>
      <c r="K154" s="181"/>
      <c r="L154" s="186"/>
      <c r="M154" s="187"/>
      <c r="N154" s="188"/>
      <c r="O154" s="188"/>
      <c r="P154" s="188"/>
      <c r="Q154" s="188"/>
      <c r="R154" s="188"/>
      <c r="S154" s="188"/>
      <c r="T154" s="189"/>
      <c r="AT154" s="190" t="s">
        <v>149</v>
      </c>
      <c r="AU154" s="190" t="s">
        <v>86</v>
      </c>
      <c r="AV154" s="9" t="s">
        <v>84</v>
      </c>
      <c r="AW154" s="9" t="s">
        <v>41</v>
      </c>
      <c r="AX154" s="9" t="s">
        <v>77</v>
      </c>
      <c r="AY154" s="190" t="s">
        <v>137</v>
      </c>
    </row>
    <row r="155" spans="2:65" s="9" customFormat="1">
      <c r="B155" s="180"/>
      <c r="C155" s="181"/>
      <c r="D155" s="145" t="s">
        <v>149</v>
      </c>
      <c r="E155" s="182" t="s">
        <v>34</v>
      </c>
      <c r="F155" s="183" t="s">
        <v>249</v>
      </c>
      <c r="G155" s="181"/>
      <c r="H155" s="184" t="s">
        <v>34</v>
      </c>
      <c r="I155" s="185"/>
      <c r="J155" s="181"/>
      <c r="K155" s="181"/>
      <c r="L155" s="186"/>
      <c r="M155" s="187"/>
      <c r="N155" s="188"/>
      <c r="O155" s="188"/>
      <c r="P155" s="188"/>
      <c r="Q155" s="188"/>
      <c r="R155" s="188"/>
      <c r="S155" s="188"/>
      <c r="T155" s="189"/>
      <c r="AT155" s="190" t="s">
        <v>149</v>
      </c>
      <c r="AU155" s="190" t="s">
        <v>86</v>
      </c>
      <c r="AV155" s="9" t="s">
        <v>84</v>
      </c>
      <c r="AW155" s="9" t="s">
        <v>41</v>
      </c>
      <c r="AX155" s="9" t="s">
        <v>77</v>
      </c>
      <c r="AY155" s="190" t="s">
        <v>137</v>
      </c>
    </row>
    <row r="156" spans="2:65" s="7" customFormat="1">
      <c r="B156" s="143"/>
      <c r="C156" s="144"/>
      <c r="D156" s="145" t="s">
        <v>149</v>
      </c>
      <c r="E156" s="146" t="s">
        <v>34</v>
      </c>
      <c r="F156" s="147" t="s">
        <v>250</v>
      </c>
      <c r="G156" s="144"/>
      <c r="H156" s="148">
        <v>17.186</v>
      </c>
      <c r="I156" s="149"/>
      <c r="J156" s="144"/>
      <c r="K156" s="144"/>
      <c r="L156" s="150"/>
      <c r="M156" s="151"/>
      <c r="N156" s="152"/>
      <c r="O156" s="152"/>
      <c r="P156" s="152"/>
      <c r="Q156" s="152"/>
      <c r="R156" s="152"/>
      <c r="S156" s="152"/>
      <c r="T156" s="153"/>
      <c r="AT156" s="154" t="s">
        <v>149</v>
      </c>
      <c r="AU156" s="154" t="s">
        <v>86</v>
      </c>
      <c r="AV156" s="7" t="s">
        <v>86</v>
      </c>
      <c r="AW156" s="7" t="s">
        <v>41</v>
      </c>
      <c r="AX156" s="7" t="s">
        <v>77</v>
      </c>
      <c r="AY156" s="154" t="s">
        <v>137</v>
      </c>
    </row>
    <row r="157" spans="2:65" s="8" customFormat="1">
      <c r="B157" s="155"/>
      <c r="C157" s="156"/>
      <c r="D157" s="157" t="s">
        <v>149</v>
      </c>
      <c r="E157" s="158" t="s">
        <v>34</v>
      </c>
      <c r="F157" s="159" t="s">
        <v>150</v>
      </c>
      <c r="G157" s="156"/>
      <c r="H157" s="160">
        <v>17.186</v>
      </c>
      <c r="I157" s="161"/>
      <c r="J157" s="156"/>
      <c r="K157" s="156"/>
      <c r="L157" s="162"/>
      <c r="M157" s="163"/>
      <c r="N157" s="164"/>
      <c r="O157" s="164"/>
      <c r="P157" s="164"/>
      <c r="Q157" s="164"/>
      <c r="R157" s="164"/>
      <c r="S157" s="164"/>
      <c r="T157" s="165"/>
      <c r="AT157" s="166" t="s">
        <v>149</v>
      </c>
      <c r="AU157" s="166" t="s">
        <v>86</v>
      </c>
      <c r="AV157" s="8" t="s">
        <v>143</v>
      </c>
      <c r="AW157" s="8" t="s">
        <v>41</v>
      </c>
      <c r="AX157" s="8" t="s">
        <v>84</v>
      </c>
      <c r="AY157" s="166" t="s">
        <v>137</v>
      </c>
    </row>
    <row r="158" spans="2:65" s="1" customFormat="1" ht="22.5" customHeight="1">
      <c r="B158" s="24"/>
      <c r="C158" s="131" t="s">
        <v>196</v>
      </c>
      <c r="D158" s="131" t="s">
        <v>139</v>
      </c>
      <c r="E158" s="132" t="s">
        <v>272</v>
      </c>
      <c r="F158" s="133" t="s">
        <v>273</v>
      </c>
      <c r="G158" s="134" t="s">
        <v>193</v>
      </c>
      <c r="H158" s="135">
        <v>22.655999999999999</v>
      </c>
      <c r="I158" s="136"/>
      <c r="J158" s="137">
        <f>ROUND(I158*H158,2)</f>
        <v>0</v>
      </c>
      <c r="K158" s="133" t="s">
        <v>34</v>
      </c>
      <c r="L158" s="34"/>
      <c r="M158" s="138" t="s">
        <v>34</v>
      </c>
      <c r="N158" s="139" t="s">
        <v>48</v>
      </c>
      <c r="O158" s="25"/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3" t="s">
        <v>143</v>
      </c>
      <c r="AT158" s="13" t="s">
        <v>139</v>
      </c>
      <c r="AU158" s="13" t="s">
        <v>86</v>
      </c>
      <c r="AY158" s="13" t="s">
        <v>137</v>
      </c>
      <c r="BE158" s="142">
        <f>IF(N158="základní",J158,0)</f>
        <v>0</v>
      </c>
      <c r="BF158" s="142">
        <f>IF(N158="snížená",J158,0)</f>
        <v>0</v>
      </c>
      <c r="BG158" s="142">
        <f>IF(N158="zákl. přenesená",J158,0)</f>
        <v>0</v>
      </c>
      <c r="BH158" s="142">
        <f>IF(N158="sníž. přenesená",J158,0)</f>
        <v>0</v>
      </c>
      <c r="BI158" s="142">
        <f>IF(N158="nulová",J158,0)</f>
        <v>0</v>
      </c>
      <c r="BJ158" s="13" t="s">
        <v>84</v>
      </c>
      <c r="BK158" s="142">
        <f>ROUND(I158*H158,2)</f>
        <v>0</v>
      </c>
      <c r="BL158" s="13" t="s">
        <v>143</v>
      </c>
      <c r="BM158" s="13" t="s">
        <v>274</v>
      </c>
    </row>
    <row r="159" spans="2:65" s="9" customFormat="1">
      <c r="B159" s="180"/>
      <c r="C159" s="181"/>
      <c r="D159" s="145" t="s">
        <v>149</v>
      </c>
      <c r="E159" s="182" t="s">
        <v>34</v>
      </c>
      <c r="F159" s="183" t="s">
        <v>275</v>
      </c>
      <c r="G159" s="181"/>
      <c r="H159" s="184" t="s">
        <v>34</v>
      </c>
      <c r="I159" s="185"/>
      <c r="J159" s="181"/>
      <c r="K159" s="181"/>
      <c r="L159" s="186"/>
      <c r="M159" s="187"/>
      <c r="N159" s="188"/>
      <c r="O159" s="188"/>
      <c r="P159" s="188"/>
      <c r="Q159" s="188"/>
      <c r="R159" s="188"/>
      <c r="S159" s="188"/>
      <c r="T159" s="189"/>
      <c r="AT159" s="190" t="s">
        <v>149</v>
      </c>
      <c r="AU159" s="190" t="s">
        <v>86</v>
      </c>
      <c r="AV159" s="9" t="s">
        <v>84</v>
      </c>
      <c r="AW159" s="9" t="s">
        <v>41</v>
      </c>
      <c r="AX159" s="9" t="s">
        <v>77</v>
      </c>
      <c r="AY159" s="190" t="s">
        <v>137</v>
      </c>
    </row>
    <row r="160" spans="2:65" s="9" customFormat="1">
      <c r="B160" s="180"/>
      <c r="C160" s="181"/>
      <c r="D160" s="145" t="s">
        <v>149</v>
      </c>
      <c r="E160" s="182" t="s">
        <v>34</v>
      </c>
      <c r="F160" s="183" t="s">
        <v>276</v>
      </c>
      <c r="G160" s="181"/>
      <c r="H160" s="184" t="s">
        <v>34</v>
      </c>
      <c r="I160" s="185"/>
      <c r="J160" s="181"/>
      <c r="K160" s="181"/>
      <c r="L160" s="186"/>
      <c r="M160" s="187"/>
      <c r="N160" s="188"/>
      <c r="O160" s="188"/>
      <c r="P160" s="188"/>
      <c r="Q160" s="188"/>
      <c r="R160" s="188"/>
      <c r="S160" s="188"/>
      <c r="T160" s="189"/>
      <c r="AT160" s="190" t="s">
        <v>149</v>
      </c>
      <c r="AU160" s="190" t="s">
        <v>86</v>
      </c>
      <c r="AV160" s="9" t="s">
        <v>84</v>
      </c>
      <c r="AW160" s="9" t="s">
        <v>41</v>
      </c>
      <c r="AX160" s="9" t="s">
        <v>77</v>
      </c>
      <c r="AY160" s="190" t="s">
        <v>137</v>
      </c>
    </row>
    <row r="161" spans="2:65" s="7" customFormat="1">
      <c r="B161" s="143"/>
      <c r="C161" s="144"/>
      <c r="D161" s="145" t="s">
        <v>149</v>
      </c>
      <c r="E161" s="146" t="s">
        <v>34</v>
      </c>
      <c r="F161" s="147" t="s">
        <v>277</v>
      </c>
      <c r="G161" s="144"/>
      <c r="H161" s="148">
        <v>22.655999999999999</v>
      </c>
      <c r="I161" s="149"/>
      <c r="J161" s="144"/>
      <c r="K161" s="144"/>
      <c r="L161" s="150"/>
      <c r="M161" s="151"/>
      <c r="N161" s="152"/>
      <c r="O161" s="152"/>
      <c r="P161" s="152"/>
      <c r="Q161" s="152"/>
      <c r="R161" s="152"/>
      <c r="S161" s="152"/>
      <c r="T161" s="153"/>
      <c r="AT161" s="154" t="s">
        <v>149</v>
      </c>
      <c r="AU161" s="154" t="s">
        <v>86</v>
      </c>
      <c r="AV161" s="7" t="s">
        <v>86</v>
      </c>
      <c r="AW161" s="7" t="s">
        <v>41</v>
      </c>
      <c r="AX161" s="7" t="s">
        <v>77</v>
      </c>
      <c r="AY161" s="154" t="s">
        <v>137</v>
      </c>
    </row>
    <row r="162" spans="2:65" s="8" customFormat="1">
      <c r="B162" s="155"/>
      <c r="C162" s="156"/>
      <c r="D162" s="145" t="s">
        <v>149</v>
      </c>
      <c r="E162" s="177" t="s">
        <v>34</v>
      </c>
      <c r="F162" s="178" t="s">
        <v>150</v>
      </c>
      <c r="G162" s="156"/>
      <c r="H162" s="179">
        <v>22.655999999999999</v>
      </c>
      <c r="I162" s="161"/>
      <c r="J162" s="156"/>
      <c r="K162" s="156"/>
      <c r="L162" s="162"/>
      <c r="M162" s="163"/>
      <c r="N162" s="164"/>
      <c r="O162" s="164"/>
      <c r="P162" s="164"/>
      <c r="Q162" s="164"/>
      <c r="R162" s="164"/>
      <c r="S162" s="164"/>
      <c r="T162" s="165"/>
      <c r="AT162" s="166" t="s">
        <v>149</v>
      </c>
      <c r="AU162" s="166" t="s">
        <v>86</v>
      </c>
      <c r="AV162" s="8" t="s">
        <v>143</v>
      </c>
      <c r="AW162" s="8" t="s">
        <v>41</v>
      </c>
      <c r="AX162" s="8" t="s">
        <v>84</v>
      </c>
      <c r="AY162" s="166" t="s">
        <v>137</v>
      </c>
    </row>
    <row r="163" spans="2:65" s="6" customFormat="1" ht="29.85" customHeight="1">
      <c r="B163" s="114"/>
      <c r="C163" s="115"/>
      <c r="D163" s="128" t="s">
        <v>76</v>
      </c>
      <c r="E163" s="129" t="s">
        <v>86</v>
      </c>
      <c r="F163" s="129" t="s">
        <v>278</v>
      </c>
      <c r="G163" s="115"/>
      <c r="H163" s="115"/>
      <c r="I163" s="118"/>
      <c r="J163" s="130">
        <f>BK163</f>
        <v>0</v>
      </c>
      <c r="K163" s="115"/>
      <c r="L163" s="120"/>
      <c r="M163" s="121"/>
      <c r="N163" s="122"/>
      <c r="O163" s="122"/>
      <c r="P163" s="123">
        <f>SUM(P164:P212)</f>
        <v>0</v>
      </c>
      <c r="Q163" s="122"/>
      <c r="R163" s="123">
        <f>SUM(R164:R212)</f>
        <v>31.975696749999997</v>
      </c>
      <c r="S163" s="122"/>
      <c r="T163" s="124">
        <f>SUM(T164:T212)</f>
        <v>0</v>
      </c>
      <c r="AR163" s="125" t="s">
        <v>84</v>
      </c>
      <c r="AT163" s="126" t="s">
        <v>76</v>
      </c>
      <c r="AU163" s="126" t="s">
        <v>84</v>
      </c>
      <c r="AY163" s="125" t="s">
        <v>137</v>
      </c>
      <c r="BK163" s="127">
        <f>SUM(BK164:BK212)</f>
        <v>0</v>
      </c>
    </row>
    <row r="164" spans="2:65" s="1" customFormat="1" ht="31.5" customHeight="1">
      <c r="B164" s="24"/>
      <c r="C164" s="131" t="s">
        <v>200</v>
      </c>
      <c r="D164" s="131" t="s">
        <v>139</v>
      </c>
      <c r="E164" s="132" t="s">
        <v>279</v>
      </c>
      <c r="F164" s="133" t="s">
        <v>280</v>
      </c>
      <c r="G164" s="134" t="s">
        <v>155</v>
      </c>
      <c r="H164" s="135">
        <v>1.7190000000000001</v>
      </c>
      <c r="I164" s="136"/>
      <c r="J164" s="137">
        <f>ROUND(I164*H164,2)</f>
        <v>0</v>
      </c>
      <c r="K164" s="133" t="s">
        <v>147</v>
      </c>
      <c r="L164" s="34"/>
      <c r="M164" s="138" t="s">
        <v>34</v>
      </c>
      <c r="N164" s="139" t="s">
        <v>48</v>
      </c>
      <c r="O164" s="25"/>
      <c r="P164" s="140">
        <f>O164*H164</f>
        <v>0</v>
      </c>
      <c r="Q164" s="140">
        <v>2.16</v>
      </c>
      <c r="R164" s="140">
        <f>Q164*H164</f>
        <v>3.7130400000000003</v>
      </c>
      <c r="S164" s="140">
        <v>0</v>
      </c>
      <c r="T164" s="141">
        <f>S164*H164</f>
        <v>0</v>
      </c>
      <c r="AR164" s="13" t="s">
        <v>143</v>
      </c>
      <c r="AT164" s="13" t="s">
        <v>139</v>
      </c>
      <c r="AU164" s="13" t="s">
        <v>86</v>
      </c>
      <c r="AY164" s="13" t="s">
        <v>137</v>
      </c>
      <c r="BE164" s="142">
        <f>IF(N164="základní",J164,0)</f>
        <v>0</v>
      </c>
      <c r="BF164" s="142">
        <f>IF(N164="snížená",J164,0)</f>
        <v>0</v>
      </c>
      <c r="BG164" s="142">
        <f>IF(N164="zákl. přenesená",J164,0)</f>
        <v>0</v>
      </c>
      <c r="BH164" s="142">
        <f>IF(N164="sníž. přenesená",J164,0)</f>
        <v>0</v>
      </c>
      <c r="BI164" s="142">
        <f>IF(N164="nulová",J164,0)</f>
        <v>0</v>
      </c>
      <c r="BJ164" s="13" t="s">
        <v>84</v>
      </c>
      <c r="BK164" s="142">
        <f>ROUND(I164*H164,2)</f>
        <v>0</v>
      </c>
      <c r="BL164" s="13" t="s">
        <v>143</v>
      </c>
      <c r="BM164" s="13" t="s">
        <v>281</v>
      </c>
    </row>
    <row r="165" spans="2:65" s="9" customFormat="1">
      <c r="B165" s="180"/>
      <c r="C165" s="181"/>
      <c r="D165" s="145" t="s">
        <v>149</v>
      </c>
      <c r="E165" s="182" t="s">
        <v>34</v>
      </c>
      <c r="F165" s="183" t="s">
        <v>248</v>
      </c>
      <c r="G165" s="181"/>
      <c r="H165" s="184" t="s">
        <v>34</v>
      </c>
      <c r="I165" s="185"/>
      <c r="J165" s="181"/>
      <c r="K165" s="181"/>
      <c r="L165" s="186"/>
      <c r="M165" s="187"/>
      <c r="N165" s="188"/>
      <c r="O165" s="188"/>
      <c r="P165" s="188"/>
      <c r="Q165" s="188"/>
      <c r="R165" s="188"/>
      <c r="S165" s="188"/>
      <c r="T165" s="189"/>
      <c r="AT165" s="190" t="s">
        <v>149</v>
      </c>
      <c r="AU165" s="190" t="s">
        <v>86</v>
      </c>
      <c r="AV165" s="9" t="s">
        <v>84</v>
      </c>
      <c r="AW165" s="9" t="s">
        <v>41</v>
      </c>
      <c r="AX165" s="9" t="s">
        <v>77</v>
      </c>
      <c r="AY165" s="190" t="s">
        <v>137</v>
      </c>
    </row>
    <row r="166" spans="2:65" s="9" customFormat="1">
      <c r="B166" s="180"/>
      <c r="C166" s="181"/>
      <c r="D166" s="145" t="s">
        <v>149</v>
      </c>
      <c r="E166" s="182" t="s">
        <v>34</v>
      </c>
      <c r="F166" s="183" t="s">
        <v>249</v>
      </c>
      <c r="G166" s="181"/>
      <c r="H166" s="184" t="s">
        <v>34</v>
      </c>
      <c r="I166" s="185"/>
      <c r="J166" s="181"/>
      <c r="K166" s="181"/>
      <c r="L166" s="186"/>
      <c r="M166" s="187"/>
      <c r="N166" s="188"/>
      <c r="O166" s="188"/>
      <c r="P166" s="188"/>
      <c r="Q166" s="188"/>
      <c r="R166" s="188"/>
      <c r="S166" s="188"/>
      <c r="T166" s="189"/>
      <c r="AT166" s="190" t="s">
        <v>149</v>
      </c>
      <c r="AU166" s="190" t="s">
        <v>86</v>
      </c>
      <c r="AV166" s="9" t="s">
        <v>84</v>
      </c>
      <c r="AW166" s="9" t="s">
        <v>41</v>
      </c>
      <c r="AX166" s="9" t="s">
        <v>77</v>
      </c>
      <c r="AY166" s="190" t="s">
        <v>137</v>
      </c>
    </row>
    <row r="167" spans="2:65" s="7" customFormat="1">
      <c r="B167" s="143"/>
      <c r="C167" s="144"/>
      <c r="D167" s="145" t="s">
        <v>149</v>
      </c>
      <c r="E167" s="146" t="s">
        <v>34</v>
      </c>
      <c r="F167" s="147" t="s">
        <v>250</v>
      </c>
      <c r="G167" s="144"/>
      <c r="H167" s="148">
        <v>17.186</v>
      </c>
      <c r="I167" s="149"/>
      <c r="J167" s="144"/>
      <c r="K167" s="144"/>
      <c r="L167" s="150"/>
      <c r="M167" s="151"/>
      <c r="N167" s="152"/>
      <c r="O167" s="152"/>
      <c r="P167" s="152"/>
      <c r="Q167" s="152"/>
      <c r="R167" s="152"/>
      <c r="S167" s="152"/>
      <c r="T167" s="153"/>
      <c r="AT167" s="154" t="s">
        <v>149</v>
      </c>
      <c r="AU167" s="154" t="s">
        <v>86</v>
      </c>
      <c r="AV167" s="7" t="s">
        <v>86</v>
      </c>
      <c r="AW167" s="7" t="s">
        <v>41</v>
      </c>
      <c r="AX167" s="7" t="s">
        <v>77</v>
      </c>
      <c r="AY167" s="154" t="s">
        <v>137</v>
      </c>
    </row>
    <row r="168" spans="2:65" s="8" customFormat="1">
      <c r="B168" s="155"/>
      <c r="C168" s="156"/>
      <c r="D168" s="145" t="s">
        <v>149</v>
      </c>
      <c r="E168" s="177" t="s">
        <v>34</v>
      </c>
      <c r="F168" s="178" t="s">
        <v>150</v>
      </c>
      <c r="G168" s="156"/>
      <c r="H168" s="179">
        <v>17.186</v>
      </c>
      <c r="I168" s="161"/>
      <c r="J168" s="156"/>
      <c r="K168" s="156"/>
      <c r="L168" s="162"/>
      <c r="M168" s="163"/>
      <c r="N168" s="164"/>
      <c r="O168" s="164"/>
      <c r="P168" s="164"/>
      <c r="Q168" s="164"/>
      <c r="R168" s="164"/>
      <c r="S168" s="164"/>
      <c r="T168" s="165"/>
      <c r="AT168" s="166" t="s">
        <v>149</v>
      </c>
      <c r="AU168" s="166" t="s">
        <v>86</v>
      </c>
      <c r="AV168" s="8" t="s">
        <v>143</v>
      </c>
      <c r="AW168" s="8" t="s">
        <v>41</v>
      </c>
      <c r="AX168" s="8" t="s">
        <v>77</v>
      </c>
      <c r="AY168" s="166" t="s">
        <v>137</v>
      </c>
    </row>
    <row r="169" spans="2:65" s="7" customFormat="1">
      <c r="B169" s="143"/>
      <c r="C169" s="144"/>
      <c r="D169" s="145" t="s">
        <v>149</v>
      </c>
      <c r="E169" s="146" t="s">
        <v>34</v>
      </c>
      <c r="F169" s="147" t="s">
        <v>282</v>
      </c>
      <c r="G169" s="144"/>
      <c r="H169" s="148">
        <v>1.7190000000000001</v>
      </c>
      <c r="I169" s="149"/>
      <c r="J169" s="144"/>
      <c r="K169" s="144"/>
      <c r="L169" s="150"/>
      <c r="M169" s="151"/>
      <c r="N169" s="152"/>
      <c r="O169" s="152"/>
      <c r="P169" s="152"/>
      <c r="Q169" s="152"/>
      <c r="R169" s="152"/>
      <c r="S169" s="152"/>
      <c r="T169" s="153"/>
      <c r="AT169" s="154" t="s">
        <v>149</v>
      </c>
      <c r="AU169" s="154" t="s">
        <v>86</v>
      </c>
      <c r="AV169" s="7" t="s">
        <v>86</v>
      </c>
      <c r="AW169" s="7" t="s">
        <v>41</v>
      </c>
      <c r="AX169" s="7" t="s">
        <v>77</v>
      </c>
      <c r="AY169" s="154" t="s">
        <v>137</v>
      </c>
    </row>
    <row r="170" spans="2:65" s="8" customFormat="1">
      <c r="B170" s="155"/>
      <c r="C170" s="156"/>
      <c r="D170" s="157" t="s">
        <v>149</v>
      </c>
      <c r="E170" s="158" t="s">
        <v>34</v>
      </c>
      <c r="F170" s="159" t="s">
        <v>150</v>
      </c>
      <c r="G170" s="156"/>
      <c r="H170" s="160">
        <v>1.7190000000000001</v>
      </c>
      <c r="I170" s="161"/>
      <c r="J170" s="156"/>
      <c r="K170" s="156"/>
      <c r="L170" s="162"/>
      <c r="M170" s="163"/>
      <c r="N170" s="164"/>
      <c r="O170" s="164"/>
      <c r="P170" s="164"/>
      <c r="Q170" s="164"/>
      <c r="R170" s="164"/>
      <c r="S170" s="164"/>
      <c r="T170" s="165"/>
      <c r="AT170" s="166" t="s">
        <v>149</v>
      </c>
      <c r="AU170" s="166" t="s">
        <v>86</v>
      </c>
      <c r="AV170" s="8" t="s">
        <v>143</v>
      </c>
      <c r="AW170" s="8" t="s">
        <v>41</v>
      </c>
      <c r="AX170" s="8" t="s">
        <v>84</v>
      </c>
      <c r="AY170" s="166" t="s">
        <v>137</v>
      </c>
    </row>
    <row r="171" spans="2:65" s="1" customFormat="1" ht="31.5" customHeight="1">
      <c r="B171" s="24"/>
      <c r="C171" s="131" t="s">
        <v>204</v>
      </c>
      <c r="D171" s="131" t="s">
        <v>139</v>
      </c>
      <c r="E171" s="132" t="s">
        <v>283</v>
      </c>
      <c r="F171" s="133" t="s">
        <v>284</v>
      </c>
      <c r="G171" s="134" t="s">
        <v>155</v>
      </c>
      <c r="H171" s="135">
        <v>2.5779999999999998</v>
      </c>
      <c r="I171" s="136"/>
      <c r="J171" s="137">
        <f>ROUND(I171*H171,2)</f>
        <v>0</v>
      </c>
      <c r="K171" s="133" t="s">
        <v>147</v>
      </c>
      <c r="L171" s="34"/>
      <c r="M171" s="138" t="s">
        <v>34</v>
      </c>
      <c r="N171" s="139" t="s">
        <v>48</v>
      </c>
      <c r="O171" s="25"/>
      <c r="P171" s="140">
        <f>O171*H171</f>
        <v>0</v>
      </c>
      <c r="Q171" s="140">
        <v>2.45329</v>
      </c>
      <c r="R171" s="140">
        <f>Q171*H171</f>
        <v>6.3245816199999991</v>
      </c>
      <c r="S171" s="140">
        <v>0</v>
      </c>
      <c r="T171" s="141">
        <f>S171*H171</f>
        <v>0</v>
      </c>
      <c r="AR171" s="13" t="s">
        <v>143</v>
      </c>
      <c r="AT171" s="13" t="s">
        <v>139</v>
      </c>
      <c r="AU171" s="13" t="s">
        <v>86</v>
      </c>
      <c r="AY171" s="13" t="s">
        <v>137</v>
      </c>
      <c r="BE171" s="142">
        <f>IF(N171="základní",J171,0)</f>
        <v>0</v>
      </c>
      <c r="BF171" s="142">
        <f>IF(N171="snížená",J171,0)</f>
        <v>0</v>
      </c>
      <c r="BG171" s="142">
        <f>IF(N171="zákl. přenesená",J171,0)</f>
        <v>0</v>
      </c>
      <c r="BH171" s="142">
        <f>IF(N171="sníž. přenesená",J171,0)</f>
        <v>0</v>
      </c>
      <c r="BI171" s="142">
        <f>IF(N171="nulová",J171,0)</f>
        <v>0</v>
      </c>
      <c r="BJ171" s="13" t="s">
        <v>84</v>
      </c>
      <c r="BK171" s="142">
        <f>ROUND(I171*H171,2)</f>
        <v>0</v>
      </c>
      <c r="BL171" s="13" t="s">
        <v>143</v>
      </c>
      <c r="BM171" s="13" t="s">
        <v>285</v>
      </c>
    </row>
    <row r="172" spans="2:65" s="9" customFormat="1">
      <c r="B172" s="180"/>
      <c r="C172" s="181"/>
      <c r="D172" s="145" t="s">
        <v>149</v>
      </c>
      <c r="E172" s="182" t="s">
        <v>34</v>
      </c>
      <c r="F172" s="183" t="s">
        <v>248</v>
      </c>
      <c r="G172" s="181"/>
      <c r="H172" s="184" t="s">
        <v>34</v>
      </c>
      <c r="I172" s="185"/>
      <c r="J172" s="181"/>
      <c r="K172" s="181"/>
      <c r="L172" s="186"/>
      <c r="M172" s="187"/>
      <c r="N172" s="188"/>
      <c r="O172" s="188"/>
      <c r="P172" s="188"/>
      <c r="Q172" s="188"/>
      <c r="R172" s="188"/>
      <c r="S172" s="188"/>
      <c r="T172" s="189"/>
      <c r="AT172" s="190" t="s">
        <v>149</v>
      </c>
      <c r="AU172" s="190" t="s">
        <v>86</v>
      </c>
      <c r="AV172" s="9" t="s">
        <v>84</v>
      </c>
      <c r="AW172" s="9" t="s">
        <v>41</v>
      </c>
      <c r="AX172" s="9" t="s">
        <v>77</v>
      </c>
      <c r="AY172" s="190" t="s">
        <v>137</v>
      </c>
    </row>
    <row r="173" spans="2:65" s="9" customFormat="1">
      <c r="B173" s="180"/>
      <c r="C173" s="181"/>
      <c r="D173" s="145" t="s">
        <v>149</v>
      </c>
      <c r="E173" s="182" t="s">
        <v>34</v>
      </c>
      <c r="F173" s="183" t="s">
        <v>249</v>
      </c>
      <c r="G173" s="181"/>
      <c r="H173" s="184" t="s">
        <v>34</v>
      </c>
      <c r="I173" s="185"/>
      <c r="J173" s="181"/>
      <c r="K173" s="181"/>
      <c r="L173" s="186"/>
      <c r="M173" s="187"/>
      <c r="N173" s="188"/>
      <c r="O173" s="188"/>
      <c r="P173" s="188"/>
      <c r="Q173" s="188"/>
      <c r="R173" s="188"/>
      <c r="S173" s="188"/>
      <c r="T173" s="189"/>
      <c r="AT173" s="190" t="s">
        <v>149</v>
      </c>
      <c r="AU173" s="190" t="s">
        <v>86</v>
      </c>
      <c r="AV173" s="9" t="s">
        <v>84</v>
      </c>
      <c r="AW173" s="9" t="s">
        <v>41</v>
      </c>
      <c r="AX173" s="9" t="s">
        <v>77</v>
      </c>
      <c r="AY173" s="190" t="s">
        <v>137</v>
      </c>
    </row>
    <row r="174" spans="2:65" s="7" customFormat="1">
      <c r="B174" s="143"/>
      <c r="C174" s="144"/>
      <c r="D174" s="145" t="s">
        <v>149</v>
      </c>
      <c r="E174" s="146" t="s">
        <v>34</v>
      </c>
      <c r="F174" s="147" t="s">
        <v>250</v>
      </c>
      <c r="G174" s="144"/>
      <c r="H174" s="148">
        <v>17.186</v>
      </c>
      <c r="I174" s="149"/>
      <c r="J174" s="144"/>
      <c r="K174" s="144"/>
      <c r="L174" s="150"/>
      <c r="M174" s="151"/>
      <c r="N174" s="152"/>
      <c r="O174" s="152"/>
      <c r="P174" s="152"/>
      <c r="Q174" s="152"/>
      <c r="R174" s="152"/>
      <c r="S174" s="152"/>
      <c r="T174" s="153"/>
      <c r="AT174" s="154" t="s">
        <v>149</v>
      </c>
      <c r="AU174" s="154" t="s">
        <v>86</v>
      </c>
      <c r="AV174" s="7" t="s">
        <v>86</v>
      </c>
      <c r="AW174" s="7" t="s">
        <v>41</v>
      </c>
      <c r="AX174" s="7" t="s">
        <v>77</v>
      </c>
      <c r="AY174" s="154" t="s">
        <v>137</v>
      </c>
    </row>
    <row r="175" spans="2:65" s="8" customFormat="1">
      <c r="B175" s="155"/>
      <c r="C175" s="156"/>
      <c r="D175" s="145" t="s">
        <v>149</v>
      </c>
      <c r="E175" s="177" t="s">
        <v>34</v>
      </c>
      <c r="F175" s="178" t="s">
        <v>150</v>
      </c>
      <c r="G175" s="156"/>
      <c r="H175" s="179">
        <v>17.186</v>
      </c>
      <c r="I175" s="161"/>
      <c r="J175" s="156"/>
      <c r="K175" s="156"/>
      <c r="L175" s="162"/>
      <c r="M175" s="163"/>
      <c r="N175" s="164"/>
      <c r="O175" s="164"/>
      <c r="P175" s="164"/>
      <c r="Q175" s="164"/>
      <c r="R175" s="164"/>
      <c r="S175" s="164"/>
      <c r="T175" s="165"/>
      <c r="AT175" s="166" t="s">
        <v>149</v>
      </c>
      <c r="AU175" s="166" t="s">
        <v>86</v>
      </c>
      <c r="AV175" s="8" t="s">
        <v>143</v>
      </c>
      <c r="AW175" s="8" t="s">
        <v>41</v>
      </c>
      <c r="AX175" s="8" t="s">
        <v>77</v>
      </c>
      <c r="AY175" s="166" t="s">
        <v>137</v>
      </c>
    </row>
    <row r="176" spans="2:65" s="7" customFormat="1">
      <c r="B176" s="143"/>
      <c r="C176" s="144"/>
      <c r="D176" s="145" t="s">
        <v>149</v>
      </c>
      <c r="E176" s="146" t="s">
        <v>34</v>
      </c>
      <c r="F176" s="147" t="s">
        <v>286</v>
      </c>
      <c r="G176" s="144"/>
      <c r="H176" s="148">
        <v>2.5779999999999998</v>
      </c>
      <c r="I176" s="149"/>
      <c r="J176" s="144"/>
      <c r="K176" s="144"/>
      <c r="L176" s="150"/>
      <c r="M176" s="151"/>
      <c r="N176" s="152"/>
      <c r="O176" s="152"/>
      <c r="P176" s="152"/>
      <c r="Q176" s="152"/>
      <c r="R176" s="152"/>
      <c r="S176" s="152"/>
      <c r="T176" s="153"/>
      <c r="AT176" s="154" t="s">
        <v>149</v>
      </c>
      <c r="AU176" s="154" t="s">
        <v>86</v>
      </c>
      <c r="AV176" s="7" t="s">
        <v>86</v>
      </c>
      <c r="AW176" s="7" t="s">
        <v>41</v>
      </c>
      <c r="AX176" s="7" t="s">
        <v>77</v>
      </c>
      <c r="AY176" s="154" t="s">
        <v>137</v>
      </c>
    </row>
    <row r="177" spans="2:65" s="8" customFormat="1">
      <c r="B177" s="155"/>
      <c r="C177" s="156"/>
      <c r="D177" s="157" t="s">
        <v>149</v>
      </c>
      <c r="E177" s="158" t="s">
        <v>34</v>
      </c>
      <c r="F177" s="159" t="s">
        <v>150</v>
      </c>
      <c r="G177" s="156"/>
      <c r="H177" s="160">
        <v>2.5779999999999998</v>
      </c>
      <c r="I177" s="161"/>
      <c r="J177" s="156"/>
      <c r="K177" s="156"/>
      <c r="L177" s="162"/>
      <c r="M177" s="163"/>
      <c r="N177" s="164"/>
      <c r="O177" s="164"/>
      <c r="P177" s="164"/>
      <c r="Q177" s="164"/>
      <c r="R177" s="164"/>
      <c r="S177" s="164"/>
      <c r="T177" s="165"/>
      <c r="AT177" s="166" t="s">
        <v>149</v>
      </c>
      <c r="AU177" s="166" t="s">
        <v>86</v>
      </c>
      <c r="AV177" s="8" t="s">
        <v>143</v>
      </c>
      <c r="AW177" s="8" t="s">
        <v>41</v>
      </c>
      <c r="AX177" s="8" t="s">
        <v>84</v>
      </c>
      <c r="AY177" s="166" t="s">
        <v>137</v>
      </c>
    </row>
    <row r="178" spans="2:65" s="1" customFormat="1" ht="44.25" customHeight="1">
      <c r="B178" s="24"/>
      <c r="C178" s="131" t="s">
        <v>208</v>
      </c>
      <c r="D178" s="131" t="s">
        <v>139</v>
      </c>
      <c r="E178" s="132" t="s">
        <v>287</v>
      </c>
      <c r="F178" s="133" t="s">
        <v>288</v>
      </c>
      <c r="G178" s="134" t="s">
        <v>193</v>
      </c>
      <c r="H178" s="135">
        <v>2.5019999999999998</v>
      </c>
      <c r="I178" s="136"/>
      <c r="J178" s="137">
        <f>ROUND(I178*H178,2)</f>
        <v>0</v>
      </c>
      <c r="K178" s="133" t="s">
        <v>147</v>
      </c>
      <c r="L178" s="34"/>
      <c r="M178" s="138" t="s">
        <v>34</v>
      </c>
      <c r="N178" s="139" t="s">
        <v>48</v>
      </c>
      <c r="O178" s="25"/>
      <c r="P178" s="140">
        <f>O178*H178</f>
        <v>0</v>
      </c>
      <c r="Q178" s="140">
        <v>1.0300000000000001E-3</v>
      </c>
      <c r="R178" s="140">
        <f>Q178*H178</f>
        <v>2.5770599999999999E-3</v>
      </c>
      <c r="S178" s="140">
        <v>0</v>
      </c>
      <c r="T178" s="141">
        <f>S178*H178</f>
        <v>0</v>
      </c>
      <c r="AR178" s="13" t="s">
        <v>143</v>
      </c>
      <c r="AT178" s="13" t="s">
        <v>139</v>
      </c>
      <c r="AU178" s="13" t="s">
        <v>86</v>
      </c>
      <c r="AY178" s="13" t="s">
        <v>137</v>
      </c>
      <c r="BE178" s="142">
        <f>IF(N178="základní",J178,0)</f>
        <v>0</v>
      </c>
      <c r="BF178" s="142">
        <f>IF(N178="snížená",J178,0)</f>
        <v>0</v>
      </c>
      <c r="BG178" s="142">
        <f>IF(N178="zákl. přenesená",J178,0)</f>
        <v>0</v>
      </c>
      <c r="BH178" s="142">
        <f>IF(N178="sníž. přenesená",J178,0)</f>
        <v>0</v>
      </c>
      <c r="BI178" s="142">
        <f>IF(N178="nulová",J178,0)</f>
        <v>0</v>
      </c>
      <c r="BJ178" s="13" t="s">
        <v>84</v>
      </c>
      <c r="BK178" s="142">
        <f>ROUND(I178*H178,2)</f>
        <v>0</v>
      </c>
      <c r="BL178" s="13" t="s">
        <v>143</v>
      </c>
      <c r="BM178" s="13" t="s">
        <v>289</v>
      </c>
    </row>
    <row r="179" spans="2:65" s="9" customFormat="1">
      <c r="B179" s="180"/>
      <c r="C179" s="181"/>
      <c r="D179" s="145" t="s">
        <v>149</v>
      </c>
      <c r="E179" s="182" t="s">
        <v>34</v>
      </c>
      <c r="F179" s="183" t="s">
        <v>248</v>
      </c>
      <c r="G179" s="181"/>
      <c r="H179" s="184" t="s">
        <v>34</v>
      </c>
      <c r="I179" s="185"/>
      <c r="J179" s="181"/>
      <c r="K179" s="181"/>
      <c r="L179" s="186"/>
      <c r="M179" s="187"/>
      <c r="N179" s="188"/>
      <c r="O179" s="188"/>
      <c r="P179" s="188"/>
      <c r="Q179" s="188"/>
      <c r="R179" s="188"/>
      <c r="S179" s="188"/>
      <c r="T179" s="189"/>
      <c r="AT179" s="190" t="s">
        <v>149</v>
      </c>
      <c r="AU179" s="190" t="s">
        <v>86</v>
      </c>
      <c r="AV179" s="9" t="s">
        <v>84</v>
      </c>
      <c r="AW179" s="9" t="s">
        <v>41</v>
      </c>
      <c r="AX179" s="9" t="s">
        <v>77</v>
      </c>
      <c r="AY179" s="190" t="s">
        <v>137</v>
      </c>
    </row>
    <row r="180" spans="2:65" s="9" customFormat="1">
      <c r="B180" s="180"/>
      <c r="C180" s="181"/>
      <c r="D180" s="145" t="s">
        <v>149</v>
      </c>
      <c r="E180" s="182" t="s">
        <v>34</v>
      </c>
      <c r="F180" s="183" t="s">
        <v>249</v>
      </c>
      <c r="G180" s="181"/>
      <c r="H180" s="184" t="s">
        <v>34</v>
      </c>
      <c r="I180" s="185"/>
      <c r="J180" s="181"/>
      <c r="K180" s="181"/>
      <c r="L180" s="186"/>
      <c r="M180" s="187"/>
      <c r="N180" s="188"/>
      <c r="O180" s="188"/>
      <c r="P180" s="188"/>
      <c r="Q180" s="188"/>
      <c r="R180" s="188"/>
      <c r="S180" s="188"/>
      <c r="T180" s="189"/>
      <c r="AT180" s="190" t="s">
        <v>149</v>
      </c>
      <c r="AU180" s="190" t="s">
        <v>86</v>
      </c>
      <c r="AV180" s="9" t="s">
        <v>84</v>
      </c>
      <c r="AW180" s="9" t="s">
        <v>41</v>
      </c>
      <c r="AX180" s="9" t="s">
        <v>77</v>
      </c>
      <c r="AY180" s="190" t="s">
        <v>137</v>
      </c>
    </row>
    <row r="181" spans="2:65" s="7" customFormat="1">
      <c r="B181" s="143"/>
      <c r="C181" s="144"/>
      <c r="D181" s="145" t="s">
        <v>149</v>
      </c>
      <c r="E181" s="146" t="s">
        <v>34</v>
      </c>
      <c r="F181" s="147" t="s">
        <v>290</v>
      </c>
      <c r="G181" s="144"/>
      <c r="H181" s="148">
        <v>1.3859999999999999</v>
      </c>
      <c r="I181" s="149"/>
      <c r="J181" s="144"/>
      <c r="K181" s="144"/>
      <c r="L181" s="150"/>
      <c r="M181" s="151"/>
      <c r="N181" s="152"/>
      <c r="O181" s="152"/>
      <c r="P181" s="152"/>
      <c r="Q181" s="152"/>
      <c r="R181" s="152"/>
      <c r="S181" s="152"/>
      <c r="T181" s="153"/>
      <c r="AT181" s="154" t="s">
        <v>149</v>
      </c>
      <c r="AU181" s="154" t="s">
        <v>86</v>
      </c>
      <c r="AV181" s="7" t="s">
        <v>86</v>
      </c>
      <c r="AW181" s="7" t="s">
        <v>41</v>
      </c>
      <c r="AX181" s="7" t="s">
        <v>77</v>
      </c>
      <c r="AY181" s="154" t="s">
        <v>137</v>
      </c>
    </row>
    <row r="182" spans="2:65" s="7" customFormat="1">
      <c r="B182" s="143"/>
      <c r="C182" s="144"/>
      <c r="D182" s="145" t="s">
        <v>149</v>
      </c>
      <c r="E182" s="146" t="s">
        <v>34</v>
      </c>
      <c r="F182" s="147" t="s">
        <v>291</v>
      </c>
      <c r="G182" s="144"/>
      <c r="H182" s="148">
        <v>1.1160000000000001</v>
      </c>
      <c r="I182" s="149"/>
      <c r="J182" s="144"/>
      <c r="K182" s="144"/>
      <c r="L182" s="150"/>
      <c r="M182" s="151"/>
      <c r="N182" s="152"/>
      <c r="O182" s="152"/>
      <c r="P182" s="152"/>
      <c r="Q182" s="152"/>
      <c r="R182" s="152"/>
      <c r="S182" s="152"/>
      <c r="T182" s="153"/>
      <c r="AT182" s="154" t="s">
        <v>149</v>
      </c>
      <c r="AU182" s="154" t="s">
        <v>86</v>
      </c>
      <c r="AV182" s="7" t="s">
        <v>86</v>
      </c>
      <c r="AW182" s="7" t="s">
        <v>41</v>
      </c>
      <c r="AX182" s="7" t="s">
        <v>77</v>
      </c>
      <c r="AY182" s="154" t="s">
        <v>137</v>
      </c>
    </row>
    <row r="183" spans="2:65" s="8" customFormat="1">
      <c r="B183" s="155"/>
      <c r="C183" s="156"/>
      <c r="D183" s="157" t="s">
        <v>149</v>
      </c>
      <c r="E183" s="158" t="s">
        <v>34</v>
      </c>
      <c r="F183" s="159" t="s">
        <v>150</v>
      </c>
      <c r="G183" s="156"/>
      <c r="H183" s="160">
        <v>2.5019999999999998</v>
      </c>
      <c r="I183" s="161"/>
      <c r="J183" s="156"/>
      <c r="K183" s="156"/>
      <c r="L183" s="162"/>
      <c r="M183" s="163"/>
      <c r="N183" s="164"/>
      <c r="O183" s="164"/>
      <c r="P183" s="164"/>
      <c r="Q183" s="164"/>
      <c r="R183" s="164"/>
      <c r="S183" s="164"/>
      <c r="T183" s="165"/>
      <c r="AT183" s="166" t="s">
        <v>149</v>
      </c>
      <c r="AU183" s="166" t="s">
        <v>86</v>
      </c>
      <c r="AV183" s="8" t="s">
        <v>143</v>
      </c>
      <c r="AW183" s="8" t="s">
        <v>41</v>
      </c>
      <c r="AX183" s="8" t="s">
        <v>84</v>
      </c>
      <c r="AY183" s="166" t="s">
        <v>137</v>
      </c>
    </row>
    <row r="184" spans="2:65" s="1" customFormat="1" ht="44.25" customHeight="1">
      <c r="B184" s="24"/>
      <c r="C184" s="131" t="s">
        <v>10</v>
      </c>
      <c r="D184" s="131" t="s">
        <v>139</v>
      </c>
      <c r="E184" s="132" t="s">
        <v>292</v>
      </c>
      <c r="F184" s="133" t="s">
        <v>293</v>
      </c>
      <c r="G184" s="134" t="s">
        <v>193</v>
      </c>
      <c r="H184" s="135">
        <v>2.5019999999999998</v>
      </c>
      <c r="I184" s="136"/>
      <c r="J184" s="137">
        <f>ROUND(I184*H184,2)</f>
        <v>0</v>
      </c>
      <c r="K184" s="133" t="s">
        <v>147</v>
      </c>
      <c r="L184" s="34"/>
      <c r="M184" s="138" t="s">
        <v>34</v>
      </c>
      <c r="N184" s="139" t="s">
        <v>48</v>
      </c>
      <c r="O184" s="25"/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3" t="s">
        <v>143</v>
      </c>
      <c r="AT184" s="13" t="s">
        <v>139</v>
      </c>
      <c r="AU184" s="13" t="s">
        <v>86</v>
      </c>
      <c r="AY184" s="13" t="s">
        <v>137</v>
      </c>
      <c r="BE184" s="142">
        <f>IF(N184="základní",J184,0)</f>
        <v>0</v>
      </c>
      <c r="BF184" s="142">
        <f>IF(N184="snížená",J184,0)</f>
        <v>0</v>
      </c>
      <c r="BG184" s="142">
        <f>IF(N184="zákl. přenesená",J184,0)</f>
        <v>0</v>
      </c>
      <c r="BH184" s="142">
        <f>IF(N184="sníž. přenesená",J184,0)</f>
        <v>0</v>
      </c>
      <c r="BI184" s="142">
        <f>IF(N184="nulová",J184,0)</f>
        <v>0</v>
      </c>
      <c r="BJ184" s="13" t="s">
        <v>84</v>
      </c>
      <c r="BK184" s="142">
        <f>ROUND(I184*H184,2)</f>
        <v>0</v>
      </c>
      <c r="BL184" s="13" t="s">
        <v>143</v>
      </c>
      <c r="BM184" s="13" t="s">
        <v>294</v>
      </c>
    </row>
    <row r="185" spans="2:65" s="9" customFormat="1">
      <c r="B185" s="180"/>
      <c r="C185" s="181"/>
      <c r="D185" s="145" t="s">
        <v>149</v>
      </c>
      <c r="E185" s="182" t="s">
        <v>34</v>
      </c>
      <c r="F185" s="183" t="s">
        <v>248</v>
      </c>
      <c r="G185" s="181"/>
      <c r="H185" s="184" t="s">
        <v>34</v>
      </c>
      <c r="I185" s="185"/>
      <c r="J185" s="181"/>
      <c r="K185" s="181"/>
      <c r="L185" s="186"/>
      <c r="M185" s="187"/>
      <c r="N185" s="188"/>
      <c r="O185" s="188"/>
      <c r="P185" s="188"/>
      <c r="Q185" s="188"/>
      <c r="R185" s="188"/>
      <c r="S185" s="188"/>
      <c r="T185" s="189"/>
      <c r="AT185" s="190" t="s">
        <v>149</v>
      </c>
      <c r="AU185" s="190" t="s">
        <v>86</v>
      </c>
      <c r="AV185" s="9" t="s">
        <v>84</v>
      </c>
      <c r="AW185" s="9" t="s">
        <v>41</v>
      </c>
      <c r="AX185" s="9" t="s">
        <v>77</v>
      </c>
      <c r="AY185" s="190" t="s">
        <v>137</v>
      </c>
    </row>
    <row r="186" spans="2:65" s="9" customFormat="1">
      <c r="B186" s="180"/>
      <c r="C186" s="181"/>
      <c r="D186" s="145" t="s">
        <v>149</v>
      </c>
      <c r="E186" s="182" t="s">
        <v>34</v>
      </c>
      <c r="F186" s="183" t="s">
        <v>249</v>
      </c>
      <c r="G186" s="181"/>
      <c r="H186" s="184" t="s">
        <v>34</v>
      </c>
      <c r="I186" s="185"/>
      <c r="J186" s="181"/>
      <c r="K186" s="181"/>
      <c r="L186" s="186"/>
      <c r="M186" s="187"/>
      <c r="N186" s="188"/>
      <c r="O186" s="188"/>
      <c r="P186" s="188"/>
      <c r="Q186" s="188"/>
      <c r="R186" s="188"/>
      <c r="S186" s="188"/>
      <c r="T186" s="189"/>
      <c r="AT186" s="190" t="s">
        <v>149</v>
      </c>
      <c r="AU186" s="190" t="s">
        <v>86</v>
      </c>
      <c r="AV186" s="9" t="s">
        <v>84</v>
      </c>
      <c r="AW186" s="9" t="s">
        <v>41</v>
      </c>
      <c r="AX186" s="9" t="s">
        <v>77</v>
      </c>
      <c r="AY186" s="190" t="s">
        <v>137</v>
      </c>
    </row>
    <row r="187" spans="2:65" s="7" customFormat="1">
      <c r="B187" s="143"/>
      <c r="C187" s="144"/>
      <c r="D187" s="145" t="s">
        <v>149</v>
      </c>
      <c r="E187" s="146" t="s">
        <v>34</v>
      </c>
      <c r="F187" s="147" t="s">
        <v>290</v>
      </c>
      <c r="G187" s="144"/>
      <c r="H187" s="148">
        <v>1.3859999999999999</v>
      </c>
      <c r="I187" s="149"/>
      <c r="J187" s="144"/>
      <c r="K187" s="144"/>
      <c r="L187" s="150"/>
      <c r="M187" s="151"/>
      <c r="N187" s="152"/>
      <c r="O187" s="152"/>
      <c r="P187" s="152"/>
      <c r="Q187" s="152"/>
      <c r="R187" s="152"/>
      <c r="S187" s="152"/>
      <c r="T187" s="153"/>
      <c r="AT187" s="154" t="s">
        <v>149</v>
      </c>
      <c r="AU187" s="154" t="s">
        <v>86</v>
      </c>
      <c r="AV187" s="7" t="s">
        <v>86</v>
      </c>
      <c r="AW187" s="7" t="s">
        <v>41</v>
      </c>
      <c r="AX187" s="7" t="s">
        <v>77</v>
      </c>
      <c r="AY187" s="154" t="s">
        <v>137</v>
      </c>
    </row>
    <row r="188" spans="2:65" s="7" customFormat="1">
      <c r="B188" s="143"/>
      <c r="C188" s="144"/>
      <c r="D188" s="145" t="s">
        <v>149</v>
      </c>
      <c r="E188" s="146" t="s">
        <v>34</v>
      </c>
      <c r="F188" s="147" t="s">
        <v>291</v>
      </c>
      <c r="G188" s="144"/>
      <c r="H188" s="148">
        <v>1.1160000000000001</v>
      </c>
      <c r="I188" s="149"/>
      <c r="J188" s="144"/>
      <c r="K188" s="144"/>
      <c r="L188" s="150"/>
      <c r="M188" s="151"/>
      <c r="N188" s="152"/>
      <c r="O188" s="152"/>
      <c r="P188" s="152"/>
      <c r="Q188" s="152"/>
      <c r="R188" s="152"/>
      <c r="S188" s="152"/>
      <c r="T188" s="153"/>
      <c r="AT188" s="154" t="s">
        <v>149</v>
      </c>
      <c r="AU188" s="154" t="s">
        <v>86</v>
      </c>
      <c r="AV188" s="7" t="s">
        <v>86</v>
      </c>
      <c r="AW188" s="7" t="s">
        <v>41</v>
      </c>
      <c r="AX188" s="7" t="s">
        <v>77</v>
      </c>
      <c r="AY188" s="154" t="s">
        <v>137</v>
      </c>
    </row>
    <row r="189" spans="2:65" s="8" customFormat="1">
      <c r="B189" s="155"/>
      <c r="C189" s="156"/>
      <c r="D189" s="157" t="s">
        <v>149</v>
      </c>
      <c r="E189" s="158" t="s">
        <v>34</v>
      </c>
      <c r="F189" s="159" t="s">
        <v>150</v>
      </c>
      <c r="G189" s="156"/>
      <c r="H189" s="160">
        <v>2.5019999999999998</v>
      </c>
      <c r="I189" s="161"/>
      <c r="J189" s="156"/>
      <c r="K189" s="156"/>
      <c r="L189" s="162"/>
      <c r="M189" s="163"/>
      <c r="N189" s="164"/>
      <c r="O189" s="164"/>
      <c r="P189" s="164"/>
      <c r="Q189" s="164"/>
      <c r="R189" s="164"/>
      <c r="S189" s="164"/>
      <c r="T189" s="165"/>
      <c r="AT189" s="166" t="s">
        <v>149</v>
      </c>
      <c r="AU189" s="166" t="s">
        <v>86</v>
      </c>
      <c r="AV189" s="8" t="s">
        <v>143</v>
      </c>
      <c r="AW189" s="8" t="s">
        <v>41</v>
      </c>
      <c r="AX189" s="8" t="s">
        <v>84</v>
      </c>
      <c r="AY189" s="166" t="s">
        <v>137</v>
      </c>
    </row>
    <row r="190" spans="2:65" s="1" customFormat="1" ht="22.5" customHeight="1">
      <c r="B190" s="24"/>
      <c r="C190" s="131" t="s">
        <v>295</v>
      </c>
      <c r="D190" s="131" t="s">
        <v>139</v>
      </c>
      <c r="E190" s="132" t="s">
        <v>296</v>
      </c>
      <c r="F190" s="133" t="s">
        <v>297</v>
      </c>
      <c r="G190" s="134" t="s">
        <v>254</v>
      </c>
      <c r="H190" s="135">
        <v>0.39500000000000002</v>
      </c>
      <c r="I190" s="136"/>
      <c r="J190" s="137">
        <f>ROUND(I190*H190,2)</f>
        <v>0</v>
      </c>
      <c r="K190" s="133" t="s">
        <v>147</v>
      </c>
      <c r="L190" s="34"/>
      <c r="M190" s="138" t="s">
        <v>34</v>
      </c>
      <c r="N190" s="139" t="s">
        <v>48</v>
      </c>
      <c r="O190" s="25"/>
      <c r="P190" s="140">
        <f>O190*H190</f>
        <v>0</v>
      </c>
      <c r="Q190" s="140">
        <v>1.0530600000000001</v>
      </c>
      <c r="R190" s="140">
        <f>Q190*H190</f>
        <v>0.41595870000000007</v>
      </c>
      <c r="S190" s="140">
        <v>0</v>
      </c>
      <c r="T190" s="141">
        <f>S190*H190</f>
        <v>0</v>
      </c>
      <c r="AR190" s="13" t="s">
        <v>143</v>
      </c>
      <c r="AT190" s="13" t="s">
        <v>139</v>
      </c>
      <c r="AU190" s="13" t="s">
        <v>86</v>
      </c>
      <c r="AY190" s="13" t="s">
        <v>137</v>
      </c>
      <c r="BE190" s="142">
        <f>IF(N190="základní",J190,0)</f>
        <v>0</v>
      </c>
      <c r="BF190" s="142">
        <f>IF(N190="snížená",J190,0)</f>
        <v>0</v>
      </c>
      <c r="BG190" s="142">
        <f>IF(N190="zákl. přenesená",J190,0)</f>
        <v>0</v>
      </c>
      <c r="BH190" s="142">
        <f>IF(N190="sníž. přenesená",J190,0)</f>
        <v>0</v>
      </c>
      <c r="BI190" s="142">
        <f>IF(N190="nulová",J190,0)</f>
        <v>0</v>
      </c>
      <c r="BJ190" s="13" t="s">
        <v>84</v>
      </c>
      <c r="BK190" s="142">
        <f>ROUND(I190*H190,2)</f>
        <v>0</v>
      </c>
      <c r="BL190" s="13" t="s">
        <v>143</v>
      </c>
      <c r="BM190" s="13" t="s">
        <v>298</v>
      </c>
    </row>
    <row r="191" spans="2:65" s="9" customFormat="1">
      <c r="B191" s="180"/>
      <c r="C191" s="181"/>
      <c r="D191" s="145" t="s">
        <v>149</v>
      </c>
      <c r="E191" s="182" t="s">
        <v>34</v>
      </c>
      <c r="F191" s="183" t="s">
        <v>248</v>
      </c>
      <c r="G191" s="181"/>
      <c r="H191" s="184" t="s">
        <v>34</v>
      </c>
      <c r="I191" s="185"/>
      <c r="J191" s="181"/>
      <c r="K191" s="181"/>
      <c r="L191" s="186"/>
      <c r="M191" s="187"/>
      <c r="N191" s="188"/>
      <c r="O191" s="188"/>
      <c r="P191" s="188"/>
      <c r="Q191" s="188"/>
      <c r="R191" s="188"/>
      <c r="S191" s="188"/>
      <c r="T191" s="189"/>
      <c r="AT191" s="190" t="s">
        <v>149</v>
      </c>
      <c r="AU191" s="190" t="s">
        <v>86</v>
      </c>
      <c r="AV191" s="9" t="s">
        <v>84</v>
      </c>
      <c r="AW191" s="9" t="s">
        <v>41</v>
      </c>
      <c r="AX191" s="9" t="s">
        <v>77</v>
      </c>
      <c r="AY191" s="190" t="s">
        <v>137</v>
      </c>
    </row>
    <row r="192" spans="2:65" s="9" customFormat="1">
      <c r="B192" s="180"/>
      <c r="C192" s="181"/>
      <c r="D192" s="145" t="s">
        <v>149</v>
      </c>
      <c r="E192" s="182" t="s">
        <v>34</v>
      </c>
      <c r="F192" s="183" t="s">
        <v>249</v>
      </c>
      <c r="G192" s="181"/>
      <c r="H192" s="184" t="s">
        <v>34</v>
      </c>
      <c r="I192" s="185"/>
      <c r="J192" s="181"/>
      <c r="K192" s="181"/>
      <c r="L192" s="186"/>
      <c r="M192" s="187"/>
      <c r="N192" s="188"/>
      <c r="O192" s="188"/>
      <c r="P192" s="188"/>
      <c r="Q192" s="188"/>
      <c r="R192" s="188"/>
      <c r="S192" s="188"/>
      <c r="T192" s="189"/>
      <c r="AT192" s="190" t="s">
        <v>149</v>
      </c>
      <c r="AU192" s="190" t="s">
        <v>86</v>
      </c>
      <c r="AV192" s="9" t="s">
        <v>84</v>
      </c>
      <c r="AW192" s="9" t="s">
        <v>41</v>
      </c>
      <c r="AX192" s="9" t="s">
        <v>77</v>
      </c>
      <c r="AY192" s="190" t="s">
        <v>137</v>
      </c>
    </row>
    <row r="193" spans="2:65" s="7" customFormat="1">
      <c r="B193" s="143"/>
      <c r="C193" s="144"/>
      <c r="D193" s="145" t="s">
        <v>149</v>
      </c>
      <c r="E193" s="146" t="s">
        <v>34</v>
      </c>
      <c r="F193" s="147" t="s">
        <v>250</v>
      </c>
      <c r="G193" s="144"/>
      <c r="H193" s="148">
        <v>17.186</v>
      </c>
      <c r="I193" s="149"/>
      <c r="J193" s="144"/>
      <c r="K193" s="144"/>
      <c r="L193" s="150"/>
      <c r="M193" s="151"/>
      <c r="N193" s="152"/>
      <c r="O193" s="152"/>
      <c r="P193" s="152"/>
      <c r="Q193" s="152"/>
      <c r="R193" s="152"/>
      <c r="S193" s="152"/>
      <c r="T193" s="153"/>
      <c r="AT193" s="154" t="s">
        <v>149</v>
      </c>
      <c r="AU193" s="154" t="s">
        <v>86</v>
      </c>
      <c r="AV193" s="7" t="s">
        <v>86</v>
      </c>
      <c r="AW193" s="7" t="s">
        <v>41</v>
      </c>
      <c r="AX193" s="7" t="s">
        <v>77</v>
      </c>
      <c r="AY193" s="154" t="s">
        <v>137</v>
      </c>
    </row>
    <row r="194" spans="2:65" s="8" customFormat="1">
      <c r="B194" s="155"/>
      <c r="C194" s="156"/>
      <c r="D194" s="145" t="s">
        <v>149</v>
      </c>
      <c r="E194" s="177" t="s">
        <v>34</v>
      </c>
      <c r="F194" s="178" t="s">
        <v>150</v>
      </c>
      <c r="G194" s="156"/>
      <c r="H194" s="179">
        <v>17.186</v>
      </c>
      <c r="I194" s="161"/>
      <c r="J194" s="156"/>
      <c r="K194" s="156"/>
      <c r="L194" s="162"/>
      <c r="M194" s="163"/>
      <c r="N194" s="164"/>
      <c r="O194" s="164"/>
      <c r="P194" s="164"/>
      <c r="Q194" s="164"/>
      <c r="R194" s="164"/>
      <c r="S194" s="164"/>
      <c r="T194" s="165"/>
      <c r="AT194" s="166" t="s">
        <v>149</v>
      </c>
      <c r="AU194" s="166" t="s">
        <v>86</v>
      </c>
      <c r="AV194" s="8" t="s">
        <v>143</v>
      </c>
      <c r="AW194" s="8" t="s">
        <v>41</v>
      </c>
      <c r="AX194" s="8" t="s">
        <v>77</v>
      </c>
      <c r="AY194" s="166" t="s">
        <v>137</v>
      </c>
    </row>
    <row r="195" spans="2:65" s="7" customFormat="1">
      <c r="B195" s="143"/>
      <c r="C195" s="144"/>
      <c r="D195" s="145" t="s">
        <v>149</v>
      </c>
      <c r="E195" s="146" t="s">
        <v>34</v>
      </c>
      <c r="F195" s="147" t="s">
        <v>299</v>
      </c>
      <c r="G195" s="144"/>
      <c r="H195" s="148">
        <v>0.39500000000000002</v>
      </c>
      <c r="I195" s="149"/>
      <c r="J195" s="144"/>
      <c r="K195" s="144"/>
      <c r="L195" s="150"/>
      <c r="M195" s="151"/>
      <c r="N195" s="152"/>
      <c r="O195" s="152"/>
      <c r="P195" s="152"/>
      <c r="Q195" s="152"/>
      <c r="R195" s="152"/>
      <c r="S195" s="152"/>
      <c r="T195" s="153"/>
      <c r="AT195" s="154" t="s">
        <v>149</v>
      </c>
      <c r="AU195" s="154" t="s">
        <v>86</v>
      </c>
      <c r="AV195" s="7" t="s">
        <v>86</v>
      </c>
      <c r="AW195" s="7" t="s">
        <v>41</v>
      </c>
      <c r="AX195" s="7" t="s">
        <v>77</v>
      </c>
      <c r="AY195" s="154" t="s">
        <v>137</v>
      </c>
    </row>
    <row r="196" spans="2:65" s="8" customFormat="1">
      <c r="B196" s="155"/>
      <c r="C196" s="156"/>
      <c r="D196" s="157" t="s">
        <v>149</v>
      </c>
      <c r="E196" s="158" t="s">
        <v>34</v>
      </c>
      <c r="F196" s="159" t="s">
        <v>150</v>
      </c>
      <c r="G196" s="156"/>
      <c r="H196" s="160">
        <v>0.39500000000000002</v>
      </c>
      <c r="I196" s="161"/>
      <c r="J196" s="156"/>
      <c r="K196" s="156"/>
      <c r="L196" s="162"/>
      <c r="M196" s="163"/>
      <c r="N196" s="164"/>
      <c r="O196" s="164"/>
      <c r="P196" s="164"/>
      <c r="Q196" s="164"/>
      <c r="R196" s="164"/>
      <c r="S196" s="164"/>
      <c r="T196" s="165"/>
      <c r="AT196" s="166" t="s">
        <v>149</v>
      </c>
      <c r="AU196" s="166" t="s">
        <v>86</v>
      </c>
      <c r="AV196" s="8" t="s">
        <v>143</v>
      </c>
      <c r="AW196" s="8" t="s">
        <v>41</v>
      </c>
      <c r="AX196" s="8" t="s">
        <v>84</v>
      </c>
      <c r="AY196" s="166" t="s">
        <v>137</v>
      </c>
    </row>
    <row r="197" spans="2:65" s="1" customFormat="1" ht="22.5" customHeight="1">
      <c r="B197" s="24"/>
      <c r="C197" s="131" t="s">
        <v>300</v>
      </c>
      <c r="D197" s="131" t="s">
        <v>139</v>
      </c>
      <c r="E197" s="132" t="s">
        <v>301</v>
      </c>
      <c r="F197" s="133" t="s">
        <v>302</v>
      </c>
      <c r="G197" s="134" t="s">
        <v>155</v>
      </c>
      <c r="H197" s="135">
        <v>8.7569999999999997</v>
      </c>
      <c r="I197" s="136"/>
      <c r="J197" s="137">
        <f>ROUND(I197*H197,2)</f>
        <v>0</v>
      </c>
      <c r="K197" s="133" t="s">
        <v>147</v>
      </c>
      <c r="L197" s="34"/>
      <c r="M197" s="138" t="s">
        <v>34</v>
      </c>
      <c r="N197" s="139" t="s">
        <v>48</v>
      </c>
      <c r="O197" s="25"/>
      <c r="P197" s="140">
        <f>O197*H197</f>
        <v>0</v>
      </c>
      <c r="Q197" s="140">
        <v>2.45329</v>
      </c>
      <c r="R197" s="140">
        <f>Q197*H197</f>
        <v>21.483460529999999</v>
      </c>
      <c r="S197" s="140">
        <v>0</v>
      </c>
      <c r="T197" s="141">
        <f>S197*H197</f>
        <v>0</v>
      </c>
      <c r="AR197" s="13" t="s">
        <v>143</v>
      </c>
      <c r="AT197" s="13" t="s">
        <v>139</v>
      </c>
      <c r="AU197" s="13" t="s">
        <v>86</v>
      </c>
      <c r="AY197" s="13" t="s">
        <v>137</v>
      </c>
      <c r="BE197" s="142">
        <f>IF(N197="základní",J197,0)</f>
        <v>0</v>
      </c>
      <c r="BF197" s="142">
        <f>IF(N197="snížená",J197,0)</f>
        <v>0</v>
      </c>
      <c r="BG197" s="142">
        <f>IF(N197="zákl. přenesená",J197,0)</f>
        <v>0</v>
      </c>
      <c r="BH197" s="142">
        <f>IF(N197="sníž. přenesená",J197,0)</f>
        <v>0</v>
      </c>
      <c r="BI197" s="142">
        <f>IF(N197="nulová",J197,0)</f>
        <v>0</v>
      </c>
      <c r="BJ197" s="13" t="s">
        <v>84</v>
      </c>
      <c r="BK197" s="142">
        <f>ROUND(I197*H197,2)</f>
        <v>0</v>
      </c>
      <c r="BL197" s="13" t="s">
        <v>143</v>
      </c>
      <c r="BM197" s="13" t="s">
        <v>303</v>
      </c>
    </row>
    <row r="198" spans="2:65" s="9" customFormat="1">
      <c r="B198" s="180"/>
      <c r="C198" s="181"/>
      <c r="D198" s="145" t="s">
        <v>149</v>
      </c>
      <c r="E198" s="182" t="s">
        <v>34</v>
      </c>
      <c r="F198" s="183" t="s">
        <v>229</v>
      </c>
      <c r="G198" s="181"/>
      <c r="H198" s="184" t="s">
        <v>34</v>
      </c>
      <c r="I198" s="185"/>
      <c r="J198" s="181"/>
      <c r="K198" s="181"/>
      <c r="L198" s="186"/>
      <c r="M198" s="187"/>
      <c r="N198" s="188"/>
      <c r="O198" s="188"/>
      <c r="P198" s="188"/>
      <c r="Q198" s="188"/>
      <c r="R198" s="188"/>
      <c r="S198" s="188"/>
      <c r="T198" s="189"/>
      <c r="AT198" s="190" t="s">
        <v>149</v>
      </c>
      <c r="AU198" s="190" t="s">
        <v>86</v>
      </c>
      <c r="AV198" s="9" t="s">
        <v>84</v>
      </c>
      <c r="AW198" s="9" t="s">
        <v>41</v>
      </c>
      <c r="AX198" s="9" t="s">
        <v>77</v>
      </c>
      <c r="AY198" s="190" t="s">
        <v>137</v>
      </c>
    </row>
    <row r="199" spans="2:65" s="7" customFormat="1">
      <c r="B199" s="143"/>
      <c r="C199" s="144"/>
      <c r="D199" s="145" t="s">
        <v>149</v>
      </c>
      <c r="E199" s="146" t="s">
        <v>34</v>
      </c>
      <c r="F199" s="147" t="s">
        <v>304</v>
      </c>
      <c r="G199" s="144"/>
      <c r="H199" s="148">
        <v>8.7569999999999997</v>
      </c>
      <c r="I199" s="149"/>
      <c r="J199" s="144"/>
      <c r="K199" s="144"/>
      <c r="L199" s="150"/>
      <c r="M199" s="151"/>
      <c r="N199" s="152"/>
      <c r="O199" s="152"/>
      <c r="P199" s="152"/>
      <c r="Q199" s="152"/>
      <c r="R199" s="152"/>
      <c r="S199" s="152"/>
      <c r="T199" s="153"/>
      <c r="AT199" s="154" t="s">
        <v>149</v>
      </c>
      <c r="AU199" s="154" t="s">
        <v>86</v>
      </c>
      <c r="AV199" s="7" t="s">
        <v>86</v>
      </c>
      <c r="AW199" s="7" t="s">
        <v>41</v>
      </c>
      <c r="AX199" s="7" t="s">
        <v>77</v>
      </c>
      <c r="AY199" s="154" t="s">
        <v>137</v>
      </c>
    </row>
    <row r="200" spans="2:65" s="8" customFormat="1">
      <c r="B200" s="155"/>
      <c r="C200" s="156"/>
      <c r="D200" s="157" t="s">
        <v>149</v>
      </c>
      <c r="E200" s="158" t="s">
        <v>34</v>
      </c>
      <c r="F200" s="159" t="s">
        <v>150</v>
      </c>
      <c r="G200" s="156"/>
      <c r="H200" s="160">
        <v>8.7569999999999997</v>
      </c>
      <c r="I200" s="161"/>
      <c r="J200" s="156"/>
      <c r="K200" s="156"/>
      <c r="L200" s="162"/>
      <c r="M200" s="163"/>
      <c r="N200" s="164"/>
      <c r="O200" s="164"/>
      <c r="P200" s="164"/>
      <c r="Q200" s="164"/>
      <c r="R200" s="164"/>
      <c r="S200" s="164"/>
      <c r="T200" s="165"/>
      <c r="AT200" s="166" t="s">
        <v>149</v>
      </c>
      <c r="AU200" s="166" t="s">
        <v>86</v>
      </c>
      <c r="AV200" s="8" t="s">
        <v>143</v>
      </c>
      <c r="AW200" s="8" t="s">
        <v>41</v>
      </c>
      <c r="AX200" s="8" t="s">
        <v>84</v>
      </c>
      <c r="AY200" s="166" t="s">
        <v>137</v>
      </c>
    </row>
    <row r="201" spans="2:65" s="1" customFormat="1" ht="44.25" customHeight="1">
      <c r="B201" s="24"/>
      <c r="C201" s="131" t="s">
        <v>305</v>
      </c>
      <c r="D201" s="131" t="s">
        <v>139</v>
      </c>
      <c r="E201" s="132" t="s">
        <v>306</v>
      </c>
      <c r="F201" s="133" t="s">
        <v>307</v>
      </c>
      <c r="G201" s="134" t="s">
        <v>193</v>
      </c>
      <c r="H201" s="135">
        <v>35.027999999999999</v>
      </c>
      <c r="I201" s="136"/>
      <c r="J201" s="137">
        <f>ROUND(I201*H201,2)</f>
        <v>0</v>
      </c>
      <c r="K201" s="133" t="s">
        <v>147</v>
      </c>
      <c r="L201" s="34"/>
      <c r="M201" s="138" t="s">
        <v>34</v>
      </c>
      <c r="N201" s="139" t="s">
        <v>48</v>
      </c>
      <c r="O201" s="25"/>
      <c r="P201" s="140">
        <f>O201*H201</f>
        <v>0</v>
      </c>
      <c r="Q201" s="140">
        <v>1.0300000000000001E-3</v>
      </c>
      <c r="R201" s="140">
        <f>Q201*H201</f>
        <v>3.6078840000000001E-2</v>
      </c>
      <c r="S201" s="140">
        <v>0</v>
      </c>
      <c r="T201" s="141">
        <f>S201*H201</f>
        <v>0</v>
      </c>
      <c r="AR201" s="13" t="s">
        <v>143</v>
      </c>
      <c r="AT201" s="13" t="s">
        <v>139</v>
      </c>
      <c r="AU201" s="13" t="s">
        <v>86</v>
      </c>
      <c r="AY201" s="13" t="s">
        <v>137</v>
      </c>
      <c r="BE201" s="142">
        <f>IF(N201="základní",J201,0)</f>
        <v>0</v>
      </c>
      <c r="BF201" s="142">
        <f>IF(N201="snížená",J201,0)</f>
        <v>0</v>
      </c>
      <c r="BG201" s="142">
        <f>IF(N201="zákl. přenesená",J201,0)</f>
        <v>0</v>
      </c>
      <c r="BH201" s="142">
        <f>IF(N201="sníž. přenesená",J201,0)</f>
        <v>0</v>
      </c>
      <c r="BI201" s="142">
        <f>IF(N201="nulová",J201,0)</f>
        <v>0</v>
      </c>
      <c r="BJ201" s="13" t="s">
        <v>84</v>
      </c>
      <c r="BK201" s="142">
        <f>ROUND(I201*H201,2)</f>
        <v>0</v>
      </c>
      <c r="BL201" s="13" t="s">
        <v>143</v>
      </c>
      <c r="BM201" s="13" t="s">
        <v>308</v>
      </c>
    </row>
    <row r="202" spans="2:65" s="9" customFormat="1">
      <c r="B202" s="180"/>
      <c r="C202" s="181"/>
      <c r="D202" s="145" t="s">
        <v>149</v>
      </c>
      <c r="E202" s="182" t="s">
        <v>34</v>
      </c>
      <c r="F202" s="183" t="s">
        <v>309</v>
      </c>
      <c r="G202" s="181"/>
      <c r="H202" s="184" t="s">
        <v>34</v>
      </c>
      <c r="I202" s="185"/>
      <c r="J202" s="181"/>
      <c r="K202" s="181"/>
      <c r="L202" s="186"/>
      <c r="M202" s="187"/>
      <c r="N202" s="188"/>
      <c r="O202" s="188"/>
      <c r="P202" s="188"/>
      <c r="Q202" s="188"/>
      <c r="R202" s="188"/>
      <c r="S202" s="188"/>
      <c r="T202" s="189"/>
      <c r="AT202" s="190" t="s">
        <v>149</v>
      </c>
      <c r="AU202" s="190" t="s">
        <v>86</v>
      </c>
      <c r="AV202" s="9" t="s">
        <v>84</v>
      </c>
      <c r="AW202" s="9" t="s">
        <v>41</v>
      </c>
      <c r="AX202" s="9" t="s">
        <v>77</v>
      </c>
      <c r="AY202" s="190" t="s">
        <v>137</v>
      </c>
    </row>
    <row r="203" spans="2:65" s="7" customFormat="1">
      <c r="B203" s="143"/>
      <c r="C203" s="144"/>
      <c r="D203" s="145" t="s">
        <v>149</v>
      </c>
      <c r="E203" s="146" t="s">
        <v>34</v>
      </c>
      <c r="F203" s="147" t="s">
        <v>310</v>
      </c>
      <c r="G203" s="144"/>
      <c r="H203" s="148">
        <v>35.027999999999999</v>
      </c>
      <c r="I203" s="149"/>
      <c r="J203" s="144"/>
      <c r="K203" s="144"/>
      <c r="L203" s="150"/>
      <c r="M203" s="151"/>
      <c r="N203" s="152"/>
      <c r="O203" s="152"/>
      <c r="P203" s="152"/>
      <c r="Q203" s="152"/>
      <c r="R203" s="152"/>
      <c r="S203" s="152"/>
      <c r="T203" s="153"/>
      <c r="AT203" s="154" t="s">
        <v>149</v>
      </c>
      <c r="AU203" s="154" t="s">
        <v>86</v>
      </c>
      <c r="AV203" s="7" t="s">
        <v>86</v>
      </c>
      <c r="AW203" s="7" t="s">
        <v>41</v>
      </c>
      <c r="AX203" s="7" t="s">
        <v>77</v>
      </c>
      <c r="AY203" s="154" t="s">
        <v>137</v>
      </c>
    </row>
    <row r="204" spans="2:65" s="8" customFormat="1">
      <c r="B204" s="155"/>
      <c r="C204" s="156"/>
      <c r="D204" s="157" t="s">
        <v>149</v>
      </c>
      <c r="E204" s="158" t="s">
        <v>34</v>
      </c>
      <c r="F204" s="159" t="s">
        <v>150</v>
      </c>
      <c r="G204" s="156"/>
      <c r="H204" s="160">
        <v>35.027999999999999</v>
      </c>
      <c r="I204" s="161"/>
      <c r="J204" s="156"/>
      <c r="K204" s="156"/>
      <c r="L204" s="162"/>
      <c r="M204" s="163"/>
      <c r="N204" s="164"/>
      <c r="O204" s="164"/>
      <c r="P204" s="164"/>
      <c r="Q204" s="164"/>
      <c r="R204" s="164"/>
      <c r="S204" s="164"/>
      <c r="T204" s="165"/>
      <c r="AT204" s="166" t="s">
        <v>149</v>
      </c>
      <c r="AU204" s="166" t="s">
        <v>86</v>
      </c>
      <c r="AV204" s="8" t="s">
        <v>143</v>
      </c>
      <c r="AW204" s="8" t="s">
        <v>41</v>
      </c>
      <c r="AX204" s="8" t="s">
        <v>84</v>
      </c>
      <c r="AY204" s="166" t="s">
        <v>137</v>
      </c>
    </row>
    <row r="205" spans="2:65" s="1" customFormat="1" ht="44.25" customHeight="1">
      <c r="B205" s="24"/>
      <c r="C205" s="131" t="s">
        <v>311</v>
      </c>
      <c r="D205" s="131" t="s">
        <v>139</v>
      </c>
      <c r="E205" s="132" t="s">
        <v>312</v>
      </c>
      <c r="F205" s="133" t="s">
        <v>313</v>
      </c>
      <c r="G205" s="134" t="s">
        <v>193</v>
      </c>
      <c r="H205" s="135">
        <v>35.027999999999999</v>
      </c>
      <c r="I205" s="136"/>
      <c r="J205" s="137">
        <f>ROUND(I205*H205,2)</f>
        <v>0</v>
      </c>
      <c r="K205" s="133" t="s">
        <v>147</v>
      </c>
      <c r="L205" s="34"/>
      <c r="M205" s="138" t="s">
        <v>34</v>
      </c>
      <c r="N205" s="139" t="s">
        <v>48</v>
      </c>
      <c r="O205" s="25"/>
      <c r="P205" s="140">
        <f>O205*H205</f>
        <v>0</v>
      </c>
      <c r="Q205" s="140">
        <v>0</v>
      </c>
      <c r="R205" s="140">
        <f>Q205*H205</f>
        <v>0</v>
      </c>
      <c r="S205" s="140">
        <v>0</v>
      </c>
      <c r="T205" s="141">
        <f>S205*H205</f>
        <v>0</v>
      </c>
      <c r="AR205" s="13" t="s">
        <v>143</v>
      </c>
      <c r="AT205" s="13" t="s">
        <v>139</v>
      </c>
      <c r="AU205" s="13" t="s">
        <v>86</v>
      </c>
      <c r="AY205" s="13" t="s">
        <v>137</v>
      </c>
      <c r="BE205" s="142">
        <f>IF(N205="základní",J205,0)</f>
        <v>0</v>
      </c>
      <c r="BF205" s="142">
        <f>IF(N205="snížená",J205,0)</f>
        <v>0</v>
      </c>
      <c r="BG205" s="142">
        <f>IF(N205="zákl. přenesená",J205,0)</f>
        <v>0</v>
      </c>
      <c r="BH205" s="142">
        <f>IF(N205="sníž. přenesená",J205,0)</f>
        <v>0</v>
      </c>
      <c r="BI205" s="142">
        <f>IF(N205="nulová",J205,0)</f>
        <v>0</v>
      </c>
      <c r="BJ205" s="13" t="s">
        <v>84</v>
      </c>
      <c r="BK205" s="142">
        <f>ROUND(I205*H205,2)</f>
        <v>0</v>
      </c>
      <c r="BL205" s="13" t="s">
        <v>143</v>
      </c>
      <c r="BM205" s="13" t="s">
        <v>314</v>
      </c>
    </row>
    <row r="206" spans="2:65" s="9" customFormat="1">
      <c r="B206" s="180"/>
      <c r="C206" s="181"/>
      <c r="D206" s="145" t="s">
        <v>149</v>
      </c>
      <c r="E206" s="182" t="s">
        <v>34</v>
      </c>
      <c r="F206" s="183" t="s">
        <v>309</v>
      </c>
      <c r="G206" s="181"/>
      <c r="H206" s="184" t="s">
        <v>34</v>
      </c>
      <c r="I206" s="185"/>
      <c r="J206" s="181"/>
      <c r="K206" s="181"/>
      <c r="L206" s="186"/>
      <c r="M206" s="187"/>
      <c r="N206" s="188"/>
      <c r="O206" s="188"/>
      <c r="P206" s="188"/>
      <c r="Q206" s="188"/>
      <c r="R206" s="188"/>
      <c r="S206" s="188"/>
      <c r="T206" s="189"/>
      <c r="AT206" s="190" t="s">
        <v>149</v>
      </c>
      <c r="AU206" s="190" t="s">
        <v>86</v>
      </c>
      <c r="AV206" s="9" t="s">
        <v>84</v>
      </c>
      <c r="AW206" s="9" t="s">
        <v>41</v>
      </c>
      <c r="AX206" s="9" t="s">
        <v>77</v>
      </c>
      <c r="AY206" s="190" t="s">
        <v>137</v>
      </c>
    </row>
    <row r="207" spans="2:65" s="7" customFormat="1">
      <c r="B207" s="143"/>
      <c r="C207" s="144"/>
      <c r="D207" s="145" t="s">
        <v>149</v>
      </c>
      <c r="E207" s="146" t="s">
        <v>34</v>
      </c>
      <c r="F207" s="147" t="s">
        <v>310</v>
      </c>
      <c r="G207" s="144"/>
      <c r="H207" s="148">
        <v>35.027999999999999</v>
      </c>
      <c r="I207" s="149"/>
      <c r="J207" s="144"/>
      <c r="K207" s="144"/>
      <c r="L207" s="150"/>
      <c r="M207" s="151"/>
      <c r="N207" s="152"/>
      <c r="O207" s="152"/>
      <c r="P207" s="152"/>
      <c r="Q207" s="152"/>
      <c r="R207" s="152"/>
      <c r="S207" s="152"/>
      <c r="T207" s="153"/>
      <c r="AT207" s="154" t="s">
        <v>149</v>
      </c>
      <c r="AU207" s="154" t="s">
        <v>86</v>
      </c>
      <c r="AV207" s="7" t="s">
        <v>86</v>
      </c>
      <c r="AW207" s="7" t="s">
        <v>41</v>
      </c>
      <c r="AX207" s="7" t="s">
        <v>77</v>
      </c>
      <c r="AY207" s="154" t="s">
        <v>137</v>
      </c>
    </row>
    <row r="208" spans="2:65" s="8" customFormat="1">
      <c r="B208" s="155"/>
      <c r="C208" s="156"/>
      <c r="D208" s="157" t="s">
        <v>149</v>
      </c>
      <c r="E208" s="158" t="s">
        <v>34</v>
      </c>
      <c r="F208" s="159" t="s">
        <v>150</v>
      </c>
      <c r="G208" s="156"/>
      <c r="H208" s="160">
        <v>35.027999999999999</v>
      </c>
      <c r="I208" s="161"/>
      <c r="J208" s="156"/>
      <c r="K208" s="156"/>
      <c r="L208" s="162"/>
      <c r="M208" s="163"/>
      <c r="N208" s="164"/>
      <c r="O208" s="164"/>
      <c r="P208" s="164"/>
      <c r="Q208" s="164"/>
      <c r="R208" s="164"/>
      <c r="S208" s="164"/>
      <c r="T208" s="165"/>
      <c r="AT208" s="166" t="s">
        <v>149</v>
      </c>
      <c r="AU208" s="166" t="s">
        <v>86</v>
      </c>
      <c r="AV208" s="8" t="s">
        <v>143</v>
      </c>
      <c r="AW208" s="8" t="s">
        <v>41</v>
      </c>
      <c r="AX208" s="8" t="s">
        <v>84</v>
      </c>
      <c r="AY208" s="166" t="s">
        <v>137</v>
      </c>
    </row>
    <row r="209" spans="2:65" s="1" customFormat="1" ht="22.5" customHeight="1">
      <c r="B209" s="24"/>
      <c r="C209" s="131" t="s">
        <v>315</v>
      </c>
      <c r="D209" s="131" t="s">
        <v>139</v>
      </c>
      <c r="E209" s="132" t="s">
        <v>316</v>
      </c>
      <c r="F209" s="133" t="s">
        <v>317</v>
      </c>
      <c r="G209" s="134" t="s">
        <v>142</v>
      </c>
      <c r="H209" s="135">
        <v>2</v>
      </c>
      <c r="I209" s="136"/>
      <c r="J209" s="137">
        <f>ROUND(I209*H209,2)</f>
        <v>0</v>
      </c>
      <c r="K209" s="133" t="s">
        <v>34</v>
      </c>
      <c r="L209" s="34"/>
      <c r="M209" s="138" t="s">
        <v>34</v>
      </c>
      <c r="N209" s="139" t="s">
        <v>48</v>
      </c>
      <c r="O209" s="25"/>
      <c r="P209" s="140">
        <f>O209*H209</f>
        <v>0</v>
      </c>
      <c r="Q209" s="140">
        <v>0</v>
      </c>
      <c r="R209" s="140">
        <f>Q209*H209</f>
        <v>0</v>
      </c>
      <c r="S209" s="140">
        <v>0</v>
      </c>
      <c r="T209" s="141">
        <f>S209*H209</f>
        <v>0</v>
      </c>
      <c r="AR209" s="13" t="s">
        <v>143</v>
      </c>
      <c r="AT209" s="13" t="s">
        <v>139</v>
      </c>
      <c r="AU209" s="13" t="s">
        <v>86</v>
      </c>
      <c r="AY209" s="13" t="s">
        <v>137</v>
      </c>
      <c r="BE209" s="142">
        <f>IF(N209="základní",J209,0)</f>
        <v>0</v>
      </c>
      <c r="BF209" s="142">
        <f>IF(N209="snížená",J209,0)</f>
        <v>0</v>
      </c>
      <c r="BG209" s="142">
        <f>IF(N209="zákl. přenesená",J209,0)</f>
        <v>0</v>
      </c>
      <c r="BH209" s="142">
        <f>IF(N209="sníž. přenesená",J209,0)</f>
        <v>0</v>
      </c>
      <c r="BI209" s="142">
        <f>IF(N209="nulová",J209,0)</f>
        <v>0</v>
      </c>
      <c r="BJ209" s="13" t="s">
        <v>84</v>
      </c>
      <c r="BK209" s="142">
        <f>ROUND(I209*H209,2)</f>
        <v>0</v>
      </c>
      <c r="BL209" s="13" t="s">
        <v>143</v>
      </c>
      <c r="BM209" s="13" t="s">
        <v>318</v>
      </c>
    </row>
    <row r="210" spans="2:65" s="9" customFormat="1">
      <c r="B210" s="180"/>
      <c r="C210" s="181"/>
      <c r="D210" s="145" t="s">
        <v>149</v>
      </c>
      <c r="E210" s="182" t="s">
        <v>34</v>
      </c>
      <c r="F210" s="183" t="s">
        <v>309</v>
      </c>
      <c r="G210" s="181"/>
      <c r="H210" s="184" t="s">
        <v>34</v>
      </c>
      <c r="I210" s="185"/>
      <c r="J210" s="181"/>
      <c r="K210" s="181"/>
      <c r="L210" s="186"/>
      <c r="M210" s="187"/>
      <c r="N210" s="188"/>
      <c r="O210" s="188"/>
      <c r="P210" s="188"/>
      <c r="Q210" s="188"/>
      <c r="R210" s="188"/>
      <c r="S210" s="188"/>
      <c r="T210" s="189"/>
      <c r="AT210" s="190" t="s">
        <v>149</v>
      </c>
      <c r="AU210" s="190" t="s">
        <v>86</v>
      </c>
      <c r="AV210" s="9" t="s">
        <v>84</v>
      </c>
      <c r="AW210" s="9" t="s">
        <v>41</v>
      </c>
      <c r="AX210" s="9" t="s">
        <v>77</v>
      </c>
      <c r="AY210" s="190" t="s">
        <v>137</v>
      </c>
    </row>
    <row r="211" spans="2:65" s="7" customFormat="1">
      <c r="B211" s="143"/>
      <c r="C211" s="144"/>
      <c r="D211" s="145" t="s">
        <v>149</v>
      </c>
      <c r="E211" s="146" t="s">
        <v>34</v>
      </c>
      <c r="F211" s="147" t="s">
        <v>86</v>
      </c>
      <c r="G211" s="144"/>
      <c r="H211" s="148">
        <v>2</v>
      </c>
      <c r="I211" s="149"/>
      <c r="J211" s="144"/>
      <c r="K211" s="144"/>
      <c r="L211" s="150"/>
      <c r="M211" s="151"/>
      <c r="N211" s="152"/>
      <c r="O211" s="152"/>
      <c r="P211" s="152"/>
      <c r="Q211" s="152"/>
      <c r="R211" s="152"/>
      <c r="S211" s="152"/>
      <c r="T211" s="153"/>
      <c r="AT211" s="154" t="s">
        <v>149</v>
      </c>
      <c r="AU211" s="154" t="s">
        <v>86</v>
      </c>
      <c r="AV211" s="7" t="s">
        <v>86</v>
      </c>
      <c r="AW211" s="7" t="s">
        <v>41</v>
      </c>
      <c r="AX211" s="7" t="s">
        <v>77</v>
      </c>
      <c r="AY211" s="154" t="s">
        <v>137</v>
      </c>
    </row>
    <row r="212" spans="2:65" s="8" customFormat="1">
      <c r="B212" s="155"/>
      <c r="C212" s="156"/>
      <c r="D212" s="145" t="s">
        <v>149</v>
      </c>
      <c r="E212" s="177" t="s">
        <v>34</v>
      </c>
      <c r="F212" s="178" t="s">
        <v>150</v>
      </c>
      <c r="G212" s="156"/>
      <c r="H212" s="179">
        <v>2</v>
      </c>
      <c r="I212" s="161"/>
      <c r="J212" s="156"/>
      <c r="K212" s="156"/>
      <c r="L212" s="162"/>
      <c r="M212" s="163"/>
      <c r="N212" s="164"/>
      <c r="O212" s="164"/>
      <c r="P212" s="164"/>
      <c r="Q212" s="164"/>
      <c r="R212" s="164"/>
      <c r="S212" s="164"/>
      <c r="T212" s="165"/>
      <c r="AT212" s="166" t="s">
        <v>149</v>
      </c>
      <c r="AU212" s="166" t="s">
        <v>86</v>
      </c>
      <c r="AV212" s="8" t="s">
        <v>143</v>
      </c>
      <c r="AW212" s="8" t="s">
        <v>41</v>
      </c>
      <c r="AX212" s="8" t="s">
        <v>84</v>
      </c>
      <c r="AY212" s="166" t="s">
        <v>137</v>
      </c>
    </row>
    <row r="213" spans="2:65" s="6" customFormat="1" ht="29.85" customHeight="1">
      <c r="B213" s="114"/>
      <c r="C213" s="115"/>
      <c r="D213" s="128" t="s">
        <v>76</v>
      </c>
      <c r="E213" s="129" t="s">
        <v>151</v>
      </c>
      <c r="F213" s="129" t="s">
        <v>319</v>
      </c>
      <c r="G213" s="115"/>
      <c r="H213" s="115"/>
      <c r="I213" s="118"/>
      <c r="J213" s="130">
        <f>BK213</f>
        <v>0</v>
      </c>
      <c r="K213" s="115"/>
      <c r="L213" s="120"/>
      <c r="M213" s="121"/>
      <c r="N213" s="122"/>
      <c r="O213" s="122"/>
      <c r="P213" s="123">
        <f>SUM(P214:P232)</f>
        <v>0</v>
      </c>
      <c r="Q213" s="122"/>
      <c r="R213" s="123">
        <f>SUM(R214:R232)</f>
        <v>14.718046179999998</v>
      </c>
      <c r="S213" s="122"/>
      <c r="T213" s="124">
        <f>SUM(T214:T232)</f>
        <v>0</v>
      </c>
      <c r="AR213" s="125" t="s">
        <v>84</v>
      </c>
      <c r="AT213" s="126" t="s">
        <v>76</v>
      </c>
      <c r="AU213" s="126" t="s">
        <v>84</v>
      </c>
      <c r="AY213" s="125" t="s">
        <v>137</v>
      </c>
      <c r="BK213" s="127">
        <f>SUM(BK214:BK232)</f>
        <v>0</v>
      </c>
    </row>
    <row r="214" spans="2:65" s="1" customFormat="1" ht="31.5" customHeight="1">
      <c r="B214" s="24"/>
      <c r="C214" s="131" t="s">
        <v>9</v>
      </c>
      <c r="D214" s="131" t="s">
        <v>139</v>
      </c>
      <c r="E214" s="132" t="s">
        <v>320</v>
      </c>
      <c r="F214" s="133" t="s">
        <v>321</v>
      </c>
      <c r="G214" s="134" t="s">
        <v>155</v>
      </c>
      <c r="H214" s="135">
        <v>8.032</v>
      </c>
      <c r="I214" s="136"/>
      <c r="J214" s="137">
        <f>ROUND(I214*H214,2)</f>
        <v>0</v>
      </c>
      <c r="K214" s="133" t="s">
        <v>147</v>
      </c>
      <c r="L214" s="34"/>
      <c r="M214" s="138" t="s">
        <v>34</v>
      </c>
      <c r="N214" s="139" t="s">
        <v>48</v>
      </c>
      <c r="O214" s="25"/>
      <c r="P214" s="140">
        <f>O214*H214</f>
        <v>0</v>
      </c>
      <c r="Q214" s="140">
        <v>1.6285000000000001</v>
      </c>
      <c r="R214" s="140">
        <f>Q214*H214</f>
        <v>13.080112</v>
      </c>
      <c r="S214" s="140">
        <v>0</v>
      </c>
      <c r="T214" s="141">
        <f>S214*H214</f>
        <v>0</v>
      </c>
      <c r="AR214" s="13" t="s">
        <v>143</v>
      </c>
      <c r="AT214" s="13" t="s">
        <v>139</v>
      </c>
      <c r="AU214" s="13" t="s">
        <v>86</v>
      </c>
      <c r="AY214" s="13" t="s">
        <v>137</v>
      </c>
      <c r="BE214" s="142">
        <f>IF(N214="základní",J214,0)</f>
        <v>0</v>
      </c>
      <c r="BF214" s="142">
        <f>IF(N214="snížená",J214,0)</f>
        <v>0</v>
      </c>
      <c r="BG214" s="142">
        <f>IF(N214="zákl. přenesená",J214,0)</f>
        <v>0</v>
      </c>
      <c r="BH214" s="142">
        <f>IF(N214="sníž. přenesená",J214,0)</f>
        <v>0</v>
      </c>
      <c r="BI214" s="142">
        <f>IF(N214="nulová",J214,0)</f>
        <v>0</v>
      </c>
      <c r="BJ214" s="13" t="s">
        <v>84</v>
      </c>
      <c r="BK214" s="142">
        <f>ROUND(I214*H214,2)</f>
        <v>0</v>
      </c>
      <c r="BL214" s="13" t="s">
        <v>143</v>
      </c>
      <c r="BM214" s="13" t="s">
        <v>322</v>
      </c>
    </row>
    <row r="215" spans="2:65" s="9" customFormat="1">
      <c r="B215" s="180"/>
      <c r="C215" s="181"/>
      <c r="D215" s="145" t="s">
        <v>149</v>
      </c>
      <c r="E215" s="182" t="s">
        <v>34</v>
      </c>
      <c r="F215" s="183" t="s">
        <v>323</v>
      </c>
      <c r="G215" s="181"/>
      <c r="H215" s="184" t="s">
        <v>34</v>
      </c>
      <c r="I215" s="185"/>
      <c r="J215" s="181"/>
      <c r="K215" s="181"/>
      <c r="L215" s="186"/>
      <c r="M215" s="187"/>
      <c r="N215" s="188"/>
      <c r="O215" s="188"/>
      <c r="P215" s="188"/>
      <c r="Q215" s="188"/>
      <c r="R215" s="188"/>
      <c r="S215" s="188"/>
      <c r="T215" s="189"/>
      <c r="AT215" s="190" t="s">
        <v>149</v>
      </c>
      <c r="AU215" s="190" t="s">
        <v>86</v>
      </c>
      <c r="AV215" s="9" t="s">
        <v>84</v>
      </c>
      <c r="AW215" s="9" t="s">
        <v>41</v>
      </c>
      <c r="AX215" s="9" t="s">
        <v>77</v>
      </c>
      <c r="AY215" s="190" t="s">
        <v>137</v>
      </c>
    </row>
    <row r="216" spans="2:65" s="7" customFormat="1">
      <c r="B216" s="143"/>
      <c r="C216" s="144"/>
      <c r="D216" s="145" t="s">
        <v>149</v>
      </c>
      <c r="E216" s="146" t="s">
        <v>34</v>
      </c>
      <c r="F216" s="147" t="s">
        <v>324</v>
      </c>
      <c r="G216" s="144"/>
      <c r="H216" s="148">
        <v>8.032</v>
      </c>
      <c r="I216" s="149"/>
      <c r="J216" s="144"/>
      <c r="K216" s="144"/>
      <c r="L216" s="150"/>
      <c r="M216" s="151"/>
      <c r="N216" s="152"/>
      <c r="O216" s="152"/>
      <c r="P216" s="152"/>
      <c r="Q216" s="152"/>
      <c r="R216" s="152"/>
      <c r="S216" s="152"/>
      <c r="T216" s="153"/>
      <c r="AT216" s="154" t="s">
        <v>149</v>
      </c>
      <c r="AU216" s="154" t="s">
        <v>86</v>
      </c>
      <c r="AV216" s="7" t="s">
        <v>86</v>
      </c>
      <c r="AW216" s="7" t="s">
        <v>41</v>
      </c>
      <c r="AX216" s="7" t="s">
        <v>77</v>
      </c>
      <c r="AY216" s="154" t="s">
        <v>137</v>
      </c>
    </row>
    <row r="217" spans="2:65" s="8" customFormat="1">
      <c r="B217" s="155"/>
      <c r="C217" s="156"/>
      <c r="D217" s="157" t="s">
        <v>149</v>
      </c>
      <c r="E217" s="158" t="s">
        <v>34</v>
      </c>
      <c r="F217" s="159" t="s">
        <v>150</v>
      </c>
      <c r="G217" s="156"/>
      <c r="H217" s="160">
        <v>8.032</v>
      </c>
      <c r="I217" s="161"/>
      <c r="J217" s="156"/>
      <c r="K217" s="156"/>
      <c r="L217" s="162"/>
      <c r="M217" s="163"/>
      <c r="N217" s="164"/>
      <c r="O217" s="164"/>
      <c r="P217" s="164"/>
      <c r="Q217" s="164"/>
      <c r="R217" s="164"/>
      <c r="S217" s="164"/>
      <c r="T217" s="165"/>
      <c r="AT217" s="166" t="s">
        <v>149</v>
      </c>
      <c r="AU217" s="166" t="s">
        <v>86</v>
      </c>
      <c r="AV217" s="8" t="s">
        <v>143</v>
      </c>
      <c r="AW217" s="8" t="s">
        <v>41</v>
      </c>
      <c r="AX217" s="8" t="s">
        <v>84</v>
      </c>
      <c r="AY217" s="166" t="s">
        <v>137</v>
      </c>
    </row>
    <row r="218" spans="2:65" s="1" customFormat="1" ht="31.5" customHeight="1">
      <c r="B218" s="24"/>
      <c r="C218" s="446" t="s">
        <v>325</v>
      </c>
      <c r="D218" s="446" t="s">
        <v>139</v>
      </c>
      <c r="E218" s="447" t="s">
        <v>326</v>
      </c>
      <c r="F218" s="448" t="s">
        <v>327</v>
      </c>
      <c r="G218" s="134" t="s">
        <v>254</v>
      </c>
      <c r="H218" s="135">
        <v>1.7000000000000001E-2</v>
      </c>
      <c r="I218" s="136"/>
      <c r="J218" s="137">
        <f>ROUND(I218*H218,2)</f>
        <v>0</v>
      </c>
      <c r="K218" s="133" t="s">
        <v>147</v>
      </c>
      <c r="L218" s="34"/>
      <c r="M218" s="138" t="s">
        <v>34</v>
      </c>
      <c r="N218" s="139" t="s">
        <v>48</v>
      </c>
      <c r="O218" s="25"/>
      <c r="P218" s="140">
        <f>O218*H218</f>
        <v>0</v>
      </c>
      <c r="Q218" s="140">
        <v>1.9539999999999998E-2</v>
      </c>
      <c r="R218" s="140">
        <f>Q218*H218</f>
        <v>3.3218000000000001E-4</v>
      </c>
      <c r="S218" s="140">
        <v>0</v>
      </c>
      <c r="T218" s="141">
        <f>S218*H218</f>
        <v>0</v>
      </c>
      <c r="AR218" s="13" t="s">
        <v>143</v>
      </c>
      <c r="AT218" s="13" t="s">
        <v>139</v>
      </c>
      <c r="AU218" s="13" t="s">
        <v>86</v>
      </c>
      <c r="AY218" s="13" t="s">
        <v>137</v>
      </c>
      <c r="BE218" s="142">
        <f>IF(N218="základní",J218,0)</f>
        <v>0</v>
      </c>
      <c r="BF218" s="142">
        <f>IF(N218="snížená",J218,0)</f>
        <v>0</v>
      </c>
      <c r="BG218" s="142">
        <f>IF(N218="zákl. přenesená",J218,0)</f>
        <v>0</v>
      </c>
      <c r="BH218" s="142">
        <f>IF(N218="sníž. přenesená",J218,0)</f>
        <v>0</v>
      </c>
      <c r="BI218" s="142">
        <f>IF(N218="nulová",J218,0)</f>
        <v>0</v>
      </c>
      <c r="BJ218" s="13" t="s">
        <v>84</v>
      </c>
      <c r="BK218" s="142">
        <f>ROUND(I218*H218,2)</f>
        <v>0</v>
      </c>
      <c r="BL218" s="13" t="s">
        <v>143</v>
      </c>
      <c r="BM218" s="13" t="s">
        <v>328</v>
      </c>
    </row>
    <row r="219" spans="2:65" s="9" customFormat="1">
      <c r="B219" s="180"/>
      <c r="C219" s="181"/>
      <c r="D219" s="145" t="s">
        <v>149</v>
      </c>
      <c r="E219" s="182" t="s">
        <v>34</v>
      </c>
      <c r="F219" s="183" t="s">
        <v>229</v>
      </c>
      <c r="G219" s="181"/>
      <c r="H219" s="184" t="s">
        <v>34</v>
      </c>
      <c r="I219" s="185"/>
      <c r="J219" s="181"/>
      <c r="K219" s="181"/>
      <c r="L219" s="186"/>
      <c r="M219" s="187"/>
      <c r="N219" s="188"/>
      <c r="O219" s="188"/>
      <c r="P219" s="188"/>
      <c r="Q219" s="188"/>
      <c r="R219" s="188"/>
      <c r="S219" s="188"/>
      <c r="T219" s="189"/>
      <c r="AT219" s="190" t="s">
        <v>149</v>
      </c>
      <c r="AU219" s="190" t="s">
        <v>86</v>
      </c>
      <c r="AV219" s="9" t="s">
        <v>84</v>
      </c>
      <c r="AW219" s="9" t="s">
        <v>41</v>
      </c>
      <c r="AX219" s="9" t="s">
        <v>77</v>
      </c>
      <c r="AY219" s="190" t="s">
        <v>137</v>
      </c>
    </row>
    <row r="220" spans="2:65" s="9" customFormat="1">
      <c r="B220" s="180"/>
      <c r="C220" s="181"/>
      <c r="D220" s="145" t="s">
        <v>149</v>
      </c>
      <c r="E220" s="182" t="s">
        <v>34</v>
      </c>
      <c r="F220" s="183" t="s">
        <v>329</v>
      </c>
      <c r="G220" s="181"/>
      <c r="H220" s="184" t="s">
        <v>34</v>
      </c>
      <c r="I220" s="185"/>
      <c r="J220" s="181"/>
      <c r="K220" s="181"/>
      <c r="L220" s="186"/>
      <c r="M220" s="187"/>
      <c r="N220" s="188"/>
      <c r="O220" s="188"/>
      <c r="P220" s="188"/>
      <c r="Q220" s="188"/>
      <c r="R220" s="188"/>
      <c r="S220" s="188"/>
      <c r="T220" s="189"/>
      <c r="AT220" s="190" t="s">
        <v>149</v>
      </c>
      <c r="AU220" s="190" t="s">
        <v>86</v>
      </c>
      <c r="AV220" s="9" t="s">
        <v>84</v>
      </c>
      <c r="AW220" s="9" t="s">
        <v>41</v>
      </c>
      <c r="AX220" s="9" t="s">
        <v>77</v>
      </c>
      <c r="AY220" s="190" t="s">
        <v>137</v>
      </c>
    </row>
    <row r="221" spans="2:65" s="7" customFormat="1">
      <c r="B221" s="143"/>
      <c r="C221" s="144"/>
      <c r="D221" s="145" t="s">
        <v>149</v>
      </c>
      <c r="E221" s="146" t="s">
        <v>34</v>
      </c>
      <c r="F221" s="147" t="s">
        <v>330</v>
      </c>
      <c r="G221" s="144"/>
      <c r="H221" s="148">
        <v>1.7000000000000001E-2</v>
      </c>
      <c r="I221" s="149"/>
      <c r="J221" s="144"/>
      <c r="K221" s="144"/>
      <c r="L221" s="150"/>
      <c r="M221" s="151"/>
      <c r="N221" s="152"/>
      <c r="O221" s="152"/>
      <c r="P221" s="152"/>
      <c r="Q221" s="152"/>
      <c r="R221" s="152"/>
      <c r="S221" s="152"/>
      <c r="T221" s="153"/>
      <c r="AT221" s="154" t="s">
        <v>149</v>
      </c>
      <c r="AU221" s="154" t="s">
        <v>86</v>
      </c>
      <c r="AV221" s="7" t="s">
        <v>86</v>
      </c>
      <c r="AW221" s="7" t="s">
        <v>41</v>
      </c>
      <c r="AX221" s="7" t="s">
        <v>77</v>
      </c>
      <c r="AY221" s="154" t="s">
        <v>137</v>
      </c>
    </row>
    <row r="222" spans="2:65" s="8" customFormat="1">
      <c r="B222" s="155"/>
      <c r="C222" s="156"/>
      <c r="D222" s="157" t="s">
        <v>149</v>
      </c>
      <c r="E222" s="158" t="s">
        <v>34</v>
      </c>
      <c r="F222" s="159" t="s">
        <v>150</v>
      </c>
      <c r="G222" s="156"/>
      <c r="H222" s="160">
        <v>1.7000000000000001E-2</v>
      </c>
      <c r="I222" s="161"/>
      <c r="J222" s="156"/>
      <c r="K222" s="156"/>
      <c r="L222" s="162"/>
      <c r="M222" s="163"/>
      <c r="N222" s="164"/>
      <c r="O222" s="164"/>
      <c r="P222" s="164"/>
      <c r="Q222" s="164"/>
      <c r="R222" s="164"/>
      <c r="S222" s="164"/>
      <c r="T222" s="165"/>
      <c r="AT222" s="166" t="s">
        <v>149</v>
      </c>
      <c r="AU222" s="166" t="s">
        <v>86</v>
      </c>
      <c r="AV222" s="8" t="s">
        <v>143</v>
      </c>
      <c r="AW222" s="8" t="s">
        <v>41</v>
      </c>
      <c r="AX222" s="8" t="s">
        <v>84</v>
      </c>
      <c r="AY222" s="166" t="s">
        <v>137</v>
      </c>
    </row>
    <row r="223" spans="2:65" s="1" customFormat="1" ht="22.5" customHeight="1">
      <c r="B223" s="24"/>
      <c r="C223" s="167" t="s">
        <v>331</v>
      </c>
      <c r="D223" s="167" t="s">
        <v>152</v>
      </c>
      <c r="E223" s="168" t="s">
        <v>332</v>
      </c>
      <c r="F223" s="169" t="s">
        <v>333</v>
      </c>
      <c r="G223" s="170" t="s">
        <v>254</v>
      </c>
      <c r="H223" s="171">
        <v>1.9E-2</v>
      </c>
      <c r="I223" s="172"/>
      <c r="J223" s="173">
        <f>ROUND(I223*H223,2)</f>
        <v>0</v>
      </c>
      <c r="K223" s="169" t="s">
        <v>147</v>
      </c>
      <c r="L223" s="174"/>
      <c r="M223" s="175" t="s">
        <v>34</v>
      </c>
      <c r="N223" s="176" t="s">
        <v>48</v>
      </c>
      <c r="O223" s="25"/>
      <c r="P223" s="140">
        <f>O223*H223</f>
        <v>0</v>
      </c>
      <c r="Q223" s="140">
        <v>1</v>
      </c>
      <c r="R223" s="140">
        <f>Q223*H223</f>
        <v>1.9E-2</v>
      </c>
      <c r="S223" s="140">
        <v>0</v>
      </c>
      <c r="T223" s="141">
        <f>S223*H223</f>
        <v>0</v>
      </c>
      <c r="AR223" s="13" t="s">
        <v>156</v>
      </c>
      <c r="AT223" s="13" t="s">
        <v>152</v>
      </c>
      <c r="AU223" s="13" t="s">
        <v>86</v>
      </c>
      <c r="AY223" s="13" t="s">
        <v>137</v>
      </c>
      <c r="BE223" s="142">
        <f>IF(N223="základní",J223,0)</f>
        <v>0</v>
      </c>
      <c r="BF223" s="142">
        <f>IF(N223="snížená",J223,0)</f>
        <v>0</v>
      </c>
      <c r="BG223" s="142">
        <f>IF(N223="zákl. přenesená",J223,0)</f>
        <v>0</v>
      </c>
      <c r="BH223" s="142">
        <f>IF(N223="sníž. přenesená",J223,0)</f>
        <v>0</v>
      </c>
      <c r="BI223" s="142">
        <f>IF(N223="nulová",J223,0)</f>
        <v>0</v>
      </c>
      <c r="BJ223" s="13" t="s">
        <v>84</v>
      </c>
      <c r="BK223" s="142">
        <f>ROUND(I223*H223,2)</f>
        <v>0</v>
      </c>
      <c r="BL223" s="13" t="s">
        <v>143</v>
      </c>
      <c r="BM223" s="13" t="s">
        <v>334</v>
      </c>
    </row>
    <row r="224" spans="2:65" s="1" customFormat="1" ht="27">
      <c r="B224" s="24"/>
      <c r="C224" s="36"/>
      <c r="D224" s="145" t="s">
        <v>335</v>
      </c>
      <c r="E224" s="36"/>
      <c r="F224" s="194" t="s">
        <v>336</v>
      </c>
      <c r="G224" s="36"/>
      <c r="H224" s="36"/>
      <c r="I224" s="99"/>
      <c r="J224" s="36"/>
      <c r="K224" s="36"/>
      <c r="L224" s="34"/>
      <c r="M224" s="195"/>
      <c r="N224" s="25"/>
      <c r="O224" s="25"/>
      <c r="P224" s="25"/>
      <c r="Q224" s="25"/>
      <c r="R224" s="25"/>
      <c r="S224" s="25"/>
      <c r="T224" s="39"/>
      <c r="AT224" s="13" t="s">
        <v>335</v>
      </c>
      <c r="AU224" s="13" t="s">
        <v>86</v>
      </c>
    </row>
    <row r="225" spans="2:65" s="9" customFormat="1">
      <c r="B225" s="180"/>
      <c r="C225" s="181"/>
      <c r="D225" s="145" t="s">
        <v>149</v>
      </c>
      <c r="E225" s="182" t="s">
        <v>34</v>
      </c>
      <c r="F225" s="183" t="s">
        <v>229</v>
      </c>
      <c r="G225" s="181"/>
      <c r="H225" s="184" t="s">
        <v>34</v>
      </c>
      <c r="I225" s="185"/>
      <c r="J225" s="181"/>
      <c r="K225" s="181"/>
      <c r="L225" s="186"/>
      <c r="M225" s="187"/>
      <c r="N225" s="188"/>
      <c r="O225" s="188"/>
      <c r="P225" s="188"/>
      <c r="Q225" s="188"/>
      <c r="R225" s="188"/>
      <c r="S225" s="188"/>
      <c r="T225" s="189"/>
      <c r="AT225" s="190" t="s">
        <v>149</v>
      </c>
      <c r="AU225" s="190" t="s">
        <v>86</v>
      </c>
      <c r="AV225" s="9" t="s">
        <v>84</v>
      </c>
      <c r="AW225" s="9" t="s">
        <v>41</v>
      </c>
      <c r="AX225" s="9" t="s">
        <v>77</v>
      </c>
      <c r="AY225" s="190" t="s">
        <v>137</v>
      </c>
    </row>
    <row r="226" spans="2:65" s="9" customFormat="1">
      <c r="B226" s="180"/>
      <c r="C226" s="181"/>
      <c r="D226" s="145" t="s">
        <v>149</v>
      </c>
      <c r="E226" s="182" t="s">
        <v>34</v>
      </c>
      <c r="F226" s="183" t="s">
        <v>337</v>
      </c>
      <c r="G226" s="181"/>
      <c r="H226" s="184" t="s">
        <v>34</v>
      </c>
      <c r="I226" s="185"/>
      <c r="J226" s="181"/>
      <c r="K226" s="181"/>
      <c r="L226" s="186"/>
      <c r="M226" s="187"/>
      <c r="N226" s="188"/>
      <c r="O226" s="188"/>
      <c r="P226" s="188"/>
      <c r="Q226" s="188"/>
      <c r="R226" s="188"/>
      <c r="S226" s="188"/>
      <c r="T226" s="189"/>
      <c r="AT226" s="190" t="s">
        <v>149</v>
      </c>
      <c r="AU226" s="190" t="s">
        <v>86</v>
      </c>
      <c r="AV226" s="9" t="s">
        <v>84</v>
      </c>
      <c r="AW226" s="9" t="s">
        <v>41</v>
      </c>
      <c r="AX226" s="9" t="s">
        <v>77</v>
      </c>
      <c r="AY226" s="190" t="s">
        <v>137</v>
      </c>
    </row>
    <row r="227" spans="2:65" s="7" customFormat="1">
      <c r="B227" s="143"/>
      <c r="C227" s="144"/>
      <c r="D227" s="145" t="s">
        <v>149</v>
      </c>
      <c r="E227" s="146" t="s">
        <v>34</v>
      </c>
      <c r="F227" s="147" t="s">
        <v>338</v>
      </c>
      <c r="G227" s="144"/>
      <c r="H227" s="148">
        <v>1.9E-2</v>
      </c>
      <c r="I227" s="149"/>
      <c r="J227" s="144"/>
      <c r="K227" s="144"/>
      <c r="L227" s="150"/>
      <c r="M227" s="151"/>
      <c r="N227" s="152"/>
      <c r="O227" s="152"/>
      <c r="P227" s="152"/>
      <c r="Q227" s="152"/>
      <c r="R227" s="152"/>
      <c r="S227" s="152"/>
      <c r="T227" s="153"/>
      <c r="AT227" s="154" t="s">
        <v>149</v>
      </c>
      <c r="AU227" s="154" t="s">
        <v>86</v>
      </c>
      <c r="AV227" s="7" t="s">
        <v>86</v>
      </c>
      <c r="AW227" s="7" t="s">
        <v>41</v>
      </c>
      <c r="AX227" s="7" t="s">
        <v>77</v>
      </c>
      <c r="AY227" s="154" t="s">
        <v>137</v>
      </c>
    </row>
    <row r="228" spans="2:65" s="8" customFormat="1">
      <c r="B228" s="155"/>
      <c r="C228" s="156"/>
      <c r="D228" s="157" t="s">
        <v>149</v>
      </c>
      <c r="E228" s="158" t="s">
        <v>34</v>
      </c>
      <c r="F228" s="159" t="s">
        <v>150</v>
      </c>
      <c r="G228" s="156"/>
      <c r="H228" s="160">
        <v>1.9E-2</v>
      </c>
      <c r="I228" s="161"/>
      <c r="J228" s="156"/>
      <c r="K228" s="156"/>
      <c r="L228" s="162"/>
      <c r="M228" s="163"/>
      <c r="N228" s="164"/>
      <c r="O228" s="164"/>
      <c r="P228" s="164"/>
      <c r="Q228" s="164"/>
      <c r="R228" s="164"/>
      <c r="S228" s="164"/>
      <c r="T228" s="165"/>
      <c r="AT228" s="166" t="s">
        <v>149</v>
      </c>
      <c r="AU228" s="166" t="s">
        <v>86</v>
      </c>
      <c r="AV228" s="8" t="s">
        <v>143</v>
      </c>
      <c r="AW228" s="8" t="s">
        <v>41</v>
      </c>
      <c r="AX228" s="8" t="s">
        <v>84</v>
      </c>
      <c r="AY228" s="166" t="s">
        <v>137</v>
      </c>
    </row>
    <row r="229" spans="2:65" s="1" customFormat="1" ht="31.5" customHeight="1">
      <c r="B229" s="24"/>
      <c r="C229" s="131" t="s">
        <v>339</v>
      </c>
      <c r="D229" s="131" t="s">
        <v>139</v>
      </c>
      <c r="E229" s="132" t="s">
        <v>340</v>
      </c>
      <c r="F229" s="133" t="s">
        <v>341</v>
      </c>
      <c r="G229" s="134" t="s">
        <v>193</v>
      </c>
      <c r="H229" s="135">
        <v>6.9</v>
      </c>
      <c r="I229" s="136"/>
      <c r="J229" s="137">
        <f>ROUND(I229*H229,2)</f>
        <v>0</v>
      </c>
      <c r="K229" s="133" t="s">
        <v>147</v>
      </c>
      <c r="L229" s="34"/>
      <c r="M229" s="138" t="s">
        <v>34</v>
      </c>
      <c r="N229" s="139" t="s">
        <v>48</v>
      </c>
      <c r="O229" s="25"/>
      <c r="P229" s="140">
        <f>O229*H229</f>
        <v>0</v>
      </c>
      <c r="Q229" s="140">
        <v>0.23458000000000001</v>
      </c>
      <c r="R229" s="140">
        <f>Q229*H229</f>
        <v>1.6186020000000001</v>
      </c>
      <c r="S229" s="140">
        <v>0</v>
      </c>
      <c r="T229" s="141">
        <f>S229*H229</f>
        <v>0</v>
      </c>
      <c r="AR229" s="13" t="s">
        <v>143</v>
      </c>
      <c r="AT229" s="13" t="s">
        <v>139</v>
      </c>
      <c r="AU229" s="13" t="s">
        <v>86</v>
      </c>
      <c r="AY229" s="13" t="s">
        <v>137</v>
      </c>
      <c r="BE229" s="142">
        <f>IF(N229="základní",J229,0)</f>
        <v>0</v>
      </c>
      <c r="BF229" s="142">
        <f>IF(N229="snížená",J229,0)</f>
        <v>0</v>
      </c>
      <c r="BG229" s="142">
        <f>IF(N229="zákl. přenesená",J229,0)</f>
        <v>0</v>
      </c>
      <c r="BH229" s="142">
        <f>IF(N229="sníž. přenesená",J229,0)</f>
        <v>0</v>
      </c>
      <c r="BI229" s="142">
        <f>IF(N229="nulová",J229,0)</f>
        <v>0</v>
      </c>
      <c r="BJ229" s="13" t="s">
        <v>84</v>
      </c>
      <c r="BK229" s="142">
        <f>ROUND(I229*H229,2)</f>
        <v>0</v>
      </c>
      <c r="BL229" s="13" t="s">
        <v>143</v>
      </c>
      <c r="BM229" s="13" t="s">
        <v>342</v>
      </c>
    </row>
    <row r="230" spans="2:65" s="9" customFormat="1">
      <c r="B230" s="180"/>
      <c r="C230" s="181"/>
      <c r="D230" s="145" t="s">
        <v>149</v>
      </c>
      <c r="E230" s="182" t="s">
        <v>34</v>
      </c>
      <c r="F230" s="183" t="s">
        <v>323</v>
      </c>
      <c r="G230" s="181"/>
      <c r="H230" s="184" t="s">
        <v>34</v>
      </c>
      <c r="I230" s="185"/>
      <c r="J230" s="181"/>
      <c r="K230" s="181"/>
      <c r="L230" s="186"/>
      <c r="M230" s="187"/>
      <c r="N230" s="188"/>
      <c r="O230" s="188"/>
      <c r="P230" s="188"/>
      <c r="Q230" s="188"/>
      <c r="R230" s="188"/>
      <c r="S230" s="188"/>
      <c r="T230" s="189"/>
      <c r="AT230" s="190" t="s">
        <v>149</v>
      </c>
      <c r="AU230" s="190" t="s">
        <v>86</v>
      </c>
      <c r="AV230" s="9" t="s">
        <v>84</v>
      </c>
      <c r="AW230" s="9" t="s">
        <v>41</v>
      </c>
      <c r="AX230" s="9" t="s">
        <v>77</v>
      </c>
      <c r="AY230" s="190" t="s">
        <v>137</v>
      </c>
    </row>
    <row r="231" spans="2:65" s="7" customFormat="1">
      <c r="B231" s="143"/>
      <c r="C231" s="144"/>
      <c r="D231" s="145" t="s">
        <v>149</v>
      </c>
      <c r="E231" s="146" t="s">
        <v>34</v>
      </c>
      <c r="F231" s="147" t="s">
        <v>343</v>
      </c>
      <c r="G231" s="144"/>
      <c r="H231" s="148">
        <v>6.9</v>
      </c>
      <c r="I231" s="149"/>
      <c r="J231" s="144"/>
      <c r="K231" s="144"/>
      <c r="L231" s="150"/>
      <c r="M231" s="151"/>
      <c r="N231" s="152"/>
      <c r="O231" s="152"/>
      <c r="P231" s="152"/>
      <c r="Q231" s="152"/>
      <c r="R231" s="152"/>
      <c r="S231" s="152"/>
      <c r="T231" s="153"/>
      <c r="AT231" s="154" t="s">
        <v>149</v>
      </c>
      <c r="AU231" s="154" t="s">
        <v>86</v>
      </c>
      <c r="AV231" s="7" t="s">
        <v>86</v>
      </c>
      <c r="AW231" s="7" t="s">
        <v>41</v>
      </c>
      <c r="AX231" s="7" t="s">
        <v>77</v>
      </c>
      <c r="AY231" s="154" t="s">
        <v>137</v>
      </c>
    </row>
    <row r="232" spans="2:65" s="8" customFormat="1">
      <c r="B232" s="155"/>
      <c r="C232" s="156"/>
      <c r="D232" s="145" t="s">
        <v>149</v>
      </c>
      <c r="E232" s="177" t="s">
        <v>34</v>
      </c>
      <c r="F232" s="178" t="s">
        <v>150</v>
      </c>
      <c r="G232" s="156"/>
      <c r="H232" s="179">
        <v>6.9</v>
      </c>
      <c r="I232" s="161"/>
      <c r="J232" s="156"/>
      <c r="K232" s="156"/>
      <c r="L232" s="162"/>
      <c r="M232" s="163"/>
      <c r="N232" s="164"/>
      <c r="O232" s="164"/>
      <c r="P232" s="164"/>
      <c r="Q232" s="164"/>
      <c r="R232" s="164"/>
      <c r="S232" s="164"/>
      <c r="T232" s="165"/>
      <c r="AT232" s="166" t="s">
        <v>149</v>
      </c>
      <c r="AU232" s="166" t="s">
        <v>86</v>
      </c>
      <c r="AV232" s="8" t="s">
        <v>143</v>
      </c>
      <c r="AW232" s="8" t="s">
        <v>41</v>
      </c>
      <c r="AX232" s="8" t="s">
        <v>84</v>
      </c>
      <c r="AY232" s="166" t="s">
        <v>137</v>
      </c>
    </row>
    <row r="233" spans="2:65" s="6" customFormat="1" ht="29.85" customHeight="1">
      <c r="B233" s="114"/>
      <c r="C233" s="115"/>
      <c r="D233" s="128" t="s">
        <v>76</v>
      </c>
      <c r="E233" s="129" t="s">
        <v>143</v>
      </c>
      <c r="F233" s="129" t="s">
        <v>170</v>
      </c>
      <c r="G233" s="115"/>
      <c r="H233" s="115"/>
      <c r="I233" s="118"/>
      <c r="J233" s="130">
        <f>BK233</f>
        <v>0</v>
      </c>
      <c r="K233" s="115"/>
      <c r="L233" s="120"/>
      <c r="M233" s="121"/>
      <c r="N233" s="122"/>
      <c r="O233" s="122"/>
      <c r="P233" s="123">
        <f>SUM(P234:P251)</f>
        <v>0</v>
      </c>
      <c r="Q233" s="122"/>
      <c r="R233" s="123">
        <f>SUM(R234:R251)</f>
        <v>2.7356657999999991</v>
      </c>
      <c r="S233" s="122"/>
      <c r="T233" s="124">
        <f>SUM(T234:T251)</f>
        <v>0</v>
      </c>
      <c r="AR233" s="125" t="s">
        <v>84</v>
      </c>
      <c r="AT233" s="126" t="s">
        <v>76</v>
      </c>
      <c r="AU233" s="126" t="s">
        <v>84</v>
      </c>
      <c r="AY233" s="125" t="s">
        <v>137</v>
      </c>
      <c r="BK233" s="127">
        <f>SUM(BK234:BK251)</f>
        <v>0</v>
      </c>
    </row>
    <row r="234" spans="2:65" s="1" customFormat="1" ht="22.5" customHeight="1">
      <c r="B234" s="24"/>
      <c r="C234" s="131" t="s">
        <v>344</v>
      </c>
      <c r="D234" s="131" t="s">
        <v>139</v>
      </c>
      <c r="E234" s="132" t="s">
        <v>345</v>
      </c>
      <c r="F234" s="133" t="s">
        <v>346</v>
      </c>
      <c r="G234" s="134" t="s">
        <v>155</v>
      </c>
      <c r="H234" s="135">
        <v>1.0249999999999999</v>
      </c>
      <c r="I234" s="136"/>
      <c r="J234" s="137">
        <f>ROUND(I234*H234,2)</f>
        <v>0</v>
      </c>
      <c r="K234" s="133" t="s">
        <v>147</v>
      </c>
      <c r="L234" s="34"/>
      <c r="M234" s="138" t="s">
        <v>34</v>
      </c>
      <c r="N234" s="139" t="s">
        <v>48</v>
      </c>
      <c r="O234" s="25"/>
      <c r="P234" s="140">
        <f>O234*H234</f>
        <v>0</v>
      </c>
      <c r="Q234" s="140">
        <v>2.4533999999999998</v>
      </c>
      <c r="R234" s="140">
        <f>Q234*H234</f>
        <v>2.5147349999999995</v>
      </c>
      <c r="S234" s="140">
        <v>0</v>
      </c>
      <c r="T234" s="141">
        <f>S234*H234</f>
        <v>0</v>
      </c>
      <c r="AR234" s="13" t="s">
        <v>143</v>
      </c>
      <c r="AT234" s="13" t="s">
        <v>139</v>
      </c>
      <c r="AU234" s="13" t="s">
        <v>86</v>
      </c>
      <c r="AY234" s="13" t="s">
        <v>137</v>
      </c>
      <c r="BE234" s="142">
        <f>IF(N234="základní",J234,0)</f>
        <v>0</v>
      </c>
      <c r="BF234" s="142">
        <f>IF(N234="snížená",J234,0)</f>
        <v>0</v>
      </c>
      <c r="BG234" s="142">
        <f>IF(N234="zákl. přenesená",J234,0)</f>
        <v>0</v>
      </c>
      <c r="BH234" s="142">
        <f>IF(N234="sníž. přenesená",J234,0)</f>
        <v>0</v>
      </c>
      <c r="BI234" s="142">
        <f>IF(N234="nulová",J234,0)</f>
        <v>0</v>
      </c>
      <c r="BJ234" s="13" t="s">
        <v>84</v>
      </c>
      <c r="BK234" s="142">
        <f>ROUND(I234*H234,2)</f>
        <v>0</v>
      </c>
      <c r="BL234" s="13" t="s">
        <v>143</v>
      </c>
      <c r="BM234" s="13" t="s">
        <v>347</v>
      </c>
    </row>
    <row r="235" spans="2:65" s="9" customFormat="1">
      <c r="B235" s="180"/>
      <c r="C235" s="181"/>
      <c r="D235" s="145" t="s">
        <v>149</v>
      </c>
      <c r="E235" s="182" t="s">
        <v>34</v>
      </c>
      <c r="F235" s="183" t="s">
        <v>323</v>
      </c>
      <c r="G235" s="181"/>
      <c r="H235" s="184" t="s">
        <v>34</v>
      </c>
      <c r="I235" s="185"/>
      <c r="J235" s="181"/>
      <c r="K235" s="181"/>
      <c r="L235" s="186"/>
      <c r="M235" s="187"/>
      <c r="N235" s="188"/>
      <c r="O235" s="188"/>
      <c r="P235" s="188"/>
      <c r="Q235" s="188"/>
      <c r="R235" s="188"/>
      <c r="S235" s="188"/>
      <c r="T235" s="189"/>
      <c r="AT235" s="190" t="s">
        <v>149</v>
      </c>
      <c r="AU235" s="190" t="s">
        <v>86</v>
      </c>
      <c r="AV235" s="9" t="s">
        <v>84</v>
      </c>
      <c r="AW235" s="9" t="s">
        <v>41</v>
      </c>
      <c r="AX235" s="9" t="s">
        <v>77</v>
      </c>
      <c r="AY235" s="190" t="s">
        <v>137</v>
      </c>
    </row>
    <row r="236" spans="2:65" s="7" customFormat="1">
      <c r="B236" s="143"/>
      <c r="C236" s="144"/>
      <c r="D236" s="145" t="s">
        <v>149</v>
      </c>
      <c r="E236" s="146" t="s">
        <v>34</v>
      </c>
      <c r="F236" s="147" t="s">
        <v>348</v>
      </c>
      <c r="G236" s="144"/>
      <c r="H236" s="148">
        <v>1.0249999999999999</v>
      </c>
      <c r="I236" s="149"/>
      <c r="J236" s="144"/>
      <c r="K236" s="144"/>
      <c r="L236" s="150"/>
      <c r="M236" s="151"/>
      <c r="N236" s="152"/>
      <c r="O236" s="152"/>
      <c r="P236" s="152"/>
      <c r="Q236" s="152"/>
      <c r="R236" s="152"/>
      <c r="S236" s="152"/>
      <c r="T236" s="153"/>
      <c r="AT236" s="154" t="s">
        <v>149</v>
      </c>
      <c r="AU236" s="154" t="s">
        <v>86</v>
      </c>
      <c r="AV236" s="7" t="s">
        <v>86</v>
      </c>
      <c r="AW236" s="7" t="s">
        <v>41</v>
      </c>
      <c r="AX236" s="7" t="s">
        <v>77</v>
      </c>
      <c r="AY236" s="154" t="s">
        <v>137</v>
      </c>
    </row>
    <row r="237" spans="2:65" s="8" customFormat="1">
      <c r="B237" s="155"/>
      <c r="C237" s="156"/>
      <c r="D237" s="157" t="s">
        <v>149</v>
      </c>
      <c r="E237" s="158" t="s">
        <v>34</v>
      </c>
      <c r="F237" s="159" t="s">
        <v>150</v>
      </c>
      <c r="G237" s="156"/>
      <c r="H237" s="160">
        <v>1.0249999999999999</v>
      </c>
      <c r="I237" s="161"/>
      <c r="J237" s="156"/>
      <c r="K237" s="156"/>
      <c r="L237" s="162"/>
      <c r="M237" s="163"/>
      <c r="N237" s="164"/>
      <c r="O237" s="164"/>
      <c r="P237" s="164"/>
      <c r="Q237" s="164"/>
      <c r="R237" s="164"/>
      <c r="S237" s="164"/>
      <c r="T237" s="165"/>
      <c r="AT237" s="166" t="s">
        <v>149</v>
      </c>
      <c r="AU237" s="166" t="s">
        <v>86</v>
      </c>
      <c r="AV237" s="8" t="s">
        <v>143</v>
      </c>
      <c r="AW237" s="8" t="s">
        <v>41</v>
      </c>
      <c r="AX237" s="8" t="s">
        <v>84</v>
      </c>
      <c r="AY237" s="166" t="s">
        <v>137</v>
      </c>
    </row>
    <row r="238" spans="2:65" s="1" customFormat="1" ht="22.5" customHeight="1">
      <c r="B238" s="24"/>
      <c r="C238" s="131" t="s">
        <v>349</v>
      </c>
      <c r="D238" s="131" t="s">
        <v>139</v>
      </c>
      <c r="E238" s="132" t="s">
        <v>350</v>
      </c>
      <c r="F238" s="133" t="s">
        <v>351</v>
      </c>
      <c r="G238" s="134" t="s">
        <v>193</v>
      </c>
      <c r="H238" s="135">
        <v>6.6719999999999997</v>
      </c>
      <c r="I238" s="136"/>
      <c r="J238" s="137">
        <f>ROUND(I238*H238,2)</f>
        <v>0</v>
      </c>
      <c r="K238" s="133" t="s">
        <v>147</v>
      </c>
      <c r="L238" s="34"/>
      <c r="M238" s="138" t="s">
        <v>34</v>
      </c>
      <c r="N238" s="139" t="s">
        <v>48</v>
      </c>
      <c r="O238" s="25"/>
      <c r="P238" s="140">
        <f>O238*H238</f>
        <v>0</v>
      </c>
      <c r="Q238" s="140">
        <v>5.1900000000000002E-3</v>
      </c>
      <c r="R238" s="140">
        <f>Q238*H238</f>
        <v>3.4627680000000001E-2</v>
      </c>
      <c r="S238" s="140">
        <v>0</v>
      </c>
      <c r="T238" s="141">
        <f>S238*H238</f>
        <v>0</v>
      </c>
      <c r="AR238" s="13" t="s">
        <v>143</v>
      </c>
      <c r="AT238" s="13" t="s">
        <v>139</v>
      </c>
      <c r="AU238" s="13" t="s">
        <v>86</v>
      </c>
      <c r="AY238" s="13" t="s">
        <v>137</v>
      </c>
      <c r="BE238" s="142">
        <f>IF(N238="základní",J238,0)</f>
        <v>0</v>
      </c>
      <c r="BF238" s="142">
        <f>IF(N238="snížená",J238,0)</f>
        <v>0</v>
      </c>
      <c r="BG238" s="142">
        <f>IF(N238="zákl. přenesená",J238,0)</f>
        <v>0</v>
      </c>
      <c r="BH238" s="142">
        <f>IF(N238="sníž. přenesená",J238,0)</f>
        <v>0</v>
      </c>
      <c r="BI238" s="142">
        <f>IF(N238="nulová",J238,0)</f>
        <v>0</v>
      </c>
      <c r="BJ238" s="13" t="s">
        <v>84</v>
      </c>
      <c r="BK238" s="142">
        <f>ROUND(I238*H238,2)</f>
        <v>0</v>
      </c>
      <c r="BL238" s="13" t="s">
        <v>143</v>
      </c>
      <c r="BM238" s="13" t="s">
        <v>352</v>
      </c>
    </row>
    <row r="239" spans="2:65" s="9" customFormat="1">
      <c r="B239" s="180"/>
      <c r="C239" s="181"/>
      <c r="D239" s="145" t="s">
        <v>149</v>
      </c>
      <c r="E239" s="182" t="s">
        <v>34</v>
      </c>
      <c r="F239" s="183" t="s">
        <v>323</v>
      </c>
      <c r="G239" s="181"/>
      <c r="H239" s="184" t="s">
        <v>34</v>
      </c>
      <c r="I239" s="185"/>
      <c r="J239" s="181"/>
      <c r="K239" s="181"/>
      <c r="L239" s="186"/>
      <c r="M239" s="187"/>
      <c r="N239" s="188"/>
      <c r="O239" s="188"/>
      <c r="P239" s="188"/>
      <c r="Q239" s="188"/>
      <c r="R239" s="188"/>
      <c r="S239" s="188"/>
      <c r="T239" s="189"/>
      <c r="AT239" s="190" t="s">
        <v>149</v>
      </c>
      <c r="AU239" s="190" t="s">
        <v>86</v>
      </c>
      <c r="AV239" s="9" t="s">
        <v>84</v>
      </c>
      <c r="AW239" s="9" t="s">
        <v>41</v>
      </c>
      <c r="AX239" s="9" t="s">
        <v>77</v>
      </c>
      <c r="AY239" s="190" t="s">
        <v>137</v>
      </c>
    </row>
    <row r="240" spans="2:65" s="7" customFormat="1">
      <c r="B240" s="143"/>
      <c r="C240" s="144"/>
      <c r="D240" s="145" t="s">
        <v>149</v>
      </c>
      <c r="E240" s="146" t="s">
        <v>34</v>
      </c>
      <c r="F240" s="147" t="s">
        <v>353</v>
      </c>
      <c r="G240" s="144"/>
      <c r="H240" s="148">
        <v>6.6719999999999997</v>
      </c>
      <c r="I240" s="149"/>
      <c r="J240" s="144"/>
      <c r="K240" s="144"/>
      <c r="L240" s="150"/>
      <c r="M240" s="151"/>
      <c r="N240" s="152"/>
      <c r="O240" s="152"/>
      <c r="P240" s="152"/>
      <c r="Q240" s="152"/>
      <c r="R240" s="152"/>
      <c r="S240" s="152"/>
      <c r="T240" s="153"/>
      <c r="AT240" s="154" t="s">
        <v>149</v>
      </c>
      <c r="AU240" s="154" t="s">
        <v>86</v>
      </c>
      <c r="AV240" s="7" t="s">
        <v>86</v>
      </c>
      <c r="AW240" s="7" t="s">
        <v>41</v>
      </c>
      <c r="AX240" s="7" t="s">
        <v>77</v>
      </c>
      <c r="AY240" s="154" t="s">
        <v>137</v>
      </c>
    </row>
    <row r="241" spans="2:65" s="8" customFormat="1">
      <c r="B241" s="155"/>
      <c r="C241" s="156"/>
      <c r="D241" s="157" t="s">
        <v>149</v>
      </c>
      <c r="E241" s="158" t="s">
        <v>34</v>
      </c>
      <c r="F241" s="159" t="s">
        <v>150</v>
      </c>
      <c r="G241" s="156"/>
      <c r="H241" s="160">
        <v>6.6719999999999997</v>
      </c>
      <c r="I241" s="161"/>
      <c r="J241" s="156"/>
      <c r="K241" s="156"/>
      <c r="L241" s="162"/>
      <c r="M241" s="163"/>
      <c r="N241" s="164"/>
      <c r="O241" s="164"/>
      <c r="P241" s="164"/>
      <c r="Q241" s="164"/>
      <c r="R241" s="164"/>
      <c r="S241" s="164"/>
      <c r="T241" s="165"/>
      <c r="AT241" s="166" t="s">
        <v>149</v>
      </c>
      <c r="AU241" s="166" t="s">
        <v>86</v>
      </c>
      <c r="AV241" s="8" t="s">
        <v>143</v>
      </c>
      <c r="AW241" s="8" t="s">
        <v>41</v>
      </c>
      <c r="AX241" s="8" t="s">
        <v>84</v>
      </c>
      <c r="AY241" s="166" t="s">
        <v>137</v>
      </c>
    </row>
    <row r="242" spans="2:65" s="1" customFormat="1" ht="22.5" customHeight="1">
      <c r="B242" s="24"/>
      <c r="C242" s="131" t="s">
        <v>354</v>
      </c>
      <c r="D242" s="131" t="s">
        <v>139</v>
      </c>
      <c r="E242" s="132" t="s">
        <v>355</v>
      </c>
      <c r="F242" s="133" t="s">
        <v>356</v>
      </c>
      <c r="G242" s="134" t="s">
        <v>193</v>
      </c>
      <c r="H242" s="135">
        <v>6.6719999999999997</v>
      </c>
      <c r="I242" s="136"/>
      <c r="J242" s="137">
        <f>ROUND(I242*H242,2)</f>
        <v>0</v>
      </c>
      <c r="K242" s="133" t="s">
        <v>147</v>
      </c>
      <c r="L242" s="34"/>
      <c r="M242" s="138" t="s">
        <v>34</v>
      </c>
      <c r="N242" s="139" t="s">
        <v>48</v>
      </c>
      <c r="O242" s="25"/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3" t="s">
        <v>143</v>
      </c>
      <c r="AT242" s="13" t="s">
        <v>139</v>
      </c>
      <c r="AU242" s="13" t="s">
        <v>86</v>
      </c>
      <c r="AY242" s="13" t="s">
        <v>137</v>
      </c>
      <c r="BE242" s="142">
        <f>IF(N242="základní",J242,0)</f>
        <v>0</v>
      </c>
      <c r="BF242" s="142">
        <f>IF(N242="snížená",J242,0)</f>
        <v>0</v>
      </c>
      <c r="BG242" s="142">
        <f>IF(N242="zákl. přenesená",J242,0)</f>
        <v>0</v>
      </c>
      <c r="BH242" s="142">
        <f>IF(N242="sníž. přenesená",J242,0)</f>
        <v>0</v>
      </c>
      <c r="BI242" s="142">
        <f>IF(N242="nulová",J242,0)</f>
        <v>0</v>
      </c>
      <c r="BJ242" s="13" t="s">
        <v>84</v>
      </c>
      <c r="BK242" s="142">
        <f>ROUND(I242*H242,2)</f>
        <v>0</v>
      </c>
      <c r="BL242" s="13" t="s">
        <v>143</v>
      </c>
      <c r="BM242" s="13" t="s">
        <v>357</v>
      </c>
    </row>
    <row r="243" spans="2:65" s="9" customFormat="1">
      <c r="B243" s="180"/>
      <c r="C243" s="181"/>
      <c r="D243" s="145" t="s">
        <v>149</v>
      </c>
      <c r="E243" s="182" t="s">
        <v>34</v>
      </c>
      <c r="F243" s="183" t="s">
        <v>323</v>
      </c>
      <c r="G243" s="181"/>
      <c r="H243" s="184" t="s">
        <v>34</v>
      </c>
      <c r="I243" s="185"/>
      <c r="J243" s="181"/>
      <c r="K243" s="181"/>
      <c r="L243" s="186"/>
      <c r="M243" s="187"/>
      <c r="N243" s="188"/>
      <c r="O243" s="188"/>
      <c r="P243" s="188"/>
      <c r="Q243" s="188"/>
      <c r="R243" s="188"/>
      <c r="S243" s="188"/>
      <c r="T243" s="189"/>
      <c r="AT243" s="190" t="s">
        <v>149</v>
      </c>
      <c r="AU243" s="190" t="s">
        <v>86</v>
      </c>
      <c r="AV243" s="9" t="s">
        <v>84</v>
      </c>
      <c r="AW243" s="9" t="s">
        <v>41</v>
      </c>
      <c r="AX243" s="9" t="s">
        <v>77</v>
      </c>
      <c r="AY243" s="190" t="s">
        <v>137</v>
      </c>
    </row>
    <row r="244" spans="2:65" s="7" customFormat="1">
      <c r="B244" s="143"/>
      <c r="C244" s="144"/>
      <c r="D244" s="145" t="s">
        <v>149</v>
      </c>
      <c r="E244" s="146" t="s">
        <v>34</v>
      </c>
      <c r="F244" s="147" t="s">
        <v>353</v>
      </c>
      <c r="G244" s="144"/>
      <c r="H244" s="148">
        <v>6.6719999999999997</v>
      </c>
      <c r="I244" s="149"/>
      <c r="J244" s="144"/>
      <c r="K244" s="144"/>
      <c r="L244" s="150"/>
      <c r="M244" s="151"/>
      <c r="N244" s="152"/>
      <c r="O244" s="152"/>
      <c r="P244" s="152"/>
      <c r="Q244" s="152"/>
      <c r="R244" s="152"/>
      <c r="S244" s="152"/>
      <c r="T244" s="153"/>
      <c r="AT244" s="154" t="s">
        <v>149</v>
      </c>
      <c r="AU244" s="154" t="s">
        <v>86</v>
      </c>
      <c r="AV244" s="7" t="s">
        <v>86</v>
      </c>
      <c r="AW244" s="7" t="s">
        <v>41</v>
      </c>
      <c r="AX244" s="7" t="s">
        <v>77</v>
      </c>
      <c r="AY244" s="154" t="s">
        <v>137</v>
      </c>
    </row>
    <row r="245" spans="2:65" s="8" customFormat="1">
      <c r="B245" s="155"/>
      <c r="C245" s="156"/>
      <c r="D245" s="157" t="s">
        <v>149</v>
      </c>
      <c r="E245" s="158" t="s">
        <v>34</v>
      </c>
      <c r="F245" s="159" t="s">
        <v>150</v>
      </c>
      <c r="G245" s="156"/>
      <c r="H245" s="160">
        <v>6.6719999999999997</v>
      </c>
      <c r="I245" s="161"/>
      <c r="J245" s="156"/>
      <c r="K245" s="156"/>
      <c r="L245" s="162"/>
      <c r="M245" s="163"/>
      <c r="N245" s="164"/>
      <c r="O245" s="164"/>
      <c r="P245" s="164"/>
      <c r="Q245" s="164"/>
      <c r="R245" s="164"/>
      <c r="S245" s="164"/>
      <c r="T245" s="165"/>
      <c r="AT245" s="166" t="s">
        <v>149</v>
      </c>
      <c r="AU245" s="166" t="s">
        <v>86</v>
      </c>
      <c r="AV245" s="8" t="s">
        <v>143</v>
      </c>
      <c r="AW245" s="8" t="s">
        <v>41</v>
      </c>
      <c r="AX245" s="8" t="s">
        <v>84</v>
      </c>
      <c r="AY245" s="166" t="s">
        <v>137</v>
      </c>
    </row>
    <row r="246" spans="2:65" s="1" customFormat="1" ht="22.5" customHeight="1">
      <c r="B246" s="24"/>
      <c r="C246" s="131" t="s">
        <v>358</v>
      </c>
      <c r="D246" s="131" t="s">
        <v>139</v>
      </c>
      <c r="E246" s="132" t="s">
        <v>359</v>
      </c>
      <c r="F246" s="133" t="s">
        <v>360</v>
      </c>
      <c r="G246" s="134" t="s">
        <v>254</v>
      </c>
      <c r="H246" s="135">
        <v>0.17699999999999999</v>
      </c>
      <c r="I246" s="136"/>
      <c r="J246" s="137">
        <f>ROUND(I246*H246,2)</f>
        <v>0</v>
      </c>
      <c r="K246" s="133" t="s">
        <v>147</v>
      </c>
      <c r="L246" s="34"/>
      <c r="M246" s="138" t="s">
        <v>34</v>
      </c>
      <c r="N246" s="139" t="s">
        <v>48</v>
      </c>
      <c r="O246" s="25"/>
      <c r="P246" s="140">
        <f>O246*H246</f>
        <v>0</v>
      </c>
      <c r="Q246" s="140">
        <v>1.0525599999999999</v>
      </c>
      <c r="R246" s="140">
        <f>Q246*H246</f>
        <v>0.18630311999999999</v>
      </c>
      <c r="S246" s="140">
        <v>0</v>
      </c>
      <c r="T246" s="141">
        <f>S246*H246</f>
        <v>0</v>
      </c>
      <c r="AR246" s="13" t="s">
        <v>143</v>
      </c>
      <c r="AT246" s="13" t="s">
        <v>139</v>
      </c>
      <c r="AU246" s="13" t="s">
        <v>86</v>
      </c>
      <c r="AY246" s="13" t="s">
        <v>137</v>
      </c>
      <c r="BE246" s="142">
        <f>IF(N246="základní",J246,0)</f>
        <v>0</v>
      </c>
      <c r="BF246" s="142">
        <f>IF(N246="snížená",J246,0)</f>
        <v>0</v>
      </c>
      <c r="BG246" s="142">
        <f>IF(N246="zákl. přenesená",J246,0)</f>
        <v>0</v>
      </c>
      <c r="BH246" s="142">
        <f>IF(N246="sníž. přenesená",J246,0)</f>
        <v>0</v>
      </c>
      <c r="BI246" s="142">
        <f>IF(N246="nulová",J246,0)</f>
        <v>0</v>
      </c>
      <c r="BJ246" s="13" t="s">
        <v>84</v>
      </c>
      <c r="BK246" s="142">
        <f>ROUND(I246*H246,2)</f>
        <v>0</v>
      </c>
      <c r="BL246" s="13" t="s">
        <v>143</v>
      </c>
      <c r="BM246" s="13" t="s">
        <v>361</v>
      </c>
    </row>
    <row r="247" spans="2:65" s="9" customFormat="1">
      <c r="B247" s="180"/>
      <c r="C247" s="181"/>
      <c r="D247" s="145" t="s">
        <v>149</v>
      </c>
      <c r="E247" s="182" t="s">
        <v>34</v>
      </c>
      <c r="F247" s="183" t="s">
        <v>323</v>
      </c>
      <c r="G247" s="181"/>
      <c r="H247" s="184" t="s">
        <v>34</v>
      </c>
      <c r="I247" s="185"/>
      <c r="J247" s="181"/>
      <c r="K247" s="181"/>
      <c r="L247" s="186"/>
      <c r="M247" s="187"/>
      <c r="N247" s="188"/>
      <c r="O247" s="188"/>
      <c r="P247" s="188"/>
      <c r="Q247" s="188"/>
      <c r="R247" s="188"/>
      <c r="S247" s="188"/>
      <c r="T247" s="189"/>
      <c r="AT247" s="190" t="s">
        <v>149</v>
      </c>
      <c r="AU247" s="190" t="s">
        <v>86</v>
      </c>
      <c r="AV247" s="9" t="s">
        <v>84</v>
      </c>
      <c r="AW247" s="9" t="s">
        <v>41</v>
      </c>
      <c r="AX247" s="9" t="s">
        <v>77</v>
      </c>
      <c r="AY247" s="190" t="s">
        <v>137</v>
      </c>
    </row>
    <row r="248" spans="2:65" s="7" customFormat="1">
      <c r="B248" s="143"/>
      <c r="C248" s="144"/>
      <c r="D248" s="145" t="s">
        <v>149</v>
      </c>
      <c r="E248" s="146" t="s">
        <v>34</v>
      </c>
      <c r="F248" s="147" t="s">
        <v>348</v>
      </c>
      <c r="G248" s="144"/>
      <c r="H248" s="148">
        <v>1.0249999999999999</v>
      </c>
      <c r="I248" s="149"/>
      <c r="J248" s="144"/>
      <c r="K248" s="144"/>
      <c r="L248" s="150"/>
      <c r="M248" s="151"/>
      <c r="N248" s="152"/>
      <c r="O248" s="152"/>
      <c r="P248" s="152"/>
      <c r="Q248" s="152"/>
      <c r="R248" s="152"/>
      <c r="S248" s="152"/>
      <c r="T248" s="153"/>
      <c r="AT248" s="154" t="s">
        <v>149</v>
      </c>
      <c r="AU248" s="154" t="s">
        <v>86</v>
      </c>
      <c r="AV248" s="7" t="s">
        <v>86</v>
      </c>
      <c r="AW248" s="7" t="s">
        <v>41</v>
      </c>
      <c r="AX248" s="7" t="s">
        <v>77</v>
      </c>
      <c r="AY248" s="154" t="s">
        <v>137</v>
      </c>
    </row>
    <row r="249" spans="2:65" s="8" customFormat="1">
      <c r="B249" s="155"/>
      <c r="C249" s="156"/>
      <c r="D249" s="145" t="s">
        <v>149</v>
      </c>
      <c r="E249" s="177" t="s">
        <v>34</v>
      </c>
      <c r="F249" s="178" t="s">
        <v>150</v>
      </c>
      <c r="G249" s="156"/>
      <c r="H249" s="179">
        <v>1.0249999999999999</v>
      </c>
      <c r="I249" s="161"/>
      <c r="J249" s="156"/>
      <c r="K249" s="156"/>
      <c r="L249" s="162"/>
      <c r="M249" s="163"/>
      <c r="N249" s="164"/>
      <c r="O249" s="164"/>
      <c r="P249" s="164"/>
      <c r="Q249" s="164"/>
      <c r="R249" s="164"/>
      <c r="S249" s="164"/>
      <c r="T249" s="165"/>
      <c r="AT249" s="166" t="s">
        <v>149</v>
      </c>
      <c r="AU249" s="166" t="s">
        <v>86</v>
      </c>
      <c r="AV249" s="8" t="s">
        <v>143</v>
      </c>
      <c r="AW249" s="8" t="s">
        <v>41</v>
      </c>
      <c r="AX249" s="8" t="s">
        <v>77</v>
      </c>
      <c r="AY249" s="166" t="s">
        <v>137</v>
      </c>
    </row>
    <row r="250" spans="2:65" s="7" customFormat="1">
      <c r="B250" s="143"/>
      <c r="C250" s="144"/>
      <c r="D250" s="145" t="s">
        <v>149</v>
      </c>
      <c r="E250" s="146" t="s">
        <v>34</v>
      </c>
      <c r="F250" s="147" t="s">
        <v>362</v>
      </c>
      <c r="G250" s="144"/>
      <c r="H250" s="148">
        <v>0.17699999999999999</v>
      </c>
      <c r="I250" s="149"/>
      <c r="J250" s="144"/>
      <c r="K250" s="144"/>
      <c r="L250" s="150"/>
      <c r="M250" s="151"/>
      <c r="N250" s="152"/>
      <c r="O250" s="152"/>
      <c r="P250" s="152"/>
      <c r="Q250" s="152"/>
      <c r="R250" s="152"/>
      <c r="S250" s="152"/>
      <c r="T250" s="153"/>
      <c r="AT250" s="154" t="s">
        <v>149</v>
      </c>
      <c r="AU250" s="154" t="s">
        <v>86</v>
      </c>
      <c r="AV250" s="7" t="s">
        <v>86</v>
      </c>
      <c r="AW250" s="7" t="s">
        <v>41</v>
      </c>
      <c r="AX250" s="7" t="s">
        <v>77</v>
      </c>
      <c r="AY250" s="154" t="s">
        <v>137</v>
      </c>
    </row>
    <row r="251" spans="2:65" s="8" customFormat="1">
      <c r="B251" s="155"/>
      <c r="C251" s="156"/>
      <c r="D251" s="145" t="s">
        <v>149</v>
      </c>
      <c r="E251" s="177" t="s">
        <v>34</v>
      </c>
      <c r="F251" s="178" t="s">
        <v>150</v>
      </c>
      <c r="G251" s="156"/>
      <c r="H251" s="179">
        <v>0.17699999999999999</v>
      </c>
      <c r="I251" s="161"/>
      <c r="J251" s="156"/>
      <c r="K251" s="156"/>
      <c r="L251" s="162"/>
      <c r="M251" s="163"/>
      <c r="N251" s="164"/>
      <c r="O251" s="164"/>
      <c r="P251" s="164"/>
      <c r="Q251" s="164"/>
      <c r="R251" s="164"/>
      <c r="S251" s="164"/>
      <c r="T251" s="165"/>
      <c r="AT251" s="166" t="s">
        <v>149</v>
      </c>
      <c r="AU251" s="166" t="s">
        <v>86</v>
      </c>
      <c r="AV251" s="8" t="s">
        <v>143</v>
      </c>
      <c r="AW251" s="8" t="s">
        <v>41</v>
      </c>
      <c r="AX251" s="8" t="s">
        <v>84</v>
      </c>
      <c r="AY251" s="166" t="s">
        <v>137</v>
      </c>
    </row>
    <row r="252" spans="2:65" s="6" customFormat="1" ht="29.85" customHeight="1">
      <c r="B252" s="114"/>
      <c r="C252" s="115"/>
      <c r="D252" s="128" t="s">
        <v>76</v>
      </c>
      <c r="E252" s="129" t="s">
        <v>166</v>
      </c>
      <c r="F252" s="129" t="s">
        <v>363</v>
      </c>
      <c r="G252" s="115"/>
      <c r="H252" s="115"/>
      <c r="I252" s="118"/>
      <c r="J252" s="130">
        <f>BK252</f>
        <v>0</v>
      </c>
      <c r="K252" s="115"/>
      <c r="L252" s="120"/>
      <c r="M252" s="121"/>
      <c r="N252" s="122"/>
      <c r="O252" s="122"/>
      <c r="P252" s="123">
        <f>SUM(P253:P286)</f>
        <v>0</v>
      </c>
      <c r="Q252" s="122"/>
      <c r="R252" s="123">
        <f>SUM(R253:R286)</f>
        <v>1.6752540199999999</v>
      </c>
      <c r="S252" s="122"/>
      <c r="T252" s="124">
        <f>SUM(T253:T286)</f>
        <v>0</v>
      </c>
      <c r="AR252" s="125" t="s">
        <v>84</v>
      </c>
      <c r="AT252" s="126" t="s">
        <v>76</v>
      </c>
      <c r="AU252" s="126" t="s">
        <v>84</v>
      </c>
      <c r="AY252" s="125" t="s">
        <v>137</v>
      </c>
      <c r="BK252" s="127">
        <f>SUM(BK253:BK286)</f>
        <v>0</v>
      </c>
    </row>
    <row r="253" spans="2:65" s="1" customFormat="1" ht="31.5" customHeight="1">
      <c r="B253" s="24"/>
      <c r="C253" s="131" t="s">
        <v>364</v>
      </c>
      <c r="D253" s="131" t="s">
        <v>139</v>
      </c>
      <c r="E253" s="132" t="s">
        <v>365</v>
      </c>
      <c r="F253" s="133" t="s">
        <v>366</v>
      </c>
      <c r="G253" s="134" t="s">
        <v>193</v>
      </c>
      <c r="H253" s="135">
        <v>10.007999999999999</v>
      </c>
      <c r="I253" s="136"/>
      <c r="J253" s="137">
        <f>ROUND(I253*H253,2)</f>
        <v>0</v>
      </c>
      <c r="K253" s="133" t="s">
        <v>147</v>
      </c>
      <c r="L253" s="34"/>
      <c r="M253" s="138" t="s">
        <v>34</v>
      </c>
      <c r="N253" s="139" t="s">
        <v>48</v>
      </c>
      <c r="O253" s="25"/>
      <c r="P253" s="140">
        <f>O253*H253</f>
        <v>0</v>
      </c>
      <c r="Q253" s="140">
        <v>3.5200000000000002E-2</v>
      </c>
      <c r="R253" s="140">
        <f>Q253*H253</f>
        <v>0.35228159999999997</v>
      </c>
      <c r="S253" s="140">
        <v>0</v>
      </c>
      <c r="T253" s="141">
        <f>S253*H253</f>
        <v>0</v>
      </c>
      <c r="AR253" s="13" t="s">
        <v>143</v>
      </c>
      <c r="AT253" s="13" t="s">
        <v>139</v>
      </c>
      <c r="AU253" s="13" t="s">
        <v>86</v>
      </c>
      <c r="AY253" s="13" t="s">
        <v>137</v>
      </c>
      <c r="BE253" s="142">
        <f>IF(N253="základní",J253,0)</f>
        <v>0</v>
      </c>
      <c r="BF253" s="142">
        <f>IF(N253="snížená",J253,0)</f>
        <v>0</v>
      </c>
      <c r="BG253" s="142">
        <f>IF(N253="zákl. přenesená",J253,0)</f>
        <v>0</v>
      </c>
      <c r="BH253" s="142">
        <f>IF(N253="sníž. přenesená",J253,0)</f>
        <v>0</v>
      </c>
      <c r="BI253" s="142">
        <f>IF(N253="nulová",J253,0)</f>
        <v>0</v>
      </c>
      <c r="BJ253" s="13" t="s">
        <v>84</v>
      </c>
      <c r="BK253" s="142">
        <f>ROUND(I253*H253,2)</f>
        <v>0</v>
      </c>
      <c r="BL253" s="13" t="s">
        <v>143</v>
      </c>
      <c r="BM253" s="13" t="s">
        <v>367</v>
      </c>
    </row>
    <row r="254" spans="2:65" s="9" customFormat="1">
      <c r="B254" s="180"/>
      <c r="C254" s="181"/>
      <c r="D254" s="145" t="s">
        <v>149</v>
      </c>
      <c r="E254" s="182" t="s">
        <v>34</v>
      </c>
      <c r="F254" s="183" t="s">
        <v>229</v>
      </c>
      <c r="G254" s="181"/>
      <c r="H254" s="184" t="s">
        <v>34</v>
      </c>
      <c r="I254" s="185"/>
      <c r="J254" s="181"/>
      <c r="K254" s="181"/>
      <c r="L254" s="186"/>
      <c r="M254" s="187"/>
      <c r="N254" s="188"/>
      <c r="O254" s="188"/>
      <c r="P254" s="188"/>
      <c r="Q254" s="188"/>
      <c r="R254" s="188"/>
      <c r="S254" s="188"/>
      <c r="T254" s="189"/>
      <c r="AT254" s="190" t="s">
        <v>149</v>
      </c>
      <c r="AU254" s="190" t="s">
        <v>86</v>
      </c>
      <c r="AV254" s="9" t="s">
        <v>84</v>
      </c>
      <c r="AW254" s="9" t="s">
        <v>41</v>
      </c>
      <c r="AX254" s="9" t="s">
        <v>77</v>
      </c>
      <c r="AY254" s="190" t="s">
        <v>137</v>
      </c>
    </row>
    <row r="255" spans="2:65" s="9" customFormat="1">
      <c r="B255" s="180"/>
      <c r="C255" s="181"/>
      <c r="D255" s="145" t="s">
        <v>149</v>
      </c>
      <c r="E255" s="182" t="s">
        <v>34</v>
      </c>
      <c r="F255" s="183" t="s">
        <v>368</v>
      </c>
      <c r="G255" s="181"/>
      <c r="H255" s="184" t="s">
        <v>34</v>
      </c>
      <c r="I255" s="185"/>
      <c r="J255" s="181"/>
      <c r="K255" s="181"/>
      <c r="L255" s="186"/>
      <c r="M255" s="187"/>
      <c r="N255" s="188"/>
      <c r="O255" s="188"/>
      <c r="P255" s="188"/>
      <c r="Q255" s="188"/>
      <c r="R255" s="188"/>
      <c r="S255" s="188"/>
      <c r="T255" s="189"/>
      <c r="AT255" s="190" t="s">
        <v>149</v>
      </c>
      <c r="AU255" s="190" t="s">
        <v>86</v>
      </c>
      <c r="AV255" s="9" t="s">
        <v>84</v>
      </c>
      <c r="AW255" s="9" t="s">
        <v>41</v>
      </c>
      <c r="AX255" s="9" t="s">
        <v>77</v>
      </c>
      <c r="AY255" s="190" t="s">
        <v>137</v>
      </c>
    </row>
    <row r="256" spans="2:65" s="9" customFormat="1">
      <c r="B256" s="180"/>
      <c r="C256" s="181"/>
      <c r="D256" s="145" t="s">
        <v>149</v>
      </c>
      <c r="E256" s="182" t="s">
        <v>34</v>
      </c>
      <c r="F256" s="183" t="s">
        <v>309</v>
      </c>
      <c r="G256" s="181"/>
      <c r="H256" s="184" t="s">
        <v>34</v>
      </c>
      <c r="I256" s="185"/>
      <c r="J256" s="181"/>
      <c r="K256" s="181"/>
      <c r="L256" s="186"/>
      <c r="M256" s="187"/>
      <c r="N256" s="188"/>
      <c r="O256" s="188"/>
      <c r="P256" s="188"/>
      <c r="Q256" s="188"/>
      <c r="R256" s="188"/>
      <c r="S256" s="188"/>
      <c r="T256" s="189"/>
      <c r="AT256" s="190" t="s">
        <v>149</v>
      </c>
      <c r="AU256" s="190" t="s">
        <v>86</v>
      </c>
      <c r="AV256" s="9" t="s">
        <v>84</v>
      </c>
      <c r="AW256" s="9" t="s">
        <v>41</v>
      </c>
      <c r="AX256" s="9" t="s">
        <v>77</v>
      </c>
      <c r="AY256" s="190" t="s">
        <v>137</v>
      </c>
    </row>
    <row r="257" spans="2:65" s="7" customFormat="1">
      <c r="B257" s="143"/>
      <c r="C257" s="144"/>
      <c r="D257" s="145" t="s">
        <v>149</v>
      </c>
      <c r="E257" s="146" t="s">
        <v>34</v>
      </c>
      <c r="F257" s="147" t="s">
        <v>369</v>
      </c>
      <c r="G257" s="144"/>
      <c r="H257" s="148">
        <v>10.007999999999999</v>
      </c>
      <c r="I257" s="149"/>
      <c r="J257" s="144"/>
      <c r="K257" s="144"/>
      <c r="L257" s="150"/>
      <c r="M257" s="151"/>
      <c r="N257" s="152"/>
      <c r="O257" s="152"/>
      <c r="P257" s="152"/>
      <c r="Q257" s="152"/>
      <c r="R257" s="152"/>
      <c r="S257" s="152"/>
      <c r="T257" s="153"/>
      <c r="AT257" s="154" t="s">
        <v>149</v>
      </c>
      <c r="AU257" s="154" t="s">
        <v>86</v>
      </c>
      <c r="AV257" s="7" t="s">
        <v>86</v>
      </c>
      <c r="AW257" s="7" t="s">
        <v>41</v>
      </c>
      <c r="AX257" s="7" t="s">
        <v>77</v>
      </c>
      <c r="AY257" s="154" t="s">
        <v>137</v>
      </c>
    </row>
    <row r="258" spans="2:65" s="8" customFormat="1">
      <c r="B258" s="155"/>
      <c r="C258" s="156"/>
      <c r="D258" s="157" t="s">
        <v>149</v>
      </c>
      <c r="E258" s="158" t="s">
        <v>34</v>
      </c>
      <c r="F258" s="159" t="s">
        <v>150</v>
      </c>
      <c r="G258" s="156"/>
      <c r="H258" s="160">
        <v>10.007999999999999</v>
      </c>
      <c r="I258" s="161"/>
      <c r="J258" s="156"/>
      <c r="K258" s="156"/>
      <c r="L258" s="162"/>
      <c r="M258" s="163"/>
      <c r="N258" s="164"/>
      <c r="O258" s="164"/>
      <c r="P258" s="164"/>
      <c r="Q258" s="164"/>
      <c r="R258" s="164"/>
      <c r="S258" s="164"/>
      <c r="T258" s="165"/>
      <c r="AT258" s="166" t="s">
        <v>149</v>
      </c>
      <c r="AU258" s="166" t="s">
        <v>86</v>
      </c>
      <c r="AV258" s="8" t="s">
        <v>143</v>
      </c>
      <c r="AW258" s="8" t="s">
        <v>41</v>
      </c>
      <c r="AX258" s="8" t="s">
        <v>84</v>
      </c>
      <c r="AY258" s="166" t="s">
        <v>137</v>
      </c>
    </row>
    <row r="259" spans="2:65" s="1" customFormat="1" ht="31.5" customHeight="1">
      <c r="B259" s="24"/>
      <c r="C259" s="131" t="s">
        <v>370</v>
      </c>
      <c r="D259" s="131" t="s">
        <v>139</v>
      </c>
      <c r="E259" s="132" t="s">
        <v>371</v>
      </c>
      <c r="F259" s="133" t="s">
        <v>372</v>
      </c>
      <c r="G259" s="134" t="s">
        <v>155</v>
      </c>
      <c r="H259" s="135">
        <v>0.56299999999999994</v>
      </c>
      <c r="I259" s="136"/>
      <c r="J259" s="137">
        <f>ROUND(I259*H259,2)</f>
        <v>0</v>
      </c>
      <c r="K259" s="133" t="s">
        <v>147</v>
      </c>
      <c r="L259" s="34"/>
      <c r="M259" s="138" t="s">
        <v>34</v>
      </c>
      <c r="N259" s="139" t="s">
        <v>48</v>
      </c>
      <c r="O259" s="25"/>
      <c r="P259" s="140">
        <f>O259*H259</f>
        <v>0</v>
      </c>
      <c r="Q259" s="140">
        <v>2.2563399999999998</v>
      </c>
      <c r="R259" s="140">
        <f>Q259*H259</f>
        <v>1.2703194199999999</v>
      </c>
      <c r="S259" s="140">
        <v>0</v>
      </c>
      <c r="T259" s="141">
        <f>S259*H259</f>
        <v>0</v>
      </c>
      <c r="AR259" s="13" t="s">
        <v>143</v>
      </c>
      <c r="AT259" s="13" t="s">
        <v>139</v>
      </c>
      <c r="AU259" s="13" t="s">
        <v>86</v>
      </c>
      <c r="AY259" s="13" t="s">
        <v>137</v>
      </c>
      <c r="BE259" s="142">
        <f>IF(N259="základní",J259,0)</f>
        <v>0</v>
      </c>
      <c r="BF259" s="142">
        <f>IF(N259="snížená",J259,0)</f>
        <v>0</v>
      </c>
      <c r="BG259" s="142">
        <f>IF(N259="zákl. přenesená",J259,0)</f>
        <v>0</v>
      </c>
      <c r="BH259" s="142">
        <f>IF(N259="sníž. přenesená",J259,0)</f>
        <v>0</v>
      </c>
      <c r="BI259" s="142">
        <f>IF(N259="nulová",J259,0)</f>
        <v>0</v>
      </c>
      <c r="BJ259" s="13" t="s">
        <v>84</v>
      </c>
      <c r="BK259" s="142">
        <f>ROUND(I259*H259,2)</f>
        <v>0</v>
      </c>
      <c r="BL259" s="13" t="s">
        <v>143</v>
      </c>
      <c r="BM259" s="13" t="s">
        <v>373</v>
      </c>
    </row>
    <row r="260" spans="2:65" s="9" customFormat="1">
      <c r="B260" s="180"/>
      <c r="C260" s="181"/>
      <c r="D260" s="145" t="s">
        <v>149</v>
      </c>
      <c r="E260" s="182" t="s">
        <v>34</v>
      </c>
      <c r="F260" s="183" t="s">
        <v>374</v>
      </c>
      <c r="G260" s="181"/>
      <c r="H260" s="184" t="s">
        <v>34</v>
      </c>
      <c r="I260" s="185"/>
      <c r="J260" s="181"/>
      <c r="K260" s="181"/>
      <c r="L260" s="186"/>
      <c r="M260" s="187"/>
      <c r="N260" s="188"/>
      <c r="O260" s="188"/>
      <c r="P260" s="188"/>
      <c r="Q260" s="188"/>
      <c r="R260" s="188"/>
      <c r="S260" s="188"/>
      <c r="T260" s="189"/>
      <c r="AT260" s="190" t="s">
        <v>149</v>
      </c>
      <c r="AU260" s="190" t="s">
        <v>86</v>
      </c>
      <c r="AV260" s="9" t="s">
        <v>84</v>
      </c>
      <c r="AW260" s="9" t="s">
        <v>41</v>
      </c>
      <c r="AX260" s="9" t="s">
        <v>77</v>
      </c>
      <c r="AY260" s="190" t="s">
        <v>137</v>
      </c>
    </row>
    <row r="261" spans="2:65" s="9" customFormat="1">
      <c r="B261" s="180"/>
      <c r="C261" s="181"/>
      <c r="D261" s="145" t="s">
        <v>149</v>
      </c>
      <c r="E261" s="182" t="s">
        <v>34</v>
      </c>
      <c r="F261" s="183" t="s">
        <v>375</v>
      </c>
      <c r="G261" s="181"/>
      <c r="H261" s="184" t="s">
        <v>34</v>
      </c>
      <c r="I261" s="185"/>
      <c r="J261" s="181"/>
      <c r="K261" s="181"/>
      <c r="L261" s="186"/>
      <c r="M261" s="187"/>
      <c r="N261" s="188"/>
      <c r="O261" s="188"/>
      <c r="P261" s="188"/>
      <c r="Q261" s="188"/>
      <c r="R261" s="188"/>
      <c r="S261" s="188"/>
      <c r="T261" s="189"/>
      <c r="AT261" s="190" t="s">
        <v>149</v>
      </c>
      <c r="AU261" s="190" t="s">
        <v>86</v>
      </c>
      <c r="AV261" s="9" t="s">
        <v>84</v>
      </c>
      <c r="AW261" s="9" t="s">
        <v>41</v>
      </c>
      <c r="AX261" s="9" t="s">
        <v>77</v>
      </c>
      <c r="AY261" s="190" t="s">
        <v>137</v>
      </c>
    </row>
    <row r="262" spans="2:65" s="7" customFormat="1">
      <c r="B262" s="143"/>
      <c r="C262" s="144"/>
      <c r="D262" s="145" t="s">
        <v>149</v>
      </c>
      <c r="E262" s="146" t="s">
        <v>34</v>
      </c>
      <c r="F262" s="147" t="s">
        <v>376</v>
      </c>
      <c r="G262" s="144"/>
      <c r="H262" s="148">
        <v>11.25</v>
      </c>
      <c r="I262" s="149"/>
      <c r="J262" s="144"/>
      <c r="K262" s="144"/>
      <c r="L262" s="150"/>
      <c r="M262" s="151"/>
      <c r="N262" s="152"/>
      <c r="O262" s="152"/>
      <c r="P262" s="152"/>
      <c r="Q262" s="152"/>
      <c r="R262" s="152"/>
      <c r="S262" s="152"/>
      <c r="T262" s="153"/>
      <c r="AT262" s="154" t="s">
        <v>149</v>
      </c>
      <c r="AU262" s="154" t="s">
        <v>86</v>
      </c>
      <c r="AV262" s="7" t="s">
        <v>86</v>
      </c>
      <c r="AW262" s="7" t="s">
        <v>41</v>
      </c>
      <c r="AX262" s="7" t="s">
        <v>77</v>
      </c>
      <c r="AY262" s="154" t="s">
        <v>137</v>
      </c>
    </row>
    <row r="263" spans="2:65" s="8" customFormat="1">
      <c r="B263" s="155"/>
      <c r="C263" s="156"/>
      <c r="D263" s="145" t="s">
        <v>149</v>
      </c>
      <c r="E263" s="177" t="s">
        <v>34</v>
      </c>
      <c r="F263" s="178" t="s">
        <v>150</v>
      </c>
      <c r="G263" s="156"/>
      <c r="H263" s="179">
        <v>11.25</v>
      </c>
      <c r="I263" s="161"/>
      <c r="J263" s="156"/>
      <c r="K263" s="156"/>
      <c r="L263" s="162"/>
      <c r="M263" s="163"/>
      <c r="N263" s="164"/>
      <c r="O263" s="164"/>
      <c r="P263" s="164"/>
      <c r="Q263" s="164"/>
      <c r="R263" s="164"/>
      <c r="S263" s="164"/>
      <c r="T263" s="165"/>
      <c r="AT263" s="166" t="s">
        <v>149</v>
      </c>
      <c r="AU263" s="166" t="s">
        <v>86</v>
      </c>
      <c r="AV263" s="8" t="s">
        <v>143</v>
      </c>
      <c r="AW263" s="8" t="s">
        <v>41</v>
      </c>
      <c r="AX263" s="8" t="s">
        <v>77</v>
      </c>
      <c r="AY263" s="166" t="s">
        <v>137</v>
      </c>
    </row>
    <row r="264" spans="2:65" s="7" customFormat="1">
      <c r="B264" s="143"/>
      <c r="C264" s="144"/>
      <c r="D264" s="145" t="s">
        <v>149</v>
      </c>
      <c r="E264" s="146" t="s">
        <v>34</v>
      </c>
      <c r="F264" s="147" t="s">
        <v>377</v>
      </c>
      <c r="G264" s="144"/>
      <c r="H264" s="148">
        <v>0.56299999999999994</v>
      </c>
      <c r="I264" s="149"/>
      <c r="J264" s="144"/>
      <c r="K264" s="144"/>
      <c r="L264" s="150"/>
      <c r="M264" s="151"/>
      <c r="N264" s="152"/>
      <c r="O264" s="152"/>
      <c r="P264" s="152"/>
      <c r="Q264" s="152"/>
      <c r="R264" s="152"/>
      <c r="S264" s="152"/>
      <c r="T264" s="153"/>
      <c r="AT264" s="154" t="s">
        <v>149</v>
      </c>
      <c r="AU264" s="154" t="s">
        <v>86</v>
      </c>
      <c r="AV264" s="7" t="s">
        <v>86</v>
      </c>
      <c r="AW264" s="7" t="s">
        <v>41</v>
      </c>
      <c r="AX264" s="7" t="s">
        <v>77</v>
      </c>
      <c r="AY264" s="154" t="s">
        <v>137</v>
      </c>
    </row>
    <row r="265" spans="2:65" s="8" customFormat="1">
      <c r="B265" s="155"/>
      <c r="C265" s="156"/>
      <c r="D265" s="157" t="s">
        <v>149</v>
      </c>
      <c r="E265" s="158" t="s">
        <v>34</v>
      </c>
      <c r="F265" s="159" t="s">
        <v>150</v>
      </c>
      <c r="G265" s="156"/>
      <c r="H265" s="160">
        <v>0.56299999999999994</v>
      </c>
      <c r="I265" s="161"/>
      <c r="J265" s="156"/>
      <c r="K265" s="156"/>
      <c r="L265" s="162"/>
      <c r="M265" s="163"/>
      <c r="N265" s="164"/>
      <c r="O265" s="164"/>
      <c r="P265" s="164"/>
      <c r="Q265" s="164"/>
      <c r="R265" s="164"/>
      <c r="S265" s="164"/>
      <c r="T265" s="165"/>
      <c r="AT265" s="166" t="s">
        <v>149</v>
      </c>
      <c r="AU265" s="166" t="s">
        <v>86</v>
      </c>
      <c r="AV265" s="8" t="s">
        <v>143</v>
      </c>
      <c r="AW265" s="8" t="s">
        <v>41</v>
      </c>
      <c r="AX265" s="8" t="s">
        <v>84</v>
      </c>
      <c r="AY265" s="166" t="s">
        <v>137</v>
      </c>
    </row>
    <row r="266" spans="2:65" s="1" customFormat="1" ht="31.5" customHeight="1">
      <c r="B266" s="24"/>
      <c r="C266" s="131" t="s">
        <v>378</v>
      </c>
      <c r="D266" s="131" t="s">
        <v>139</v>
      </c>
      <c r="E266" s="132" t="s">
        <v>379</v>
      </c>
      <c r="F266" s="133" t="s">
        <v>380</v>
      </c>
      <c r="G266" s="134" t="s">
        <v>155</v>
      </c>
      <c r="H266" s="135">
        <v>0.56299999999999994</v>
      </c>
      <c r="I266" s="136"/>
      <c r="J266" s="137">
        <f>ROUND(I266*H266,2)</f>
        <v>0</v>
      </c>
      <c r="K266" s="133" t="s">
        <v>147</v>
      </c>
      <c r="L266" s="34"/>
      <c r="M266" s="138" t="s">
        <v>34</v>
      </c>
      <c r="N266" s="139" t="s">
        <v>48</v>
      </c>
      <c r="O266" s="25"/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3" t="s">
        <v>143</v>
      </c>
      <c r="AT266" s="13" t="s">
        <v>139</v>
      </c>
      <c r="AU266" s="13" t="s">
        <v>86</v>
      </c>
      <c r="AY266" s="13" t="s">
        <v>137</v>
      </c>
      <c r="BE266" s="142">
        <f>IF(N266="základní",J266,0)</f>
        <v>0</v>
      </c>
      <c r="BF266" s="142">
        <f>IF(N266="snížená",J266,0)</f>
        <v>0</v>
      </c>
      <c r="BG266" s="142">
        <f>IF(N266="zákl. přenesená",J266,0)</f>
        <v>0</v>
      </c>
      <c r="BH266" s="142">
        <f>IF(N266="sníž. přenesená",J266,0)</f>
        <v>0</v>
      </c>
      <c r="BI266" s="142">
        <f>IF(N266="nulová",J266,0)</f>
        <v>0</v>
      </c>
      <c r="BJ266" s="13" t="s">
        <v>84</v>
      </c>
      <c r="BK266" s="142">
        <f>ROUND(I266*H266,2)</f>
        <v>0</v>
      </c>
      <c r="BL266" s="13" t="s">
        <v>143</v>
      </c>
      <c r="BM266" s="13" t="s">
        <v>381</v>
      </c>
    </row>
    <row r="267" spans="2:65" s="9" customFormat="1">
      <c r="B267" s="180"/>
      <c r="C267" s="181"/>
      <c r="D267" s="145" t="s">
        <v>149</v>
      </c>
      <c r="E267" s="182" t="s">
        <v>34</v>
      </c>
      <c r="F267" s="183" t="s">
        <v>374</v>
      </c>
      <c r="G267" s="181"/>
      <c r="H267" s="184" t="s">
        <v>34</v>
      </c>
      <c r="I267" s="185"/>
      <c r="J267" s="181"/>
      <c r="K267" s="181"/>
      <c r="L267" s="186"/>
      <c r="M267" s="187"/>
      <c r="N267" s="188"/>
      <c r="O267" s="188"/>
      <c r="P267" s="188"/>
      <c r="Q267" s="188"/>
      <c r="R267" s="188"/>
      <c r="S267" s="188"/>
      <c r="T267" s="189"/>
      <c r="AT267" s="190" t="s">
        <v>149</v>
      </c>
      <c r="AU267" s="190" t="s">
        <v>86</v>
      </c>
      <c r="AV267" s="9" t="s">
        <v>84</v>
      </c>
      <c r="AW267" s="9" t="s">
        <v>41</v>
      </c>
      <c r="AX267" s="9" t="s">
        <v>77</v>
      </c>
      <c r="AY267" s="190" t="s">
        <v>137</v>
      </c>
    </row>
    <row r="268" spans="2:65" s="9" customFormat="1">
      <c r="B268" s="180"/>
      <c r="C268" s="181"/>
      <c r="D268" s="145" t="s">
        <v>149</v>
      </c>
      <c r="E268" s="182" t="s">
        <v>34</v>
      </c>
      <c r="F268" s="183" t="s">
        <v>375</v>
      </c>
      <c r="G268" s="181"/>
      <c r="H268" s="184" t="s">
        <v>34</v>
      </c>
      <c r="I268" s="185"/>
      <c r="J268" s="181"/>
      <c r="K268" s="181"/>
      <c r="L268" s="186"/>
      <c r="M268" s="187"/>
      <c r="N268" s="188"/>
      <c r="O268" s="188"/>
      <c r="P268" s="188"/>
      <c r="Q268" s="188"/>
      <c r="R268" s="188"/>
      <c r="S268" s="188"/>
      <c r="T268" s="189"/>
      <c r="AT268" s="190" t="s">
        <v>149</v>
      </c>
      <c r="AU268" s="190" t="s">
        <v>86</v>
      </c>
      <c r="AV268" s="9" t="s">
        <v>84</v>
      </c>
      <c r="AW268" s="9" t="s">
        <v>41</v>
      </c>
      <c r="AX268" s="9" t="s">
        <v>77</v>
      </c>
      <c r="AY268" s="190" t="s">
        <v>137</v>
      </c>
    </row>
    <row r="269" spans="2:65" s="7" customFormat="1">
      <c r="B269" s="143"/>
      <c r="C269" s="144"/>
      <c r="D269" s="145" t="s">
        <v>149</v>
      </c>
      <c r="E269" s="146" t="s">
        <v>34</v>
      </c>
      <c r="F269" s="147" t="s">
        <v>376</v>
      </c>
      <c r="G269" s="144"/>
      <c r="H269" s="148">
        <v>11.25</v>
      </c>
      <c r="I269" s="149"/>
      <c r="J269" s="144"/>
      <c r="K269" s="144"/>
      <c r="L269" s="150"/>
      <c r="M269" s="151"/>
      <c r="N269" s="152"/>
      <c r="O269" s="152"/>
      <c r="P269" s="152"/>
      <c r="Q269" s="152"/>
      <c r="R269" s="152"/>
      <c r="S269" s="152"/>
      <c r="T269" s="153"/>
      <c r="AT269" s="154" t="s">
        <v>149</v>
      </c>
      <c r="AU269" s="154" t="s">
        <v>86</v>
      </c>
      <c r="AV269" s="7" t="s">
        <v>86</v>
      </c>
      <c r="AW269" s="7" t="s">
        <v>41</v>
      </c>
      <c r="AX269" s="7" t="s">
        <v>77</v>
      </c>
      <c r="AY269" s="154" t="s">
        <v>137</v>
      </c>
    </row>
    <row r="270" spans="2:65" s="8" customFormat="1">
      <c r="B270" s="155"/>
      <c r="C270" s="156"/>
      <c r="D270" s="145" t="s">
        <v>149</v>
      </c>
      <c r="E270" s="177" t="s">
        <v>34</v>
      </c>
      <c r="F270" s="178" t="s">
        <v>150</v>
      </c>
      <c r="G270" s="156"/>
      <c r="H270" s="179">
        <v>11.25</v>
      </c>
      <c r="I270" s="161"/>
      <c r="J270" s="156"/>
      <c r="K270" s="156"/>
      <c r="L270" s="162"/>
      <c r="M270" s="163"/>
      <c r="N270" s="164"/>
      <c r="O270" s="164"/>
      <c r="P270" s="164"/>
      <c r="Q270" s="164"/>
      <c r="R270" s="164"/>
      <c r="S270" s="164"/>
      <c r="T270" s="165"/>
      <c r="AT270" s="166" t="s">
        <v>149</v>
      </c>
      <c r="AU270" s="166" t="s">
        <v>86</v>
      </c>
      <c r="AV270" s="8" t="s">
        <v>143</v>
      </c>
      <c r="AW270" s="8" t="s">
        <v>41</v>
      </c>
      <c r="AX270" s="8" t="s">
        <v>77</v>
      </c>
      <c r="AY270" s="166" t="s">
        <v>137</v>
      </c>
    </row>
    <row r="271" spans="2:65" s="7" customFormat="1">
      <c r="B271" s="143"/>
      <c r="C271" s="144"/>
      <c r="D271" s="145" t="s">
        <v>149</v>
      </c>
      <c r="E271" s="146" t="s">
        <v>34</v>
      </c>
      <c r="F271" s="147" t="s">
        <v>377</v>
      </c>
      <c r="G271" s="144"/>
      <c r="H271" s="148">
        <v>0.56299999999999994</v>
      </c>
      <c r="I271" s="149"/>
      <c r="J271" s="144"/>
      <c r="K271" s="144"/>
      <c r="L271" s="150"/>
      <c r="M271" s="151"/>
      <c r="N271" s="152"/>
      <c r="O271" s="152"/>
      <c r="P271" s="152"/>
      <c r="Q271" s="152"/>
      <c r="R271" s="152"/>
      <c r="S271" s="152"/>
      <c r="T271" s="153"/>
      <c r="AT271" s="154" t="s">
        <v>149</v>
      </c>
      <c r="AU271" s="154" t="s">
        <v>86</v>
      </c>
      <c r="AV271" s="7" t="s">
        <v>86</v>
      </c>
      <c r="AW271" s="7" t="s">
        <v>41</v>
      </c>
      <c r="AX271" s="7" t="s">
        <v>77</v>
      </c>
      <c r="AY271" s="154" t="s">
        <v>137</v>
      </c>
    </row>
    <row r="272" spans="2:65" s="8" customFormat="1">
      <c r="B272" s="155"/>
      <c r="C272" s="156"/>
      <c r="D272" s="157" t="s">
        <v>149</v>
      </c>
      <c r="E272" s="158" t="s">
        <v>34</v>
      </c>
      <c r="F272" s="159" t="s">
        <v>150</v>
      </c>
      <c r="G272" s="156"/>
      <c r="H272" s="160">
        <v>0.56299999999999994</v>
      </c>
      <c r="I272" s="161"/>
      <c r="J272" s="156"/>
      <c r="K272" s="156"/>
      <c r="L272" s="162"/>
      <c r="M272" s="163"/>
      <c r="N272" s="164"/>
      <c r="O272" s="164"/>
      <c r="P272" s="164"/>
      <c r="Q272" s="164"/>
      <c r="R272" s="164"/>
      <c r="S272" s="164"/>
      <c r="T272" s="165"/>
      <c r="AT272" s="166" t="s">
        <v>149</v>
      </c>
      <c r="AU272" s="166" t="s">
        <v>86</v>
      </c>
      <c r="AV272" s="8" t="s">
        <v>143</v>
      </c>
      <c r="AW272" s="8" t="s">
        <v>41</v>
      </c>
      <c r="AX272" s="8" t="s">
        <v>84</v>
      </c>
      <c r="AY272" s="166" t="s">
        <v>137</v>
      </c>
    </row>
    <row r="273" spans="2:65" s="1" customFormat="1" ht="31.5" customHeight="1">
      <c r="B273" s="24"/>
      <c r="C273" s="131" t="s">
        <v>382</v>
      </c>
      <c r="D273" s="131" t="s">
        <v>139</v>
      </c>
      <c r="E273" s="132" t="s">
        <v>383</v>
      </c>
      <c r="F273" s="133" t="s">
        <v>384</v>
      </c>
      <c r="G273" s="134" t="s">
        <v>155</v>
      </c>
      <c r="H273" s="135">
        <v>0.56299999999999994</v>
      </c>
      <c r="I273" s="136"/>
      <c r="J273" s="137">
        <f>ROUND(I273*H273,2)</f>
        <v>0</v>
      </c>
      <c r="K273" s="133" t="s">
        <v>147</v>
      </c>
      <c r="L273" s="34"/>
      <c r="M273" s="138" t="s">
        <v>34</v>
      </c>
      <c r="N273" s="139" t="s">
        <v>48</v>
      </c>
      <c r="O273" s="25"/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3" t="s">
        <v>143</v>
      </c>
      <c r="AT273" s="13" t="s">
        <v>139</v>
      </c>
      <c r="AU273" s="13" t="s">
        <v>86</v>
      </c>
      <c r="AY273" s="13" t="s">
        <v>137</v>
      </c>
      <c r="BE273" s="142">
        <f>IF(N273="základní",J273,0)</f>
        <v>0</v>
      </c>
      <c r="BF273" s="142">
        <f>IF(N273="snížená",J273,0)</f>
        <v>0</v>
      </c>
      <c r="BG273" s="142">
        <f>IF(N273="zákl. přenesená",J273,0)</f>
        <v>0</v>
      </c>
      <c r="BH273" s="142">
        <f>IF(N273="sníž. přenesená",J273,0)</f>
        <v>0</v>
      </c>
      <c r="BI273" s="142">
        <f>IF(N273="nulová",J273,0)</f>
        <v>0</v>
      </c>
      <c r="BJ273" s="13" t="s">
        <v>84</v>
      </c>
      <c r="BK273" s="142">
        <f>ROUND(I273*H273,2)</f>
        <v>0</v>
      </c>
      <c r="BL273" s="13" t="s">
        <v>143</v>
      </c>
      <c r="BM273" s="13" t="s">
        <v>385</v>
      </c>
    </row>
    <row r="274" spans="2:65" s="9" customFormat="1">
      <c r="B274" s="180"/>
      <c r="C274" s="181"/>
      <c r="D274" s="145" t="s">
        <v>149</v>
      </c>
      <c r="E274" s="182" t="s">
        <v>34</v>
      </c>
      <c r="F274" s="183" t="s">
        <v>374</v>
      </c>
      <c r="G274" s="181"/>
      <c r="H274" s="184" t="s">
        <v>34</v>
      </c>
      <c r="I274" s="185"/>
      <c r="J274" s="181"/>
      <c r="K274" s="181"/>
      <c r="L274" s="186"/>
      <c r="M274" s="187"/>
      <c r="N274" s="188"/>
      <c r="O274" s="188"/>
      <c r="P274" s="188"/>
      <c r="Q274" s="188"/>
      <c r="R274" s="188"/>
      <c r="S274" s="188"/>
      <c r="T274" s="189"/>
      <c r="AT274" s="190" t="s">
        <v>149</v>
      </c>
      <c r="AU274" s="190" t="s">
        <v>86</v>
      </c>
      <c r="AV274" s="9" t="s">
        <v>84</v>
      </c>
      <c r="AW274" s="9" t="s">
        <v>41</v>
      </c>
      <c r="AX274" s="9" t="s">
        <v>77</v>
      </c>
      <c r="AY274" s="190" t="s">
        <v>137</v>
      </c>
    </row>
    <row r="275" spans="2:65" s="9" customFormat="1">
      <c r="B275" s="180"/>
      <c r="C275" s="181"/>
      <c r="D275" s="145" t="s">
        <v>149</v>
      </c>
      <c r="E275" s="182" t="s">
        <v>34</v>
      </c>
      <c r="F275" s="183" t="s">
        <v>375</v>
      </c>
      <c r="G275" s="181"/>
      <c r="H275" s="184" t="s">
        <v>34</v>
      </c>
      <c r="I275" s="185"/>
      <c r="J275" s="181"/>
      <c r="K275" s="181"/>
      <c r="L275" s="186"/>
      <c r="M275" s="187"/>
      <c r="N275" s="188"/>
      <c r="O275" s="188"/>
      <c r="P275" s="188"/>
      <c r="Q275" s="188"/>
      <c r="R275" s="188"/>
      <c r="S275" s="188"/>
      <c r="T275" s="189"/>
      <c r="AT275" s="190" t="s">
        <v>149</v>
      </c>
      <c r="AU275" s="190" t="s">
        <v>86</v>
      </c>
      <c r="AV275" s="9" t="s">
        <v>84</v>
      </c>
      <c r="AW275" s="9" t="s">
        <v>41</v>
      </c>
      <c r="AX275" s="9" t="s">
        <v>77</v>
      </c>
      <c r="AY275" s="190" t="s">
        <v>137</v>
      </c>
    </row>
    <row r="276" spans="2:65" s="7" customFormat="1">
      <c r="B276" s="143"/>
      <c r="C276" s="144"/>
      <c r="D276" s="145" t="s">
        <v>149</v>
      </c>
      <c r="E276" s="146" t="s">
        <v>34</v>
      </c>
      <c r="F276" s="147" t="s">
        <v>376</v>
      </c>
      <c r="G276" s="144"/>
      <c r="H276" s="148">
        <v>11.25</v>
      </c>
      <c r="I276" s="149"/>
      <c r="J276" s="144"/>
      <c r="K276" s="144"/>
      <c r="L276" s="150"/>
      <c r="M276" s="151"/>
      <c r="N276" s="152"/>
      <c r="O276" s="152"/>
      <c r="P276" s="152"/>
      <c r="Q276" s="152"/>
      <c r="R276" s="152"/>
      <c r="S276" s="152"/>
      <c r="T276" s="153"/>
      <c r="AT276" s="154" t="s">
        <v>149</v>
      </c>
      <c r="AU276" s="154" t="s">
        <v>86</v>
      </c>
      <c r="AV276" s="7" t="s">
        <v>86</v>
      </c>
      <c r="AW276" s="7" t="s">
        <v>41</v>
      </c>
      <c r="AX276" s="7" t="s">
        <v>77</v>
      </c>
      <c r="AY276" s="154" t="s">
        <v>137</v>
      </c>
    </row>
    <row r="277" spans="2:65" s="8" customFormat="1">
      <c r="B277" s="155"/>
      <c r="C277" s="156"/>
      <c r="D277" s="145" t="s">
        <v>149</v>
      </c>
      <c r="E277" s="177" t="s">
        <v>34</v>
      </c>
      <c r="F277" s="178" t="s">
        <v>150</v>
      </c>
      <c r="G277" s="156"/>
      <c r="H277" s="179">
        <v>11.25</v>
      </c>
      <c r="I277" s="161"/>
      <c r="J277" s="156"/>
      <c r="K277" s="156"/>
      <c r="L277" s="162"/>
      <c r="M277" s="163"/>
      <c r="N277" s="164"/>
      <c r="O277" s="164"/>
      <c r="P277" s="164"/>
      <c r="Q277" s="164"/>
      <c r="R277" s="164"/>
      <c r="S277" s="164"/>
      <c r="T277" s="165"/>
      <c r="AT277" s="166" t="s">
        <v>149</v>
      </c>
      <c r="AU277" s="166" t="s">
        <v>86</v>
      </c>
      <c r="AV277" s="8" t="s">
        <v>143</v>
      </c>
      <c r="AW277" s="8" t="s">
        <v>41</v>
      </c>
      <c r="AX277" s="8" t="s">
        <v>77</v>
      </c>
      <c r="AY277" s="166" t="s">
        <v>137</v>
      </c>
    </row>
    <row r="278" spans="2:65" s="7" customFormat="1">
      <c r="B278" s="143"/>
      <c r="C278" s="144"/>
      <c r="D278" s="145" t="s">
        <v>149</v>
      </c>
      <c r="E278" s="146" t="s">
        <v>34</v>
      </c>
      <c r="F278" s="147" t="s">
        <v>377</v>
      </c>
      <c r="G278" s="144"/>
      <c r="H278" s="148">
        <v>0.56299999999999994</v>
      </c>
      <c r="I278" s="149"/>
      <c r="J278" s="144"/>
      <c r="K278" s="144"/>
      <c r="L278" s="150"/>
      <c r="M278" s="151"/>
      <c r="N278" s="152"/>
      <c r="O278" s="152"/>
      <c r="P278" s="152"/>
      <c r="Q278" s="152"/>
      <c r="R278" s="152"/>
      <c r="S278" s="152"/>
      <c r="T278" s="153"/>
      <c r="AT278" s="154" t="s">
        <v>149</v>
      </c>
      <c r="AU278" s="154" t="s">
        <v>86</v>
      </c>
      <c r="AV278" s="7" t="s">
        <v>86</v>
      </c>
      <c r="AW278" s="7" t="s">
        <v>41</v>
      </c>
      <c r="AX278" s="7" t="s">
        <v>77</v>
      </c>
      <c r="AY278" s="154" t="s">
        <v>137</v>
      </c>
    </row>
    <row r="279" spans="2:65" s="8" customFormat="1">
      <c r="B279" s="155"/>
      <c r="C279" s="156"/>
      <c r="D279" s="157" t="s">
        <v>149</v>
      </c>
      <c r="E279" s="158" t="s">
        <v>34</v>
      </c>
      <c r="F279" s="159" t="s">
        <v>150</v>
      </c>
      <c r="G279" s="156"/>
      <c r="H279" s="160">
        <v>0.56299999999999994</v>
      </c>
      <c r="I279" s="161"/>
      <c r="J279" s="156"/>
      <c r="K279" s="156"/>
      <c r="L279" s="162"/>
      <c r="M279" s="163"/>
      <c r="N279" s="164"/>
      <c r="O279" s="164"/>
      <c r="P279" s="164"/>
      <c r="Q279" s="164"/>
      <c r="R279" s="164"/>
      <c r="S279" s="164"/>
      <c r="T279" s="165"/>
      <c r="AT279" s="166" t="s">
        <v>149</v>
      </c>
      <c r="AU279" s="166" t="s">
        <v>86</v>
      </c>
      <c r="AV279" s="8" t="s">
        <v>143</v>
      </c>
      <c r="AW279" s="8" t="s">
        <v>41</v>
      </c>
      <c r="AX279" s="8" t="s">
        <v>84</v>
      </c>
      <c r="AY279" s="166" t="s">
        <v>137</v>
      </c>
    </row>
    <row r="280" spans="2:65" s="1" customFormat="1" ht="22.5" customHeight="1">
      <c r="B280" s="24"/>
      <c r="C280" s="131" t="s">
        <v>386</v>
      </c>
      <c r="D280" s="131" t="s">
        <v>139</v>
      </c>
      <c r="E280" s="132" t="s">
        <v>387</v>
      </c>
      <c r="F280" s="133" t="s">
        <v>388</v>
      </c>
      <c r="G280" s="134" t="s">
        <v>254</v>
      </c>
      <c r="H280" s="135">
        <v>0.05</v>
      </c>
      <c r="I280" s="136"/>
      <c r="J280" s="137">
        <f>ROUND(I280*H280,2)</f>
        <v>0</v>
      </c>
      <c r="K280" s="133" t="s">
        <v>147</v>
      </c>
      <c r="L280" s="34"/>
      <c r="M280" s="138" t="s">
        <v>34</v>
      </c>
      <c r="N280" s="139" t="s">
        <v>48</v>
      </c>
      <c r="O280" s="25"/>
      <c r="P280" s="140">
        <f>O280*H280</f>
        <v>0</v>
      </c>
      <c r="Q280" s="140">
        <v>1.0530600000000001</v>
      </c>
      <c r="R280" s="140">
        <f>Q280*H280</f>
        <v>5.2653000000000005E-2</v>
      </c>
      <c r="S280" s="140">
        <v>0</v>
      </c>
      <c r="T280" s="141">
        <f>S280*H280</f>
        <v>0</v>
      </c>
      <c r="AR280" s="13" t="s">
        <v>143</v>
      </c>
      <c r="AT280" s="13" t="s">
        <v>139</v>
      </c>
      <c r="AU280" s="13" t="s">
        <v>86</v>
      </c>
      <c r="AY280" s="13" t="s">
        <v>137</v>
      </c>
      <c r="BE280" s="142">
        <f>IF(N280="základní",J280,0)</f>
        <v>0</v>
      </c>
      <c r="BF280" s="142">
        <f>IF(N280="snížená",J280,0)</f>
        <v>0</v>
      </c>
      <c r="BG280" s="142">
        <f>IF(N280="zákl. přenesená",J280,0)</f>
        <v>0</v>
      </c>
      <c r="BH280" s="142">
        <f>IF(N280="sníž. přenesená",J280,0)</f>
        <v>0</v>
      </c>
      <c r="BI280" s="142">
        <f>IF(N280="nulová",J280,0)</f>
        <v>0</v>
      </c>
      <c r="BJ280" s="13" t="s">
        <v>84</v>
      </c>
      <c r="BK280" s="142">
        <f>ROUND(I280*H280,2)</f>
        <v>0</v>
      </c>
      <c r="BL280" s="13" t="s">
        <v>143</v>
      </c>
      <c r="BM280" s="13" t="s">
        <v>389</v>
      </c>
    </row>
    <row r="281" spans="2:65" s="9" customFormat="1">
      <c r="B281" s="180"/>
      <c r="C281" s="181"/>
      <c r="D281" s="145" t="s">
        <v>149</v>
      </c>
      <c r="E281" s="182" t="s">
        <v>34</v>
      </c>
      <c r="F281" s="183" t="s">
        <v>374</v>
      </c>
      <c r="G281" s="181"/>
      <c r="H281" s="184" t="s">
        <v>34</v>
      </c>
      <c r="I281" s="185"/>
      <c r="J281" s="181"/>
      <c r="K281" s="181"/>
      <c r="L281" s="186"/>
      <c r="M281" s="187"/>
      <c r="N281" s="188"/>
      <c r="O281" s="188"/>
      <c r="P281" s="188"/>
      <c r="Q281" s="188"/>
      <c r="R281" s="188"/>
      <c r="S281" s="188"/>
      <c r="T281" s="189"/>
      <c r="AT281" s="190" t="s">
        <v>149</v>
      </c>
      <c r="AU281" s="190" t="s">
        <v>86</v>
      </c>
      <c r="AV281" s="9" t="s">
        <v>84</v>
      </c>
      <c r="AW281" s="9" t="s">
        <v>41</v>
      </c>
      <c r="AX281" s="9" t="s">
        <v>77</v>
      </c>
      <c r="AY281" s="190" t="s">
        <v>137</v>
      </c>
    </row>
    <row r="282" spans="2:65" s="9" customFormat="1">
      <c r="B282" s="180"/>
      <c r="C282" s="181"/>
      <c r="D282" s="145" t="s">
        <v>149</v>
      </c>
      <c r="E282" s="182" t="s">
        <v>34</v>
      </c>
      <c r="F282" s="183" t="s">
        <v>375</v>
      </c>
      <c r="G282" s="181"/>
      <c r="H282" s="184" t="s">
        <v>34</v>
      </c>
      <c r="I282" s="185"/>
      <c r="J282" s="181"/>
      <c r="K282" s="181"/>
      <c r="L282" s="186"/>
      <c r="M282" s="187"/>
      <c r="N282" s="188"/>
      <c r="O282" s="188"/>
      <c r="P282" s="188"/>
      <c r="Q282" s="188"/>
      <c r="R282" s="188"/>
      <c r="S282" s="188"/>
      <c r="T282" s="189"/>
      <c r="AT282" s="190" t="s">
        <v>149</v>
      </c>
      <c r="AU282" s="190" t="s">
        <v>86</v>
      </c>
      <c r="AV282" s="9" t="s">
        <v>84</v>
      </c>
      <c r="AW282" s="9" t="s">
        <v>41</v>
      </c>
      <c r="AX282" s="9" t="s">
        <v>77</v>
      </c>
      <c r="AY282" s="190" t="s">
        <v>137</v>
      </c>
    </row>
    <row r="283" spans="2:65" s="7" customFormat="1">
      <c r="B283" s="143"/>
      <c r="C283" s="144"/>
      <c r="D283" s="145" t="s">
        <v>149</v>
      </c>
      <c r="E283" s="146" t="s">
        <v>34</v>
      </c>
      <c r="F283" s="147" t="s">
        <v>376</v>
      </c>
      <c r="G283" s="144"/>
      <c r="H283" s="148">
        <v>11.25</v>
      </c>
      <c r="I283" s="149"/>
      <c r="J283" s="144"/>
      <c r="K283" s="144"/>
      <c r="L283" s="150"/>
      <c r="M283" s="151"/>
      <c r="N283" s="152"/>
      <c r="O283" s="152"/>
      <c r="P283" s="152"/>
      <c r="Q283" s="152"/>
      <c r="R283" s="152"/>
      <c r="S283" s="152"/>
      <c r="T283" s="153"/>
      <c r="AT283" s="154" t="s">
        <v>149</v>
      </c>
      <c r="AU283" s="154" t="s">
        <v>86</v>
      </c>
      <c r="AV283" s="7" t="s">
        <v>86</v>
      </c>
      <c r="AW283" s="7" t="s">
        <v>41</v>
      </c>
      <c r="AX283" s="7" t="s">
        <v>77</v>
      </c>
      <c r="AY283" s="154" t="s">
        <v>137</v>
      </c>
    </row>
    <row r="284" spans="2:65" s="8" customFormat="1">
      <c r="B284" s="155"/>
      <c r="C284" s="156"/>
      <c r="D284" s="145" t="s">
        <v>149</v>
      </c>
      <c r="E284" s="177" t="s">
        <v>34</v>
      </c>
      <c r="F284" s="178" t="s">
        <v>150</v>
      </c>
      <c r="G284" s="156"/>
      <c r="H284" s="179">
        <v>11.25</v>
      </c>
      <c r="I284" s="161"/>
      <c r="J284" s="156"/>
      <c r="K284" s="156"/>
      <c r="L284" s="162"/>
      <c r="M284" s="163"/>
      <c r="N284" s="164"/>
      <c r="O284" s="164"/>
      <c r="P284" s="164"/>
      <c r="Q284" s="164"/>
      <c r="R284" s="164"/>
      <c r="S284" s="164"/>
      <c r="T284" s="165"/>
      <c r="AT284" s="166" t="s">
        <v>149</v>
      </c>
      <c r="AU284" s="166" t="s">
        <v>86</v>
      </c>
      <c r="AV284" s="8" t="s">
        <v>143</v>
      </c>
      <c r="AW284" s="8" t="s">
        <v>41</v>
      </c>
      <c r="AX284" s="8" t="s">
        <v>77</v>
      </c>
      <c r="AY284" s="166" t="s">
        <v>137</v>
      </c>
    </row>
    <row r="285" spans="2:65" s="7" customFormat="1">
      <c r="B285" s="143"/>
      <c r="C285" s="144"/>
      <c r="D285" s="145" t="s">
        <v>149</v>
      </c>
      <c r="E285" s="146" t="s">
        <v>34</v>
      </c>
      <c r="F285" s="147" t="s">
        <v>390</v>
      </c>
      <c r="G285" s="144"/>
      <c r="H285" s="148">
        <v>0.05</v>
      </c>
      <c r="I285" s="149"/>
      <c r="J285" s="144"/>
      <c r="K285" s="144"/>
      <c r="L285" s="150"/>
      <c r="M285" s="151"/>
      <c r="N285" s="152"/>
      <c r="O285" s="152"/>
      <c r="P285" s="152"/>
      <c r="Q285" s="152"/>
      <c r="R285" s="152"/>
      <c r="S285" s="152"/>
      <c r="T285" s="153"/>
      <c r="AT285" s="154" t="s">
        <v>149</v>
      </c>
      <c r="AU285" s="154" t="s">
        <v>86</v>
      </c>
      <c r="AV285" s="7" t="s">
        <v>86</v>
      </c>
      <c r="AW285" s="7" t="s">
        <v>41</v>
      </c>
      <c r="AX285" s="7" t="s">
        <v>77</v>
      </c>
      <c r="AY285" s="154" t="s">
        <v>137</v>
      </c>
    </row>
    <row r="286" spans="2:65" s="8" customFormat="1">
      <c r="B286" s="155"/>
      <c r="C286" s="156"/>
      <c r="D286" s="145" t="s">
        <v>149</v>
      </c>
      <c r="E286" s="177" t="s">
        <v>34</v>
      </c>
      <c r="F286" s="178" t="s">
        <v>150</v>
      </c>
      <c r="G286" s="156"/>
      <c r="H286" s="179">
        <v>0.05</v>
      </c>
      <c r="I286" s="161"/>
      <c r="J286" s="156"/>
      <c r="K286" s="156"/>
      <c r="L286" s="162"/>
      <c r="M286" s="163"/>
      <c r="N286" s="164"/>
      <c r="O286" s="164"/>
      <c r="P286" s="164"/>
      <c r="Q286" s="164"/>
      <c r="R286" s="164"/>
      <c r="S286" s="164"/>
      <c r="T286" s="165"/>
      <c r="AT286" s="166" t="s">
        <v>149</v>
      </c>
      <c r="AU286" s="166" t="s">
        <v>86</v>
      </c>
      <c r="AV286" s="8" t="s">
        <v>143</v>
      </c>
      <c r="AW286" s="8" t="s">
        <v>41</v>
      </c>
      <c r="AX286" s="8" t="s">
        <v>84</v>
      </c>
      <c r="AY286" s="166" t="s">
        <v>137</v>
      </c>
    </row>
    <row r="287" spans="2:65" s="6" customFormat="1" ht="29.85" customHeight="1">
      <c r="B287" s="114"/>
      <c r="C287" s="115"/>
      <c r="D287" s="128" t="s">
        <v>76</v>
      </c>
      <c r="E287" s="129" t="s">
        <v>183</v>
      </c>
      <c r="F287" s="129" t="s">
        <v>184</v>
      </c>
      <c r="G287" s="115"/>
      <c r="H287" s="115"/>
      <c r="I287" s="118"/>
      <c r="J287" s="130">
        <f>BK287</f>
        <v>0</v>
      </c>
      <c r="K287" s="115"/>
      <c r="L287" s="120"/>
      <c r="M287" s="121"/>
      <c r="N287" s="122"/>
      <c r="O287" s="122"/>
      <c r="P287" s="123">
        <f>SUM(P288:P292)</f>
        <v>0</v>
      </c>
      <c r="Q287" s="122"/>
      <c r="R287" s="123">
        <f>SUM(R288:R292)</f>
        <v>1.185834E-2</v>
      </c>
      <c r="S287" s="122"/>
      <c r="T287" s="124">
        <f>SUM(T288:T292)</f>
        <v>0</v>
      </c>
      <c r="AR287" s="125" t="s">
        <v>84</v>
      </c>
      <c r="AT287" s="126" t="s">
        <v>76</v>
      </c>
      <c r="AU287" s="126" t="s">
        <v>84</v>
      </c>
      <c r="AY287" s="125" t="s">
        <v>137</v>
      </c>
      <c r="BK287" s="127">
        <f>SUM(BK288:BK292)</f>
        <v>0</v>
      </c>
    </row>
    <row r="288" spans="2:65" s="1" customFormat="1" ht="22.5" customHeight="1">
      <c r="B288" s="24"/>
      <c r="C288" s="131" t="s">
        <v>391</v>
      </c>
      <c r="D288" s="131" t="s">
        <v>139</v>
      </c>
      <c r="E288" s="132" t="s">
        <v>392</v>
      </c>
      <c r="F288" s="133" t="s">
        <v>393</v>
      </c>
      <c r="G288" s="134" t="s">
        <v>193</v>
      </c>
      <c r="H288" s="135">
        <v>17.186</v>
      </c>
      <c r="I288" s="136"/>
      <c r="J288" s="137">
        <f>ROUND(I288*H288,2)</f>
        <v>0</v>
      </c>
      <c r="K288" s="133" t="s">
        <v>34</v>
      </c>
      <c r="L288" s="34"/>
      <c r="M288" s="138" t="s">
        <v>34</v>
      </c>
      <c r="N288" s="139" t="s">
        <v>48</v>
      </c>
      <c r="O288" s="25"/>
      <c r="P288" s="140">
        <f>O288*H288</f>
        <v>0</v>
      </c>
      <c r="Q288" s="140">
        <v>6.8999999999999997E-4</v>
      </c>
      <c r="R288" s="140">
        <f>Q288*H288</f>
        <v>1.185834E-2</v>
      </c>
      <c r="S288" s="140">
        <v>0</v>
      </c>
      <c r="T288" s="141">
        <f>S288*H288</f>
        <v>0</v>
      </c>
      <c r="AR288" s="13" t="s">
        <v>143</v>
      </c>
      <c r="AT288" s="13" t="s">
        <v>139</v>
      </c>
      <c r="AU288" s="13" t="s">
        <v>86</v>
      </c>
      <c r="AY288" s="13" t="s">
        <v>137</v>
      </c>
      <c r="BE288" s="142">
        <f>IF(N288="základní",J288,0)</f>
        <v>0</v>
      </c>
      <c r="BF288" s="142">
        <f>IF(N288="snížená",J288,0)</f>
        <v>0</v>
      </c>
      <c r="BG288" s="142">
        <f>IF(N288="zákl. přenesená",J288,0)</f>
        <v>0</v>
      </c>
      <c r="BH288" s="142">
        <f>IF(N288="sníž. přenesená",J288,0)</f>
        <v>0</v>
      </c>
      <c r="BI288" s="142">
        <f>IF(N288="nulová",J288,0)</f>
        <v>0</v>
      </c>
      <c r="BJ288" s="13" t="s">
        <v>84</v>
      </c>
      <c r="BK288" s="142">
        <f>ROUND(I288*H288,2)</f>
        <v>0</v>
      </c>
      <c r="BL288" s="13" t="s">
        <v>143</v>
      </c>
      <c r="BM288" s="13" t="s">
        <v>394</v>
      </c>
    </row>
    <row r="289" spans="2:65" s="9" customFormat="1">
      <c r="B289" s="180"/>
      <c r="C289" s="181"/>
      <c r="D289" s="145" t="s">
        <v>149</v>
      </c>
      <c r="E289" s="182" t="s">
        <v>34</v>
      </c>
      <c r="F289" s="183" t="s">
        <v>248</v>
      </c>
      <c r="G289" s="181"/>
      <c r="H289" s="184" t="s">
        <v>34</v>
      </c>
      <c r="I289" s="185"/>
      <c r="J289" s="181"/>
      <c r="K289" s="181"/>
      <c r="L289" s="186"/>
      <c r="M289" s="187"/>
      <c r="N289" s="188"/>
      <c r="O289" s="188"/>
      <c r="P289" s="188"/>
      <c r="Q289" s="188"/>
      <c r="R289" s="188"/>
      <c r="S289" s="188"/>
      <c r="T289" s="189"/>
      <c r="AT289" s="190" t="s">
        <v>149</v>
      </c>
      <c r="AU289" s="190" t="s">
        <v>86</v>
      </c>
      <c r="AV289" s="9" t="s">
        <v>84</v>
      </c>
      <c r="AW289" s="9" t="s">
        <v>41</v>
      </c>
      <c r="AX289" s="9" t="s">
        <v>77</v>
      </c>
      <c r="AY289" s="190" t="s">
        <v>137</v>
      </c>
    </row>
    <row r="290" spans="2:65" s="9" customFormat="1">
      <c r="B290" s="180"/>
      <c r="C290" s="181"/>
      <c r="D290" s="145" t="s">
        <v>149</v>
      </c>
      <c r="E290" s="182" t="s">
        <v>34</v>
      </c>
      <c r="F290" s="183" t="s">
        <v>249</v>
      </c>
      <c r="G290" s="181"/>
      <c r="H290" s="184" t="s">
        <v>34</v>
      </c>
      <c r="I290" s="185"/>
      <c r="J290" s="181"/>
      <c r="K290" s="181"/>
      <c r="L290" s="186"/>
      <c r="M290" s="187"/>
      <c r="N290" s="188"/>
      <c r="O290" s="188"/>
      <c r="P290" s="188"/>
      <c r="Q290" s="188"/>
      <c r="R290" s="188"/>
      <c r="S290" s="188"/>
      <c r="T290" s="189"/>
      <c r="AT290" s="190" t="s">
        <v>149</v>
      </c>
      <c r="AU290" s="190" t="s">
        <v>86</v>
      </c>
      <c r="AV290" s="9" t="s">
        <v>84</v>
      </c>
      <c r="AW290" s="9" t="s">
        <v>41</v>
      </c>
      <c r="AX290" s="9" t="s">
        <v>77</v>
      </c>
      <c r="AY290" s="190" t="s">
        <v>137</v>
      </c>
    </row>
    <row r="291" spans="2:65" s="7" customFormat="1">
      <c r="B291" s="143"/>
      <c r="C291" s="144"/>
      <c r="D291" s="145" t="s">
        <v>149</v>
      </c>
      <c r="E291" s="146" t="s">
        <v>34</v>
      </c>
      <c r="F291" s="147" t="s">
        <v>250</v>
      </c>
      <c r="G291" s="144"/>
      <c r="H291" s="148">
        <v>17.186</v>
      </c>
      <c r="I291" s="149"/>
      <c r="J291" s="144"/>
      <c r="K291" s="144"/>
      <c r="L291" s="150"/>
      <c r="M291" s="151"/>
      <c r="N291" s="152"/>
      <c r="O291" s="152"/>
      <c r="P291" s="152"/>
      <c r="Q291" s="152"/>
      <c r="R291" s="152"/>
      <c r="S291" s="152"/>
      <c r="T291" s="153"/>
      <c r="AT291" s="154" t="s">
        <v>149</v>
      </c>
      <c r="AU291" s="154" t="s">
        <v>86</v>
      </c>
      <c r="AV291" s="7" t="s">
        <v>86</v>
      </c>
      <c r="AW291" s="7" t="s">
        <v>41</v>
      </c>
      <c r="AX291" s="7" t="s">
        <v>77</v>
      </c>
      <c r="AY291" s="154" t="s">
        <v>137</v>
      </c>
    </row>
    <row r="292" spans="2:65" s="8" customFormat="1">
      <c r="B292" s="155"/>
      <c r="C292" s="156"/>
      <c r="D292" s="145" t="s">
        <v>149</v>
      </c>
      <c r="E292" s="177" t="s">
        <v>34</v>
      </c>
      <c r="F292" s="178" t="s">
        <v>150</v>
      </c>
      <c r="G292" s="156"/>
      <c r="H292" s="179">
        <v>17.186</v>
      </c>
      <c r="I292" s="161"/>
      <c r="J292" s="156"/>
      <c r="K292" s="156"/>
      <c r="L292" s="162"/>
      <c r="M292" s="163"/>
      <c r="N292" s="164"/>
      <c r="O292" s="164"/>
      <c r="P292" s="164"/>
      <c r="Q292" s="164"/>
      <c r="R292" s="164"/>
      <c r="S292" s="164"/>
      <c r="T292" s="165"/>
      <c r="AT292" s="166" t="s">
        <v>149</v>
      </c>
      <c r="AU292" s="166" t="s">
        <v>86</v>
      </c>
      <c r="AV292" s="8" t="s">
        <v>143</v>
      </c>
      <c r="AW292" s="8" t="s">
        <v>41</v>
      </c>
      <c r="AX292" s="8" t="s">
        <v>84</v>
      </c>
      <c r="AY292" s="166" t="s">
        <v>137</v>
      </c>
    </row>
    <row r="293" spans="2:65" s="6" customFormat="1" ht="29.85" customHeight="1">
      <c r="B293" s="114"/>
      <c r="C293" s="115"/>
      <c r="D293" s="128" t="s">
        <v>76</v>
      </c>
      <c r="E293" s="129" t="s">
        <v>395</v>
      </c>
      <c r="F293" s="129" t="s">
        <v>396</v>
      </c>
      <c r="G293" s="115"/>
      <c r="H293" s="115"/>
      <c r="I293" s="118"/>
      <c r="J293" s="130">
        <f>BK293</f>
        <v>0</v>
      </c>
      <c r="K293" s="115"/>
      <c r="L293" s="120"/>
      <c r="M293" s="121"/>
      <c r="N293" s="122"/>
      <c r="O293" s="122"/>
      <c r="P293" s="123">
        <f>P294</f>
        <v>0</v>
      </c>
      <c r="Q293" s="122"/>
      <c r="R293" s="123">
        <f>R294</f>
        <v>0</v>
      </c>
      <c r="S293" s="122"/>
      <c r="T293" s="124">
        <f>T294</f>
        <v>0</v>
      </c>
      <c r="AR293" s="125" t="s">
        <v>84</v>
      </c>
      <c r="AT293" s="126" t="s">
        <v>76</v>
      </c>
      <c r="AU293" s="126" t="s">
        <v>84</v>
      </c>
      <c r="AY293" s="125" t="s">
        <v>137</v>
      </c>
      <c r="BK293" s="127">
        <f>BK294</f>
        <v>0</v>
      </c>
    </row>
    <row r="294" spans="2:65" s="1" customFormat="1" ht="44.25" customHeight="1">
      <c r="B294" s="24"/>
      <c r="C294" s="131" t="s">
        <v>397</v>
      </c>
      <c r="D294" s="131" t="s">
        <v>139</v>
      </c>
      <c r="E294" s="132" t="s">
        <v>398</v>
      </c>
      <c r="F294" s="133" t="s">
        <v>399</v>
      </c>
      <c r="G294" s="134" t="s">
        <v>254</v>
      </c>
      <c r="H294" s="135">
        <v>85.489000000000004</v>
      </c>
      <c r="I294" s="136"/>
      <c r="J294" s="137">
        <f>ROUND(I294*H294,2)</f>
        <v>0</v>
      </c>
      <c r="K294" s="133" t="s">
        <v>147</v>
      </c>
      <c r="L294" s="34"/>
      <c r="M294" s="138" t="s">
        <v>34</v>
      </c>
      <c r="N294" s="139" t="s">
        <v>48</v>
      </c>
      <c r="O294" s="25"/>
      <c r="P294" s="140">
        <f>O294*H294</f>
        <v>0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3" t="s">
        <v>143</v>
      </c>
      <c r="AT294" s="13" t="s">
        <v>139</v>
      </c>
      <c r="AU294" s="13" t="s">
        <v>86</v>
      </c>
      <c r="AY294" s="13" t="s">
        <v>137</v>
      </c>
      <c r="BE294" s="142">
        <f>IF(N294="základní",J294,0)</f>
        <v>0</v>
      </c>
      <c r="BF294" s="142">
        <f>IF(N294="snížená",J294,0)</f>
        <v>0</v>
      </c>
      <c r="BG294" s="142">
        <f>IF(N294="zákl. přenesená",J294,0)</f>
        <v>0</v>
      </c>
      <c r="BH294" s="142">
        <f>IF(N294="sníž. přenesená",J294,0)</f>
        <v>0</v>
      </c>
      <c r="BI294" s="142">
        <f>IF(N294="nulová",J294,0)</f>
        <v>0</v>
      </c>
      <c r="BJ294" s="13" t="s">
        <v>84</v>
      </c>
      <c r="BK294" s="142">
        <f>ROUND(I294*H294,2)</f>
        <v>0</v>
      </c>
      <c r="BL294" s="13" t="s">
        <v>143</v>
      </c>
      <c r="BM294" s="13" t="s">
        <v>400</v>
      </c>
    </row>
    <row r="295" spans="2:65" s="6" customFormat="1" ht="37.35" customHeight="1">
      <c r="B295" s="114"/>
      <c r="C295" s="115"/>
      <c r="D295" s="116" t="s">
        <v>76</v>
      </c>
      <c r="E295" s="117" t="s">
        <v>401</v>
      </c>
      <c r="F295" s="117" t="s">
        <v>402</v>
      </c>
      <c r="G295" s="115"/>
      <c r="H295" s="115"/>
      <c r="I295" s="118"/>
      <c r="J295" s="119">
        <f>BK295</f>
        <v>0</v>
      </c>
      <c r="K295" s="115"/>
      <c r="L295" s="120"/>
      <c r="M295" s="121"/>
      <c r="N295" s="122"/>
      <c r="O295" s="122"/>
      <c r="P295" s="123">
        <f>P296+P329+P344+P375+P417</f>
        <v>0</v>
      </c>
      <c r="Q295" s="122"/>
      <c r="R295" s="123">
        <f>R296+R329+R344+R375+R417</f>
        <v>1.6961687599999999</v>
      </c>
      <c r="S295" s="122"/>
      <c r="T295" s="124">
        <f>T296+T329+T344+T375+T417</f>
        <v>0</v>
      </c>
      <c r="AR295" s="125" t="s">
        <v>86</v>
      </c>
      <c r="AT295" s="126" t="s">
        <v>76</v>
      </c>
      <c r="AU295" s="126" t="s">
        <v>77</v>
      </c>
      <c r="AY295" s="125" t="s">
        <v>137</v>
      </c>
      <c r="BK295" s="127">
        <f>BK296+BK329+BK344+BK375+BK417</f>
        <v>0</v>
      </c>
    </row>
    <row r="296" spans="2:65" s="6" customFormat="1" ht="19.899999999999999" customHeight="1">
      <c r="B296" s="114"/>
      <c r="C296" s="115"/>
      <c r="D296" s="128" t="s">
        <v>76</v>
      </c>
      <c r="E296" s="129" t="s">
        <v>403</v>
      </c>
      <c r="F296" s="129" t="s">
        <v>404</v>
      </c>
      <c r="G296" s="115"/>
      <c r="H296" s="115"/>
      <c r="I296" s="118"/>
      <c r="J296" s="130">
        <f>BK296</f>
        <v>0</v>
      </c>
      <c r="K296" s="115"/>
      <c r="L296" s="120"/>
      <c r="M296" s="121"/>
      <c r="N296" s="122"/>
      <c r="O296" s="122"/>
      <c r="P296" s="123">
        <f>SUM(P297:P328)</f>
        <v>0</v>
      </c>
      <c r="Q296" s="122"/>
      <c r="R296" s="123">
        <f>SUM(R297:R328)</f>
        <v>0.20272809999999999</v>
      </c>
      <c r="S296" s="122"/>
      <c r="T296" s="124">
        <f>SUM(T297:T328)</f>
        <v>0</v>
      </c>
      <c r="AR296" s="125" t="s">
        <v>86</v>
      </c>
      <c r="AT296" s="126" t="s">
        <v>76</v>
      </c>
      <c r="AU296" s="126" t="s">
        <v>84</v>
      </c>
      <c r="AY296" s="125" t="s">
        <v>137</v>
      </c>
      <c r="BK296" s="127">
        <f>SUM(BK297:BK328)</f>
        <v>0</v>
      </c>
    </row>
    <row r="297" spans="2:65" s="1" customFormat="1" ht="31.5" customHeight="1">
      <c r="B297" s="24"/>
      <c r="C297" s="131" t="s">
        <v>405</v>
      </c>
      <c r="D297" s="131" t="s">
        <v>139</v>
      </c>
      <c r="E297" s="132" t="s">
        <v>406</v>
      </c>
      <c r="F297" s="133" t="s">
        <v>407</v>
      </c>
      <c r="G297" s="134" t="s">
        <v>193</v>
      </c>
      <c r="H297" s="135">
        <v>17.186</v>
      </c>
      <c r="I297" s="136"/>
      <c r="J297" s="137">
        <f>ROUND(I297*H297,2)</f>
        <v>0</v>
      </c>
      <c r="K297" s="133" t="s">
        <v>147</v>
      </c>
      <c r="L297" s="34"/>
      <c r="M297" s="138" t="s">
        <v>34</v>
      </c>
      <c r="N297" s="139" t="s">
        <v>48</v>
      </c>
      <c r="O297" s="25"/>
      <c r="P297" s="140">
        <f>O297*H297</f>
        <v>0</v>
      </c>
      <c r="Q297" s="140">
        <v>0</v>
      </c>
      <c r="R297" s="140">
        <f>Q297*H297</f>
        <v>0</v>
      </c>
      <c r="S297" s="140">
        <v>0</v>
      </c>
      <c r="T297" s="141">
        <f>S297*H297</f>
        <v>0</v>
      </c>
      <c r="AR297" s="13" t="s">
        <v>295</v>
      </c>
      <c r="AT297" s="13" t="s">
        <v>139</v>
      </c>
      <c r="AU297" s="13" t="s">
        <v>86</v>
      </c>
      <c r="AY297" s="13" t="s">
        <v>137</v>
      </c>
      <c r="BE297" s="142">
        <f>IF(N297="základní",J297,0)</f>
        <v>0</v>
      </c>
      <c r="BF297" s="142">
        <f>IF(N297="snížená",J297,0)</f>
        <v>0</v>
      </c>
      <c r="BG297" s="142">
        <f>IF(N297="zákl. přenesená",J297,0)</f>
        <v>0</v>
      </c>
      <c r="BH297" s="142">
        <f>IF(N297="sníž. přenesená",J297,0)</f>
        <v>0</v>
      </c>
      <c r="BI297" s="142">
        <f>IF(N297="nulová",J297,0)</f>
        <v>0</v>
      </c>
      <c r="BJ297" s="13" t="s">
        <v>84</v>
      </c>
      <c r="BK297" s="142">
        <f>ROUND(I297*H297,2)</f>
        <v>0</v>
      </c>
      <c r="BL297" s="13" t="s">
        <v>295</v>
      </c>
      <c r="BM297" s="13" t="s">
        <v>408</v>
      </c>
    </row>
    <row r="298" spans="2:65" s="9" customFormat="1">
      <c r="B298" s="180"/>
      <c r="C298" s="181"/>
      <c r="D298" s="145" t="s">
        <v>149</v>
      </c>
      <c r="E298" s="182" t="s">
        <v>34</v>
      </c>
      <c r="F298" s="183" t="s">
        <v>248</v>
      </c>
      <c r="G298" s="181"/>
      <c r="H298" s="184" t="s">
        <v>34</v>
      </c>
      <c r="I298" s="185"/>
      <c r="J298" s="181"/>
      <c r="K298" s="181"/>
      <c r="L298" s="186"/>
      <c r="M298" s="187"/>
      <c r="N298" s="188"/>
      <c r="O298" s="188"/>
      <c r="P298" s="188"/>
      <c r="Q298" s="188"/>
      <c r="R298" s="188"/>
      <c r="S298" s="188"/>
      <c r="T298" s="189"/>
      <c r="AT298" s="190" t="s">
        <v>149</v>
      </c>
      <c r="AU298" s="190" t="s">
        <v>86</v>
      </c>
      <c r="AV298" s="9" t="s">
        <v>84</v>
      </c>
      <c r="AW298" s="9" t="s">
        <v>41</v>
      </c>
      <c r="AX298" s="9" t="s">
        <v>77</v>
      </c>
      <c r="AY298" s="190" t="s">
        <v>137</v>
      </c>
    </row>
    <row r="299" spans="2:65" s="9" customFormat="1">
      <c r="B299" s="180"/>
      <c r="C299" s="181"/>
      <c r="D299" s="145" t="s">
        <v>149</v>
      </c>
      <c r="E299" s="182" t="s">
        <v>34</v>
      </c>
      <c r="F299" s="183" t="s">
        <v>249</v>
      </c>
      <c r="G299" s="181"/>
      <c r="H299" s="184" t="s">
        <v>34</v>
      </c>
      <c r="I299" s="185"/>
      <c r="J299" s="181"/>
      <c r="K299" s="181"/>
      <c r="L299" s="186"/>
      <c r="M299" s="187"/>
      <c r="N299" s="188"/>
      <c r="O299" s="188"/>
      <c r="P299" s="188"/>
      <c r="Q299" s="188"/>
      <c r="R299" s="188"/>
      <c r="S299" s="188"/>
      <c r="T299" s="189"/>
      <c r="AT299" s="190" t="s">
        <v>149</v>
      </c>
      <c r="AU299" s="190" t="s">
        <v>86</v>
      </c>
      <c r="AV299" s="9" t="s">
        <v>84</v>
      </c>
      <c r="AW299" s="9" t="s">
        <v>41</v>
      </c>
      <c r="AX299" s="9" t="s">
        <v>77</v>
      </c>
      <c r="AY299" s="190" t="s">
        <v>137</v>
      </c>
    </row>
    <row r="300" spans="2:65" s="7" customFormat="1">
      <c r="B300" s="143"/>
      <c r="C300" s="144"/>
      <c r="D300" s="145" t="s">
        <v>149</v>
      </c>
      <c r="E300" s="146" t="s">
        <v>34</v>
      </c>
      <c r="F300" s="147" t="s">
        <v>250</v>
      </c>
      <c r="G300" s="144"/>
      <c r="H300" s="148">
        <v>17.186</v>
      </c>
      <c r="I300" s="149"/>
      <c r="J300" s="144"/>
      <c r="K300" s="144"/>
      <c r="L300" s="150"/>
      <c r="M300" s="151"/>
      <c r="N300" s="152"/>
      <c r="O300" s="152"/>
      <c r="P300" s="152"/>
      <c r="Q300" s="152"/>
      <c r="R300" s="152"/>
      <c r="S300" s="152"/>
      <c r="T300" s="153"/>
      <c r="AT300" s="154" t="s">
        <v>149</v>
      </c>
      <c r="AU300" s="154" t="s">
        <v>86</v>
      </c>
      <c r="AV300" s="7" t="s">
        <v>86</v>
      </c>
      <c r="AW300" s="7" t="s">
        <v>41</v>
      </c>
      <c r="AX300" s="7" t="s">
        <v>77</v>
      </c>
      <c r="AY300" s="154" t="s">
        <v>137</v>
      </c>
    </row>
    <row r="301" spans="2:65" s="8" customFormat="1">
      <c r="B301" s="155"/>
      <c r="C301" s="156"/>
      <c r="D301" s="157" t="s">
        <v>149</v>
      </c>
      <c r="E301" s="158" t="s">
        <v>34</v>
      </c>
      <c r="F301" s="159" t="s">
        <v>150</v>
      </c>
      <c r="G301" s="156"/>
      <c r="H301" s="160">
        <v>17.186</v>
      </c>
      <c r="I301" s="161"/>
      <c r="J301" s="156"/>
      <c r="K301" s="156"/>
      <c r="L301" s="162"/>
      <c r="M301" s="163"/>
      <c r="N301" s="164"/>
      <c r="O301" s="164"/>
      <c r="P301" s="164"/>
      <c r="Q301" s="164"/>
      <c r="R301" s="164"/>
      <c r="S301" s="164"/>
      <c r="T301" s="165"/>
      <c r="AT301" s="166" t="s">
        <v>149</v>
      </c>
      <c r="AU301" s="166" t="s">
        <v>86</v>
      </c>
      <c r="AV301" s="8" t="s">
        <v>143</v>
      </c>
      <c r="AW301" s="8" t="s">
        <v>41</v>
      </c>
      <c r="AX301" s="8" t="s">
        <v>84</v>
      </c>
      <c r="AY301" s="166" t="s">
        <v>137</v>
      </c>
    </row>
    <row r="302" spans="2:65" s="1" customFormat="1" ht="22.5" customHeight="1">
      <c r="B302" s="24"/>
      <c r="C302" s="167" t="s">
        <v>409</v>
      </c>
      <c r="D302" s="167" t="s">
        <v>152</v>
      </c>
      <c r="E302" s="168" t="s">
        <v>410</v>
      </c>
      <c r="F302" s="169" t="s">
        <v>411</v>
      </c>
      <c r="G302" s="170" t="s">
        <v>254</v>
      </c>
      <c r="H302" s="171">
        <v>5.0000000000000001E-3</v>
      </c>
      <c r="I302" s="172"/>
      <c r="J302" s="173">
        <f>ROUND(I302*H302,2)</f>
        <v>0</v>
      </c>
      <c r="K302" s="169" t="s">
        <v>147</v>
      </c>
      <c r="L302" s="174"/>
      <c r="M302" s="175" t="s">
        <v>34</v>
      </c>
      <c r="N302" s="176" t="s">
        <v>48</v>
      </c>
      <c r="O302" s="25"/>
      <c r="P302" s="140">
        <f>O302*H302</f>
        <v>0</v>
      </c>
      <c r="Q302" s="140">
        <v>1</v>
      </c>
      <c r="R302" s="140">
        <f>Q302*H302</f>
        <v>5.0000000000000001E-3</v>
      </c>
      <c r="S302" s="140">
        <v>0</v>
      </c>
      <c r="T302" s="141">
        <f>S302*H302</f>
        <v>0</v>
      </c>
      <c r="AR302" s="13" t="s">
        <v>382</v>
      </c>
      <c r="AT302" s="13" t="s">
        <v>152</v>
      </c>
      <c r="AU302" s="13" t="s">
        <v>86</v>
      </c>
      <c r="AY302" s="13" t="s">
        <v>137</v>
      </c>
      <c r="BE302" s="142">
        <f>IF(N302="základní",J302,0)</f>
        <v>0</v>
      </c>
      <c r="BF302" s="142">
        <f>IF(N302="snížená",J302,0)</f>
        <v>0</v>
      </c>
      <c r="BG302" s="142">
        <f>IF(N302="zákl. přenesená",J302,0)</f>
        <v>0</v>
      </c>
      <c r="BH302" s="142">
        <f>IF(N302="sníž. přenesená",J302,0)</f>
        <v>0</v>
      </c>
      <c r="BI302" s="142">
        <f>IF(N302="nulová",J302,0)</f>
        <v>0</v>
      </c>
      <c r="BJ302" s="13" t="s">
        <v>84</v>
      </c>
      <c r="BK302" s="142">
        <f>ROUND(I302*H302,2)</f>
        <v>0</v>
      </c>
      <c r="BL302" s="13" t="s">
        <v>295</v>
      </c>
      <c r="BM302" s="13" t="s">
        <v>412</v>
      </c>
    </row>
    <row r="303" spans="2:65" s="1" customFormat="1" ht="27">
      <c r="B303" s="24"/>
      <c r="C303" s="36"/>
      <c r="D303" s="145" t="s">
        <v>335</v>
      </c>
      <c r="E303" s="36"/>
      <c r="F303" s="194" t="s">
        <v>413</v>
      </c>
      <c r="G303" s="36"/>
      <c r="H303" s="36"/>
      <c r="I303" s="99"/>
      <c r="J303" s="36"/>
      <c r="K303" s="36"/>
      <c r="L303" s="34"/>
      <c r="M303" s="195"/>
      <c r="N303" s="25"/>
      <c r="O303" s="25"/>
      <c r="P303" s="25"/>
      <c r="Q303" s="25"/>
      <c r="R303" s="25"/>
      <c r="S303" s="25"/>
      <c r="T303" s="39"/>
      <c r="AT303" s="13" t="s">
        <v>335</v>
      </c>
      <c r="AU303" s="13" t="s">
        <v>86</v>
      </c>
    </row>
    <row r="304" spans="2:65" s="9" customFormat="1">
      <c r="B304" s="180"/>
      <c r="C304" s="181"/>
      <c r="D304" s="145" t="s">
        <v>149</v>
      </c>
      <c r="E304" s="182" t="s">
        <v>34</v>
      </c>
      <c r="F304" s="183" t="s">
        <v>248</v>
      </c>
      <c r="G304" s="181"/>
      <c r="H304" s="184" t="s">
        <v>34</v>
      </c>
      <c r="I304" s="185"/>
      <c r="J304" s="181"/>
      <c r="K304" s="181"/>
      <c r="L304" s="186"/>
      <c r="M304" s="187"/>
      <c r="N304" s="188"/>
      <c r="O304" s="188"/>
      <c r="P304" s="188"/>
      <c r="Q304" s="188"/>
      <c r="R304" s="188"/>
      <c r="S304" s="188"/>
      <c r="T304" s="189"/>
      <c r="AT304" s="190" t="s">
        <v>149</v>
      </c>
      <c r="AU304" s="190" t="s">
        <v>86</v>
      </c>
      <c r="AV304" s="9" t="s">
        <v>84</v>
      </c>
      <c r="AW304" s="9" t="s">
        <v>41</v>
      </c>
      <c r="AX304" s="9" t="s">
        <v>77</v>
      </c>
      <c r="AY304" s="190" t="s">
        <v>137</v>
      </c>
    </row>
    <row r="305" spans="2:65" s="9" customFormat="1">
      <c r="B305" s="180"/>
      <c r="C305" s="181"/>
      <c r="D305" s="145" t="s">
        <v>149</v>
      </c>
      <c r="E305" s="182" t="s">
        <v>34</v>
      </c>
      <c r="F305" s="183" t="s">
        <v>249</v>
      </c>
      <c r="G305" s="181"/>
      <c r="H305" s="184" t="s">
        <v>34</v>
      </c>
      <c r="I305" s="185"/>
      <c r="J305" s="181"/>
      <c r="K305" s="181"/>
      <c r="L305" s="186"/>
      <c r="M305" s="187"/>
      <c r="N305" s="188"/>
      <c r="O305" s="188"/>
      <c r="P305" s="188"/>
      <c r="Q305" s="188"/>
      <c r="R305" s="188"/>
      <c r="S305" s="188"/>
      <c r="T305" s="189"/>
      <c r="AT305" s="190" t="s">
        <v>149</v>
      </c>
      <c r="AU305" s="190" t="s">
        <v>86</v>
      </c>
      <c r="AV305" s="9" t="s">
        <v>84</v>
      </c>
      <c r="AW305" s="9" t="s">
        <v>41</v>
      </c>
      <c r="AX305" s="9" t="s">
        <v>77</v>
      </c>
      <c r="AY305" s="190" t="s">
        <v>137</v>
      </c>
    </row>
    <row r="306" spans="2:65" s="7" customFormat="1">
      <c r="B306" s="143"/>
      <c r="C306" s="144"/>
      <c r="D306" s="145" t="s">
        <v>149</v>
      </c>
      <c r="E306" s="146" t="s">
        <v>34</v>
      </c>
      <c r="F306" s="147" t="s">
        <v>250</v>
      </c>
      <c r="G306" s="144"/>
      <c r="H306" s="148">
        <v>17.186</v>
      </c>
      <c r="I306" s="149"/>
      <c r="J306" s="144"/>
      <c r="K306" s="144"/>
      <c r="L306" s="150"/>
      <c r="M306" s="151"/>
      <c r="N306" s="152"/>
      <c r="O306" s="152"/>
      <c r="P306" s="152"/>
      <c r="Q306" s="152"/>
      <c r="R306" s="152"/>
      <c r="S306" s="152"/>
      <c r="T306" s="153"/>
      <c r="AT306" s="154" t="s">
        <v>149</v>
      </c>
      <c r="AU306" s="154" t="s">
        <v>86</v>
      </c>
      <c r="AV306" s="7" t="s">
        <v>86</v>
      </c>
      <c r="AW306" s="7" t="s">
        <v>41</v>
      </c>
      <c r="AX306" s="7" t="s">
        <v>77</v>
      </c>
      <c r="AY306" s="154" t="s">
        <v>137</v>
      </c>
    </row>
    <row r="307" spans="2:65" s="8" customFormat="1">
      <c r="B307" s="155"/>
      <c r="C307" s="156"/>
      <c r="D307" s="145" t="s">
        <v>149</v>
      </c>
      <c r="E307" s="177" t="s">
        <v>34</v>
      </c>
      <c r="F307" s="178" t="s">
        <v>150</v>
      </c>
      <c r="G307" s="156"/>
      <c r="H307" s="179">
        <v>17.186</v>
      </c>
      <c r="I307" s="161"/>
      <c r="J307" s="156"/>
      <c r="K307" s="156"/>
      <c r="L307" s="162"/>
      <c r="M307" s="163"/>
      <c r="N307" s="164"/>
      <c r="O307" s="164"/>
      <c r="P307" s="164"/>
      <c r="Q307" s="164"/>
      <c r="R307" s="164"/>
      <c r="S307" s="164"/>
      <c r="T307" s="165"/>
      <c r="AT307" s="166" t="s">
        <v>149</v>
      </c>
      <c r="AU307" s="166" t="s">
        <v>86</v>
      </c>
      <c r="AV307" s="8" t="s">
        <v>143</v>
      </c>
      <c r="AW307" s="8" t="s">
        <v>41</v>
      </c>
      <c r="AX307" s="8" t="s">
        <v>77</v>
      </c>
      <c r="AY307" s="166" t="s">
        <v>137</v>
      </c>
    </row>
    <row r="308" spans="2:65" s="7" customFormat="1">
      <c r="B308" s="143"/>
      <c r="C308" s="144"/>
      <c r="D308" s="145" t="s">
        <v>149</v>
      </c>
      <c r="E308" s="146" t="s">
        <v>34</v>
      </c>
      <c r="F308" s="147" t="s">
        <v>414</v>
      </c>
      <c r="G308" s="144"/>
      <c r="H308" s="148">
        <v>5.0000000000000001E-3</v>
      </c>
      <c r="I308" s="149"/>
      <c r="J308" s="144"/>
      <c r="K308" s="144"/>
      <c r="L308" s="150"/>
      <c r="M308" s="151"/>
      <c r="N308" s="152"/>
      <c r="O308" s="152"/>
      <c r="P308" s="152"/>
      <c r="Q308" s="152"/>
      <c r="R308" s="152"/>
      <c r="S308" s="152"/>
      <c r="T308" s="153"/>
      <c r="AT308" s="154" t="s">
        <v>149</v>
      </c>
      <c r="AU308" s="154" t="s">
        <v>86</v>
      </c>
      <c r="AV308" s="7" t="s">
        <v>86</v>
      </c>
      <c r="AW308" s="7" t="s">
        <v>41</v>
      </c>
      <c r="AX308" s="7" t="s">
        <v>77</v>
      </c>
      <c r="AY308" s="154" t="s">
        <v>137</v>
      </c>
    </row>
    <row r="309" spans="2:65" s="8" customFormat="1">
      <c r="B309" s="155"/>
      <c r="C309" s="156"/>
      <c r="D309" s="157" t="s">
        <v>149</v>
      </c>
      <c r="E309" s="158" t="s">
        <v>34</v>
      </c>
      <c r="F309" s="159" t="s">
        <v>150</v>
      </c>
      <c r="G309" s="156"/>
      <c r="H309" s="160">
        <v>5.0000000000000001E-3</v>
      </c>
      <c r="I309" s="161"/>
      <c r="J309" s="156"/>
      <c r="K309" s="156"/>
      <c r="L309" s="162"/>
      <c r="M309" s="163"/>
      <c r="N309" s="164"/>
      <c r="O309" s="164"/>
      <c r="P309" s="164"/>
      <c r="Q309" s="164"/>
      <c r="R309" s="164"/>
      <c r="S309" s="164"/>
      <c r="T309" s="165"/>
      <c r="AT309" s="166" t="s">
        <v>149</v>
      </c>
      <c r="AU309" s="166" t="s">
        <v>86</v>
      </c>
      <c r="AV309" s="8" t="s">
        <v>143</v>
      </c>
      <c r="AW309" s="8" t="s">
        <v>41</v>
      </c>
      <c r="AX309" s="8" t="s">
        <v>84</v>
      </c>
      <c r="AY309" s="166" t="s">
        <v>137</v>
      </c>
    </row>
    <row r="310" spans="2:65" s="1" customFormat="1" ht="22.5" customHeight="1">
      <c r="B310" s="24"/>
      <c r="C310" s="131" t="s">
        <v>415</v>
      </c>
      <c r="D310" s="131" t="s">
        <v>139</v>
      </c>
      <c r="E310" s="132" t="s">
        <v>416</v>
      </c>
      <c r="F310" s="133" t="s">
        <v>417</v>
      </c>
      <c r="G310" s="134" t="s">
        <v>193</v>
      </c>
      <c r="H310" s="135">
        <v>44.683999999999997</v>
      </c>
      <c r="I310" s="136"/>
      <c r="J310" s="137">
        <f>ROUND(I310*H310,2)</f>
        <v>0</v>
      </c>
      <c r="K310" s="133" t="s">
        <v>147</v>
      </c>
      <c r="L310" s="34"/>
      <c r="M310" s="138" t="s">
        <v>34</v>
      </c>
      <c r="N310" s="139" t="s">
        <v>48</v>
      </c>
      <c r="O310" s="25"/>
      <c r="P310" s="140">
        <f>O310*H310</f>
        <v>0</v>
      </c>
      <c r="Q310" s="140">
        <v>4.0000000000000002E-4</v>
      </c>
      <c r="R310" s="140">
        <f>Q310*H310</f>
        <v>1.78736E-2</v>
      </c>
      <c r="S310" s="140">
        <v>0</v>
      </c>
      <c r="T310" s="141">
        <f>S310*H310</f>
        <v>0</v>
      </c>
      <c r="AR310" s="13" t="s">
        <v>295</v>
      </c>
      <c r="AT310" s="13" t="s">
        <v>139</v>
      </c>
      <c r="AU310" s="13" t="s">
        <v>86</v>
      </c>
      <c r="AY310" s="13" t="s">
        <v>137</v>
      </c>
      <c r="BE310" s="142">
        <f>IF(N310="základní",J310,0)</f>
        <v>0</v>
      </c>
      <c r="BF310" s="142">
        <f>IF(N310="snížená",J310,0)</f>
        <v>0</v>
      </c>
      <c r="BG310" s="142">
        <f>IF(N310="zákl. přenesená",J310,0)</f>
        <v>0</v>
      </c>
      <c r="BH310" s="142">
        <f>IF(N310="sníž. přenesená",J310,0)</f>
        <v>0</v>
      </c>
      <c r="BI310" s="142">
        <f>IF(N310="nulová",J310,0)</f>
        <v>0</v>
      </c>
      <c r="BJ310" s="13" t="s">
        <v>84</v>
      </c>
      <c r="BK310" s="142">
        <f>ROUND(I310*H310,2)</f>
        <v>0</v>
      </c>
      <c r="BL310" s="13" t="s">
        <v>295</v>
      </c>
      <c r="BM310" s="13" t="s">
        <v>418</v>
      </c>
    </row>
    <row r="311" spans="2:65" s="9" customFormat="1">
      <c r="B311" s="180"/>
      <c r="C311" s="181"/>
      <c r="D311" s="145" t="s">
        <v>149</v>
      </c>
      <c r="E311" s="182" t="s">
        <v>34</v>
      </c>
      <c r="F311" s="183" t="s">
        <v>248</v>
      </c>
      <c r="G311" s="181"/>
      <c r="H311" s="184" t="s">
        <v>34</v>
      </c>
      <c r="I311" s="185"/>
      <c r="J311" s="181"/>
      <c r="K311" s="181"/>
      <c r="L311" s="186"/>
      <c r="M311" s="187"/>
      <c r="N311" s="188"/>
      <c r="O311" s="188"/>
      <c r="P311" s="188"/>
      <c r="Q311" s="188"/>
      <c r="R311" s="188"/>
      <c r="S311" s="188"/>
      <c r="T311" s="189"/>
      <c r="AT311" s="190" t="s">
        <v>149</v>
      </c>
      <c r="AU311" s="190" t="s">
        <v>86</v>
      </c>
      <c r="AV311" s="9" t="s">
        <v>84</v>
      </c>
      <c r="AW311" s="9" t="s">
        <v>41</v>
      </c>
      <c r="AX311" s="9" t="s">
        <v>77</v>
      </c>
      <c r="AY311" s="190" t="s">
        <v>137</v>
      </c>
    </row>
    <row r="312" spans="2:65" s="9" customFormat="1">
      <c r="B312" s="180"/>
      <c r="C312" s="181"/>
      <c r="D312" s="145" t="s">
        <v>149</v>
      </c>
      <c r="E312" s="182" t="s">
        <v>34</v>
      </c>
      <c r="F312" s="183" t="s">
        <v>249</v>
      </c>
      <c r="G312" s="181"/>
      <c r="H312" s="184" t="s">
        <v>34</v>
      </c>
      <c r="I312" s="185"/>
      <c r="J312" s="181"/>
      <c r="K312" s="181"/>
      <c r="L312" s="186"/>
      <c r="M312" s="187"/>
      <c r="N312" s="188"/>
      <c r="O312" s="188"/>
      <c r="P312" s="188"/>
      <c r="Q312" s="188"/>
      <c r="R312" s="188"/>
      <c r="S312" s="188"/>
      <c r="T312" s="189"/>
      <c r="AT312" s="190" t="s">
        <v>149</v>
      </c>
      <c r="AU312" s="190" t="s">
        <v>86</v>
      </c>
      <c r="AV312" s="9" t="s">
        <v>84</v>
      </c>
      <c r="AW312" s="9" t="s">
        <v>41</v>
      </c>
      <c r="AX312" s="9" t="s">
        <v>77</v>
      </c>
      <c r="AY312" s="190" t="s">
        <v>137</v>
      </c>
    </row>
    <row r="313" spans="2:65" s="7" customFormat="1">
      <c r="B313" s="143"/>
      <c r="C313" s="144"/>
      <c r="D313" s="145" t="s">
        <v>149</v>
      </c>
      <c r="E313" s="146" t="s">
        <v>34</v>
      </c>
      <c r="F313" s="147" t="s">
        <v>250</v>
      </c>
      <c r="G313" s="144"/>
      <c r="H313" s="148">
        <v>17.186</v>
      </c>
      <c r="I313" s="149"/>
      <c r="J313" s="144"/>
      <c r="K313" s="144"/>
      <c r="L313" s="150"/>
      <c r="M313" s="151"/>
      <c r="N313" s="152"/>
      <c r="O313" s="152"/>
      <c r="P313" s="152"/>
      <c r="Q313" s="152"/>
      <c r="R313" s="152"/>
      <c r="S313" s="152"/>
      <c r="T313" s="153"/>
      <c r="AT313" s="154" t="s">
        <v>149</v>
      </c>
      <c r="AU313" s="154" t="s">
        <v>86</v>
      </c>
      <c r="AV313" s="7" t="s">
        <v>86</v>
      </c>
      <c r="AW313" s="7" t="s">
        <v>41</v>
      </c>
      <c r="AX313" s="7" t="s">
        <v>77</v>
      </c>
      <c r="AY313" s="154" t="s">
        <v>137</v>
      </c>
    </row>
    <row r="314" spans="2:65" s="8" customFormat="1">
      <c r="B314" s="155"/>
      <c r="C314" s="156"/>
      <c r="D314" s="145" t="s">
        <v>149</v>
      </c>
      <c r="E314" s="177" t="s">
        <v>34</v>
      </c>
      <c r="F314" s="178" t="s">
        <v>150</v>
      </c>
      <c r="G314" s="156"/>
      <c r="H314" s="179">
        <v>17.186</v>
      </c>
      <c r="I314" s="161"/>
      <c r="J314" s="156"/>
      <c r="K314" s="156"/>
      <c r="L314" s="162"/>
      <c r="M314" s="163"/>
      <c r="N314" s="164"/>
      <c r="O314" s="164"/>
      <c r="P314" s="164"/>
      <c r="Q314" s="164"/>
      <c r="R314" s="164"/>
      <c r="S314" s="164"/>
      <c r="T314" s="165"/>
      <c r="AT314" s="166" t="s">
        <v>149</v>
      </c>
      <c r="AU314" s="166" t="s">
        <v>86</v>
      </c>
      <c r="AV314" s="8" t="s">
        <v>143</v>
      </c>
      <c r="AW314" s="8" t="s">
        <v>41</v>
      </c>
      <c r="AX314" s="8" t="s">
        <v>77</v>
      </c>
      <c r="AY314" s="166" t="s">
        <v>137</v>
      </c>
    </row>
    <row r="315" spans="2:65" s="9" customFormat="1">
      <c r="B315" s="180"/>
      <c r="C315" s="181"/>
      <c r="D315" s="145" t="s">
        <v>149</v>
      </c>
      <c r="E315" s="182" t="s">
        <v>34</v>
      </c>
      <c r="F315" s="183" t="s">
        <v>419</v>
      </c>
      <c r="G315" s="181"/>
      <c r="H315" s="184" t="s">
        <v>34</v>
      </c>
      <c r="I315" s="185"/>
      <c r="J315" s="181"/>
      <c r="K315" s="181"/>
      <c r="L315" s="186"/>
      <c r="M315" s="187"/>
      <c r="N315" s="188"/>
      <c r="O315" s="188"/>
      <c r="P315" s="188"/>
      <c r="Q315" s="188"/>
      <c r="R315" s="188"/>
      <c r="S315" s="188"/>
      <c r="T315" s="189"/>
      <c r="AT315" s="190" t="s">
        <v>149</v>
      </c>
      <c r="AU315" s="190" t="s">
        <v>86</v>
      </c>
      <c r="AV315" s="9" t="s">
        <v>84</v>
      </c>
      <c r="AW315" s="9" t="s">
        <v>41</v>
      </c>
      <c r="AX315" s="9" t="s">
        <v>77</v>
      </c>
      <c r="AY315" s="190" t="s">
        <v>137</v>
      </c>
    </row>
    <row r="316" spans="2:65" s="7" customFormat="1">
      <c r="B316" s="143"/>
      <c r="C316" s="144"/>
      <c r="D316" s="145" t="s">
        <v>149</v>
      </c>
      <c r="E316" s="146" t="s">
        <v>34</v>
      </c>
      <c r="F316" s="147" t="s">
        <v>420</v>
      </c>
      <c r="G316" s="144"/>
      <c r="H316" s="148">
        <v>44.683999999999997</v>
      </c>
      <c r="I316" s="149"/>
      <c r="J316" s="144"/>
      <c r="K316" s="144"/>
      <c r="L316" s="150"/>
      <c r="M316" s="151"/>
      <c r="N316" s="152"/>
      <c r="O316" s="152"/>
      <c r="P316" s="152"/>
      <c r="Q316" s="152"/>
      <c r="R316" s="152"/>
      <c r="S316" s="152"/>
      <c r="T316" s="153"/>
      <c r="AT316" s="154" t="s">
        <v>149</v>
      </c>
      <c r="AU316" s="154" t="s">
        <v>86</v>
      </c>
      <c r="AV316" s="7" t="s">
        <v>86</v>
      </c>
      <c r="AW316" s="7" t="s">
        <v>41</v>
      </c>
      <c r="AX316" s="7" t="s">
        <v>77</v>
      </c>
      <c r="AY316" s="154" t="s">
        <v>137</v>
      </c>
    </row>
    <row r="317" spans="2:65" s="8" customFormat="1">
      <c r="B317" s="155"/>
      <c r="C317" s="156"/>
      <c r="D317" s="157" t="s">
        <v>149</v>
      </c>
      <c r="E317" s="158" t="s">
        <v>34</v>
      </c>
      <c r="F317" s="159" t="s">
        <v>150</v>
      </c>
      <c r="G317" s="156"/>
      <c r="H317" s="160">
        <v>44.683999999999997</v>
      </c>
      <c r="I317" s="161"/>
      <c r="J317" s="156"/>
      <c r="K317" s="156"/>
      <c r="L317" s="162"/>
      <c r="M317" s="163"/>
      <c r="N317" s="164"/>
      <c r="O317" s="164"/>
      <c r="P317" s="164"/>
      <c r="Q317" s="164"/>
      <c r="R317" s="164"/>
      <c r="S317" s="164"/>
      <c r="T317" s="165"/>
      <c r="AT317" s="166" t="s">
        <v>149</v>
      </c>
      <c r="AU317" s="166" t="s">
        <v>86</v>
      </c>
      <c r="AV317" s="8" t="s">
        <v>143</v>
      </c>
      <c r="AW317" s="8" t="s">
        <v>41</v>
      </c>
      <c r="AX317" s="8" t="s">
        <v>84</v>
      </c>
      <c r="AY317" s="166" t="s">
        <v>137</v>
      </c>
    </row>
    <row r="318" spans="2:65" s="1" customFormat="1" ht="22.5" customHeight="1">
      <c r="B318" s="24"/>
      <c r="C318" s="167" t="s">
        <v>421</v>
      </c>
      <c r="D318" s="167" t="s">
        <v>152</v>
      </c>
      <c r="E318" s="168" t="s">
        <v>422</v>
      </c>
      <c r="F318" s="169" t="s">
        <v>423</v>
      </c>
      <c r="G318" s="170" t="s">
        <v>193</v>
      </c>
      <c r="H318" s="171">
        <v>51.387</v>
      </c>
      <c r="I318" s="172"/>
      <c r="J318" s="173">
        <f>ROUND(I318*H318,2)</f>
        <v>0</v>
      </c>
      <c r="K318" s="169" t="s">
        <v>147</v>
      </c>
      <c r="L318" s="174"/>
      <c r="M318" s="175" t="s">
        <v>34</v>
      </c>
      <c r="N318" s="176" t="s">
        <v>48</v>
      </c>
      <c r="O318" s="25"/>
      <c r="P318" s="140">
        <f>O318*H318</f>
        <v>0</v>
      </c>
      <c r="Q318" s="140">
        <v>3.5000000000000001E-3</v>
      </c>
      <c r="R318" s="140">
        <f>Q318*H318</f>
        <v>0.1798545</v>
      </c>
      <c r="S318" s="140">
        <v>0</v>
      </c>
      <c r="T318" s="141">
        <f>S318*H318</f>
        <v>0</v>
      </c>
      <c r="AR318" s="13" t="s">
        <v>382</v>
      </c>
      <c r="AT318" s="13" t="s">
        <v>152</v>
      </c>
      <c r="AU318" s="13" t="s">
        <v>86</v>
      </c>
      <c r="AY318" s="13" t="s">
        <v>137</v>
      </c>
      <c r="BE318" s="142">
        <f>IF(N318="základní",J318,0)</f>
        <v>0</v>
      </c>
      <c r="BF318" s="142">
        <f>IF(N318="snížená",J318,0)</f>
        <v>0</v>
      </c>
      <c r="BG318" s="142">
        <f>IF(N318="zákl. přenesená",J318,0)</f>
        <v>0</v>
      </c>
      <c r="BH318" s="142">
        <f>IF(N318="sníž. přenesená",J318,0)</f>
        <v>0</v>
      </c>
      <c r="BI318" s="142">
        <f>IF(N318="nulová",J318,0)</f>
        <v>0</v>
      </c>
      <c r="BJ318" s="13" t="s">
        <v>84</v>
      </c>
      <c r="BK318" s="142">
        <f>ROUND(I318*H318,2)</f>
        <v>0</v>
      </c>
      <c r="BL318" s="13" t="s">
        <v>295</v>
      </c>
      <c r="BM318" s="13" t="s">
        <v>424</v>
      </c>
    </row>
    <row r="319" spans="2:65" s="9" customFormat="1">
      <c r="B319" s="180"/>
      <c r="C319" s="181"/>
      <c r="D319" s="145" t="s">
        <v>149</v>
      </c>
      <c r="E319" s="182" t="s">
        <v>34</v>
      </c>
      <c r="F319" s="183" t="s">
        <v>248</v>
      </c>
      <c r="G319" s="181"/>
      <c r="H319" s="184" t="s">
        <v>34</v>
      </c>
      <c r="I319" s="185"/>
      <c r="J319" s="181"/>
      <c r="K319" s="181"/>
      <c r="L319" s="186"/>
      <c r="M319" s="187"/>
      <c r="N319" s="188"/>
      <c r="O319" s="188"/>
      <c r="P319" s="188"/>
      <c r="Q319" s="188"/>
      <c r="R319" s="188"/>
      <c r="S319" s="188"/>
      <c r="T319" s="189"/>
      <c r="AT319" s="190" t="s">
        <v>149</v>
      </c>
      <c r="AU319" s="190" t="s">
        <v>86</v>
      </c>
      <c r="AV319" s="9" t="s">
        <v>84</v>
      </c>
      <c r="AW319" s="9" t="s">
        <v>41</v>
      </c>
      <c r="AX319" s="9" t="s">
        <v>77</v>
      </c>
      <c r="AY319" s="190" t="s">
        <v>137</v>
      </c>
    </row>
    <row r="320" spans="2:65" s="9" customFormat="1">
      <c r="B320" s="180"/>
      <c r="C320" s="181"/>
      <c r="D320" s="145" t="s">
        <v>149</v>
      </c>
      <c r="E320" s="182" t="s">
        <v>34</v>
      </c>
      <c r="F320" s="183" t="s">
        <v>249</v>
      </c>
      <c r="G320" s="181"/>
      <c r="H320" s="184" t="s">
        <v>34</v>
      </c>
      <c r="I320" s="185"/>
      <c r="J320" s="181"/>
      <c r="K320" s="181"/>
      <c r="L320" s="186"/>
      <c r="M320" s="187"/>
      <c r="N320" s="188"/>
      <c r="O320" s="188"/>
      <c r="P320" s="188"/>
      <c r="Q320" s="188"/>
      <c r="R320" s="188"/>
      <c r="S320" s="188"/>
      <c r="T320" s="189"/>
      <c r="AT320" s="190" t="s">
        <v>149</v>
      </c>
      <c r="AU320" s="190" t="s">
        <v>86</v>
      </c>
      <c r="AV320" s="9" t="s">
        <v>84</v>
      </c>
      <c r="AW320" s="9" t="s">
        <v>41</v>
      </c>
      <c r="AX320" s="9" t="s">
        <v>77</v>
      </c>
      <c r="AY320" s="190" t="s">
        <v>137</v>
      </c>
    </row>
    <row r="321" spans="2:65" s="7" customFormat="1">
      <c r="B321" s="143"/>
      <c r="C321" s="144"/>
      <c r="D321" s="145" t="s">
        <v>149</v>
      </c>
      <c r="E321" s="146" t="s">
        <v>34</v>
      </c>
      <c r="F321" s="147" t="s">
        <v>250</v>
      </c>
      <c r="G321" s="144"/>
      <c r="H321" s="148">
        <v>17.186</v>
      </c>
      <c r="I321" s="149"/>
      <c r="J321" s="144"/>
      <c r="K321" s="144"/>
      <c r="L321" s="150"/>
      <c r="M321" s="151"/>
      <c r="N321" s="152"/>
      <c r="O321" s="152"/>
      <c r="P321" s="152"/>
      <c r="Q321" s="152"/>
      <c r="R321" s="152"/>
      <c r="S321" s="152"/>
      <c r="T321" s="153"/>
      <c r="AT321" s="154" t="s">
        <v>149</v>
      </c>
      <c r="AU321" s="154" t="s">
        <v>86</v>
      </c>
      <c r="AV321" s="7" t="s">
        <v>86</v>
      </c>
      <c r="AW321" s="7" t="s">
        <v>41</v>
      </c>
      <c r="AX321" s="7" t="s">
        <v>77</v>
      </c>
      <c r="AY321" s="154" t="s">
        <v>137</v>
      </c>
    </row>
    <row r="322" spans="2:65" s="8" customFormat="1">
      <c r="B322" s="155"/>
      <c r="C322" s="156"/>
      <c r="D322" s="145" t="s">
        <v>149</v>
      </c>
      <c r="E322" s="177" t="s">
        <v>34</v>
      </c>
      <c r="F322" s="178" t="s">
        <v>150</v>
      </c>
      <c r="G322" s="156"/>
      <c r="H322" s="179">
        <v>17.186</v>
      </c>
      <c r="I322" s="161"/>
      <c r="J322" s="156"/>
      <c r="K322" s="156"/>
      <c r="L322" s="162"/>
      <c r="M322" s="163"/>
      <c r="N322" s="164"/>
      <c r="O322" s="164"/>
      <c r="P322" s="164"/>
      <c r="Q322" s="164"/>
      <c r="R322" s="164"/>
      <c r="S322" s="164"/>
      <c r="T322" s="165"/>
      <c r="AT322" s="166" t="s">
        <v>149</v>
      </c>
      <c r="AU322" s="166" t="s">
        <v>86</v>
      </c>
      <c r="AV322" s="8" t="s">
        <v>143</v>
      </c>
      <c r="AW322" s="8" t="s">
        <v>41</v>
      </c>
      <c r="AX322" s="8" t="s">
        <v>77</v>
      </c>
      <c r="AY322" s="166" t="s">
        <v>137</v>
      </c>
    </row>
    <row r="323" spans="2:65" s="9" customFormat="1">
      <c r="B323" s="180"/>
      <c r="C323" s="181"/>
      <c r="D323" s="145" t="s">
        <v>149</v>
      </c>
      <c r="E323" s="182" t="s">
        <v>34</v>
      </c>
      <c r="F323" s="183" t="s">
        <v>419</v>
      </c>
      <c r="G323" s="181"/>
      <c r="H323" s="184" t="s">
        <v>34</v>
      </c>
      <c r="I323" s="185"/>
      <c r="J323" s="181"/>
      <c r="K323" s="181"/>
      <c r="L323" s="186"/>
      <c r="M323" s="187"/>
      <c r="N323" s="188"/>
      <c r="O323" s="188"/>
      <c r="P323" s="188"/>
      <c r="Q323" s="188"/>
      <c r="R323" s="188"/>
      <c r="S323" s="188"/>
      <c r="T323" s="189"/>
      <c r="AT323" s="190" t="s">
        <v>149</v>
      </c>
      <c r="AU323" s="190" t="s">
        <v>86</v>
      </c>
      <c r="AV323" s="9" t="s">
        <v>84</v>
      </c>
      <c r="AW323" s="9" t="s">
        <v>41</v>
      </c>
      <c r="AX323" s="9" t="s">
        <v>77</v>
      </c>
      <c r="AY323" s="190" t="s">
        <v>137</v>
      </c>
    </row>
    <row r="324" spans="2:65" s="7" customFormat="1">
      <c r="B324" s="143"/>
      <c r="C324" s="144"/>
      <c r="D324" s="145" t="s">
        <v>149</v>
      </c>
      <c r="E324" s="146" t="s">
        <v>34</v>
      </c>
      <c r="F324" s="147" t="s">
        <v>420</v>
      </c>
      <c r="G324" s="144"/>
      <c r="H324" s="148">
        <v>44.683999999999997</v>
      </c>
      <c r="I324" s="149"/>
      <c r="J324" s="144"/>
      <c r="K324" s="144"/>
      <c r="L324" s="150"/>
      <c r="M324" s="151"/>
      <c r="N324" s="152"/>
      <c r="O324" s="152"/>
      <c r="P324" s="152"/>
      <c r="Q324" s="152"/>
      <c r="R324" s="152"/>
      <c r="S324" s="152"/>
      <c r="T324" s="153"/>
      <c r="AT324" s="154" t="s">
        <v>149</v>
      </c>
      <c r="AU324" s="154" t="s">
        <v>86</v>
      </c>
      <c r="AV324" s="7" t="s">
        <v>86</v>
      </c>
      <c r="AW324" s="7" t="s">
        <v>41</v>
      </c>
      <c r="AX324" s="7" t="s">
        <v>77</v>
      </c>
      <c r="AY324" s="154" t="s">
        <v>137</v>
      </c>
    </row>
    <row r="325" spans="2:65" s="8" customFormat="1">
      <c r="B325" s="155"/>
      <c r="C325" s="156"/>
      <c r="D325" s="145" t="s">
        <v>149</v>
      </c>
      <c r="E325" s="177" t="s">
        <v>34</v>
      </c>
      <c r="F325" s="178" t="s">
        <v>150</v>
      </c>
      <c r="G325" s="156"/>
      <c r="H325" s="179">
        <v>44.683999999999997</v>
      </c>
      <c r="I325" s="161"/>
      <c r="J325" s="156"/>
      <c r="K325" s="156"/>
      <c r="L325" s="162"/>
      <c r="M325" s="163"/>
      <c r="N325" s="164"/>
      <c r="O325" s="164"/>
      <c r="P325" s="164"/>
      <c r="Q325" s="164"/>
      <c r="R325" s="164"/>
      <c r="S325" s="164"/>
      <c r="T325" s="165"/>
      <c r="AT325" s="166" t="s">
        <v>149</v>
      </c>
      <c r="AU325" s="166" t="s">
        <v>86</v>
      </c>
      <c r="AV325" s="8" t="s">
        <v>143</v>
      </c>
      <c r="AW325" s="8" t="s">
        <v>41</v>
      </c>
      <c r="AX325" s="8" t="s">
        <v>77</v>
      </c>
      <c r="AY325" s="166" t="s">
        <v>137</v>
      </c>
    </row>
    <row r="326" spans="2:65" s="7" customFormat="1">
      <c r="B326" s="143"/>
      <c r="C326" s="144"/>
      <c r="D326" s="145" t="s">
        <v>149</v>
      </c>
      <c r="E326" s="146" t="s">
        <v>34</v>
      </c>
      <c r="F326" s="147" t="s">
        <v>425</v>
      </c>
      <c r="G326" s="144"/>
      <c r="H326" s="148">
        <v>51.387</v>
      </c>
      <c r="I326" s="149"/>
      <c r="J326" s="144"/>
      <c r="K326" s="144"/>
      <c r="L326" s="150"/>
      <c r="M326" s="151"/>
      <c r="N326" s="152"/>
      <c r="O326" s="152"/>
      <c r="P326" s="152"/>
      <c r="Q326" s="152"/>
      <c r="R326" s="152"/>
      <c r="S326" s="152"/>
      <c r="T326" s="153"/>
      <c r="AT326" s="154" t="s">
        <v>149</v>
      </c>
      <c r="AU326" s="154" t="s">
        <v>86</v>
      </c>
      <c r="AV326" s="7" t="s">
        <v>86</v>
      </c>
      <c r="AW326" s="7" t="s">
        <v>41</v>
      </c>
      <c r="AX326" s="7" t="s">
        <v>77</v>
      </c>
      <c r="AY326" s="154" t="s">
        <v>137</v>
      </c>
    </row>
    <row r="327" spans="2:65" s="8" customFormat="1">
      <c r="B327" s="155"/>
      <c r="C327" s="156"/>
      <c r="D327" s="157" t="s">
        <v>149</v>
      </c>
      <c r="E327" s="158" t="s">
        <v>34</v>
      </c>
      <c r="F327" s="159" t="s">
        <v>150</v>
      </c>
      <c r="G327" s="156"/>
      <c r="H327" s="160">
        <v>51.387</v>
      </c>
      <c r="I327" s="161"/>
      <c r="J327" s="156"/>
      <c r="K327" s="156"/>
      <c r="L327" s="162"/>
      <c r="M327" s="163"/>
      <c r="N327" s="164"/>
      <c r="O327" s="164"/>
      <c r="P327" s="164"/>
      <c r="Q327" s="164"/>
      <c r="R327" s="164"/>
      <c r="S327" s="164"/>
      <c r="T327" s="165"/>
      <c r="AT327" s="166" t="s">
        <v>149</v>
      </c>
      <c r="AU327" s="166" t="s">
        <v>86</v>
      </c>
      <c r="AV327" s="8" t="s">
        <v>143</v>
      </c>
      <c r="AW327" s="8" t="s">
        <v>41</v>
      </c>
      <c r="AX327" s="8" t="s">
        <v>84</v>
      </c>
      <c r="AY327" s="166" t="s">
        <v>137</v>
      </c>
    </row>
    <row r="328" spans="2:65" s="1" customFormat="1" ht="31.5" customHeight="1">
      <c r="B328" s="24"/>
      <c r="C328" s="131" t="s">
        <v>426</v>
      </c>
      <c r="D328" s="131" t="s">
        <v>139</v>
      </c>
      <c r="E328" s="132" t="s">
        <v>427</v>
      </c>
      <c r="F328" s="133" t="s">
        <v>428</v>
      </c>
      <c r="G328" s="134" t="s">
        <v>429</v>
      </c>
      <c r="H328" s="196"/>
      <c r="I328" s="136"/>
      <c r="J328" s="137">
        <f>ROUND(I328*H328,2)</f>
        <v>0</v>
      </c>
      <c r="K328" s="133" t="s">
        <v>147</v>
      </c>
      <c r="L328" s="34"/>
      <c r="M328" s="138" t="s">
        <v>34</v>
      </c>
      <c r="N328" s="139" t="s">
        <v>48</v>
      </c>
      <c r="O328" s="25"/>
      <c r="P328" s="140">
        <f>O328*H328</f>
        <v>0</v>
      </c>
      <c r="Q328" s="140">
        <v>0</v>
      </c>
      <c r="R328" s="140">
        <f>Q328*H328</f>
        <v>0</v>
      </c>
      <c r="S328" s="140">
        <v>0</v>
      </c>
      <c r="T328" s="141">
        <f>S328*H328</f>
        <v>0</v>
      </c>
      <c r="AR328" s="13" t="s">
        <v>295</v>
      </c>
      <c r="AT328" s="13" t="s">
        <v>139</v>
      </c>
      <c r="AU328" s="13" t="s">
        <v>86</v>
      </c>
      <c r="AY328" s="13" t="s">
        <v>137</v>
      </c>
      <c r="BE328" s="142">
        <f>IF(N328="základní",J328,0)</f>
        <v>0</v>
      </c>
      <c r="BF328" s="142">
        <f>IF(N328="snížená",J328,0)</f>
        <v>0</v>
      </c>
      <c r="BG328" s="142">
        <f>IF(N328="zákl. přenesená",J328,0)</f>
        <v>0</v>
      </c>
      <c r="BH328" s="142">
        <f>IF(N328="sníž. přenesená",J328,0)</f>
        <v>0</v>
      </c>
      <c r="BI328" s="142">
        <f>IF(N328="nulová",J328,0)</f>
        <v>0</v>
      </c>
      <c r="BJ328" s="13" t="s">
        <v>84</v>
      </c>
      <c r="BK328" s="142">
        <f>ROUND(I328*H328,2)</f>
        <v>0</v>
      </c>
      <c r="BL328" s="13" t="s">
        <v>295</v>
      </c>
      <c r="BM328" s="13" t="s">
        <v>430</v>
      </c>
    </row>
    <row r="329" spans="2:65" s="6" customFormat="1" ht="29.85" customHeight="1">
      <c r="B329" s="114"/>
      <c r="C329" s="115"/>
      <c r="D329" s="128" t="s">
        <v>76</v>
      </c>
      <c r="E329" s="129" t="s">
        <v>431</v>
      </c>
      <c r="F329" s="129" t="s">
        <v>432</v>
      </c>
      <c r="G329" s="115"/>
      <c r="H329" s="115"/>
      <c r="I329" s="118"/>
      <c r="J329" s="130">
        <f>BK329</f>
        <v>0</v>
      </c>
      <c r="K329" s="115"/>
      <c r="L329" s="120"/>
      <c r="M329" s="121"/>
      <c r="N329" s="122"/>
      <c r="O329" s="122"/>
      <c r="P329" s="123">
        <f>SUM(P330:P343)</f>
        <v>0</v>
      </c>
      <c r="Q329" s="122"/>
      <c r="R329" s="123">
        <f>SUM(R330:R343)</f>
        <v>7.8161999999999995E-2</v>
      </c>
      <c r="S329" s="122"/>
      <c r="T329" s="124">
        <f>SUM(T330:T343)</f>
        <v>0</v>
      </c>
      <c r="AR329" s="125" t="s">
        <v>86</v>
      </c>
      <c r="AT329" s="126" t="s">
        <v>76</v>
      </c>
      <c r="AU329" s="126" t="s">
        <v>84</v>
      </c>
      <c r="AY329" s="125" t="s">
        <v>137</v>
      </c>
      <c r="BK329" s="127">
        <f>SUM(BK330:BK343)</f>
        <v>0</v>
      </c>
    </row>
    <row r="330" spans="2:65" s="1" customFormat="1" ht="31.5" customHeight="1">
      <c r="B330" s="24"/>
      <c r="C330" s="131" t="s">
        <v>433</v>
      </c>
      <c r="D330" s="131" t="s">
        <v>139</v>
      </c>
      <c r="E330" s="132" t="s">
        <v>434</v>
      </c>
      <c r="F330" s="133" t="s">
        <v>435</v>
      </c>
      <c r="G330" s="134" t="s">
        <v>193</v>
      </c>
      <c r="H330" s="135">
        <v>22.655999999999999</v>
      </c>
      <c r="I330" s="136"/>
      <c r="J330" s="137">
        <f>ROUND(I330*H330,2)</f>
        <v>0</v>
      </c>
      <c r="K330" s="133" t="s">
        <v>147</v>
      </c>
      <c r="L330" s="34"/>
      <c r="M330" s="138" t="s">
        <v>34</v>
      </c>
      <c r="N330" s="139" t="s">
        <v>48</v>
      </c>
      <c r="O330" s="25"/>
      <c r="P330" s="140">
        <f>O330*H330</f>
        <v>0</v>
      </c>
      <c r="Q330" s="140">
        <v>0</v>
      </c>
      <c r="R330" s="140">
        <f>Q330*H330</f>
        <v>0</v>
      </c>
      <c r="S330" s="140">
        <v>0</v>
      </c>
      <c r="T330" s="141">
        <f>S330*H330</f>
        <v>0</v>
      </c>
      <c r="AR330" s="13" t="s">
        <v>295</v>
      </c>
      <c r="AT330" s="13" t="s">
        <v>139</v>
      </c>
      <c r="AU330" s="13" t="s">
        <v>86</v>
      </c>
      <c r="AY330" s="13" t="s">
        <v>137</v>
      </c>
      <c r="BE330" s="142">
        <f>IF(N330="základní",J330,0)</f>
        <v>0</v>
      </c>
      <c r="BF330" s="142">
        <f>IF(N330="snížená",J330,0)</f>
        <v>0</v>
      </c>
      <c r="BG330" s="142">
        <f>IF(N330="zákl. přenesená",J330,0)</f>
        <v>0</v>
      </c>
      <c r="BH330" s="142">
        <f>IF(N330="sníž. přenesená",J330,0)</f>
        <v>0</v>
      </c>
      <c r="BI330" s="142">
        <f>IF(N330="nulová",J330,0)</f>
        <v>0</v>
      </c>
      <c r="BJ330" s="13" t="s">
        <v>84</v>
      </c>
      <c r="BK330" s="142">
        <f>ROUND(I330*H330,2)</f>
        <v>0</v>
      </c>
      <c r="BL330" s="13" t="s">
        <v>295</v>
      </c>
      <c r="BM330" s="13" t="s">
        <v>436</v>
      </c>
    </row>
    <row r="331" spans="2:65" s="9" customFormat="1">
      <c r="B331" s="180"/>
      <c r="C331" s="181"/>
      <c r="D331" s="145" t="s">
        <v>149</v>
      </c>
      <c r="E331" s="182" t="s">
        <v>34</v>
      </c>
      <c r="F331" s="183" t="s">
        <v>437</v>
      </c>
      <c r="G331" s="181"/>
      <c r="H331" s="184" t="s">
        <v>34</v>
      </c>
      <c r="I331" s="185"/>
      <c r="J331" s="181"/>
      <c r="K331" s="181"/>
      <c r="L331" s="186"/>
      <c r="M331" s="187"/>
      <c r="N331" s="188"/>
      <c r="O331" s="188"/>
      <c r="P331" s="188"/>
      <c r="Q331" s="188"/>
      <c r="R331" s="188"/>
      <c r="S331" s="188"/>
      <c r="T331" s="189"/>
      <c r="AT331" s="190" t="s">
        <v>149</v>
      </c>
      <c r="AU331" s="190" t="s">
        <v>86</v>
      </c>
      <c r="AV331" s="9" t="s">
        <v>84</v>
      </c>
      <c r="AW331" s="9" t="s">
        <v>41</v>
      </c>
      <c r="AX331" s="9" t="s">
        <v>77</v>
      </c>
      <c r="AY331" s="190" t="s">
        <v>137</v>
      </c>
    </row>
    <row r="332" spans="2:65" s="9" customFormat="1">
      <c r="B332" s="180"/>
      <c r="C332" s="181"/>
      <c r="D332" s="145" t="s">
        <v>149</v>
      </c>
      <c r="E332" s="182" t="s">
        <v>34</v>
      </c>
      <c r="F332" s="183" t="s">
        <v>275</v>
      </c>
      <c r="G332" s="181"/>
      <c r="H332" s="184" t="s">
        <v>34</v>
      </c>
      <c r="I332" s="185"/>
      <c r="J332" s="181"/>
      <c r="K332" s="181"/>
      <c r="L332" s="186"/>
      <c r="M332" s="187"/>
      <c r="N332" s="188"/>
      <c r="O332" s="188"/>
      <c r="P332" s="188"/>
      <c r="Q332" s="188"/>
      <c r="R332" s="188"/>
      <c r="S332" s="188"/>
      <c r="T332" s="189"/>
      <c r="AT332" s="190" t="s">
        <v>149</v>
      </c>
      <c r="AU332" s="190" t="s">
        <v>86</v>
      </c>
      <c r="AV332" s="9" t="s">
        <v>84</v>
      </c>
      <c r="AW332" s="9" t="s">
        <v>41</v>
      </c>
      <c r="AX332" s="9" t="s">
        <v>77</v>
      </c>
      <c r="AY332" s="190" t="s">
        <v>137</v>
      </c>
    </row>
    <row r="333" spans="2:65" s="9" customFormat="1">
      <c r="B333" s="180"/>
      <c r="C333" s="181"/>
      <c r="D333" s="145" t="s">
        <v>149</v>
      </c>
      <c r="E333" s="182" t="s">
        <v>34</v>
      </c>
      <c r="F333" s="183" t="s">
        <v>276</v>
      </c>
      <c r="G333" s="181"/>
      <c r="H333" s="184" t="s">
        <v>34</v>
      </c>
      <c r="I333" s="185"/>
      <c r="J333" s="181"/>
      <c r="K333" s="181"/>
      <c r="L333" s="186"/>
      <c r="M333" s="187"/>
      <c r="N333" s="188"/>
      <c r="O333" s="188"/>
      <c r="P333" s="188"/>
      <c r="Q333" s="188"/>
      <c r="R333" s="188"/>
      <c r="S333" s="188"/>
      <c r="T333" s="189"/>
      <c r="AT333" s="190" t="s">
        <v>149</v>
      </c>
      <c r="AU333" s="190" t="s">
        <v>86</v>
      </c>
      <c r="AV333" s="9" t="s">
        <v>84</v>
      </c>
      <c r="AW333" s="9" t="s">
        <v>41</v>
      </c>
      <c r="AX333" s="9" t="s">
        <v>77</v>
      </c>
      <c r="AY333" s="190" t="s">
        <v>137</v>
      </c>
    </row>
    <row r="334" spans="2:65" s="7" customFormat="1">
      <c r="B334" s="143"/>
      <c r="C334" s="144"/>
      <c r="D334" s="145" t="s">
        <v>149</v>
      </c>
      <c r="E334" s="146" t="s">
        <v>34</v>
      </c>
      <c r="F334" s="147" t="s">
        <v>277</v>
      </c>
      <c r="G334" s="144"/>
      <c r="H334" s="148">
        <v>22.655999999999999</v>
      </c>
      <c r="I334" s="149"/>
      <c r="J334" s="144"/>
      <c r="K334" s="144"/>
      <c r="L334" s="150"/>
      <c r="M334" s="151"/>
      <c r="N334" s="152"/>
      <c r="O334" s="152"/>
      <c r="P334" s="152"/>
      <c r="Q334" s="152"/>
      <c r="R334" s="152"/>
      <c r="S334" s="152"/>
      <c r="T334" s="153"/>
      <c r="AT334" s="154" t="s">
        <v>149</v>
      </c>
      <c r="AU334" s="154" t="s">
        <v>86</v>
      </c>
      <c r="AV334" s="7" t="s">
        <v>86</v>
      </c>
      <c r="AW334" s="7" t="s">
        <v>41</v>
      </c>
      <c r="AX334" s="7" t="s">
        <v>77</v>
      </c>
      <c r="AY334" s="154" t="s">
        <v>137</v>
      </c>
    </row>
    <row r="335" spans="2:65" s="8" customFormat="1">
      <c r="B335" s="155"/>
      <c r="C335" s="156"/>
      <c r="D335" s="157" t="s">
        <v>149</v>
      </c>
      <c r="E335" s="158" t="s">
        <v>34</v>
      </c>
      <c r="F335" s="159" t="s">
        <v>150</v>
      </c>
      <c r="G335" s="156"/>
      <c r="H335" s="160">
        <v>22.655999999999999</v>
      </c>
      <c r="I335" s="161"/>
      <c r="J335" s="156"/>
      <c r="K335" s="156"/>
      <c r="L335" s="162"/>
      <c r="M335" s="163"/>
      <c r="N335" s="164"/>
      <c r="O335" s="164"/>
      <c r="P335" s="164"/>
      <c r="Q335" s="164"/>
      <c r="R335" s="164"/>
      <c r="S335" s="164"/>
      <c r="T335" s="165"/>
      <c r="AT335" s="166" t="s">
        <v>149</v>
      </c>
      <c r="AU335" s="166" t="s">
        <v>86</v>
      </c>
      <c r="AV335" s="8" t="s">
        <v>143</v>
      </c>
      <c r="AW335" s="8" t="s">
        <v>41</v>
      </c>
      <c r="AX335" s="8" t="s">
        <v>84</v>
      </c>
      <c r="AY335" s="166" t="s">
        <v>137</v>
      </c>
    </row>
    <row r="336" spans="2:65" s="1" customFormat="1" ht="22.5" customHeight="1">
      <c r="B336" s="24"/>
      <c r="C336" s="167" t="s">
        <v>438</v>
      </c>
      <c r="D336" s="167" t="s">
        <v>152</v>
      </c>
      <c r="E336" s="168" t="s">
        <v>439</v>
      </c>
      <c r="F336" s="169" t="s">
        <v>440</v>
      </c>
      <c r="G336" s="170" t="s">
        <v>193</v>
      </c>
      <c r="H336" s="171">
        <v>26.053999999999998</v>
      </c>
      <c r="I336" s="172"/>
      <c r="J336" s="173">
        <f>ROUND(I336*H336,2)</f>
        <v>0</v>
      </c>
      <c r="K336" s="169" t="s">
        <v>147</v>
      </c>
      <c r="L336" s="174"/>
      <c r="M336" s="175" t="s">
        <v>34</v>
      </c>
      <c r="N336" s="176" t="s">
        <v>48</v>
      </c>
      <c r="O336" s="25"/>
      <c r="P336" s="140">
        <f>O336*H336</f>
        <v>0</v>
      </c>
      <c r="Q336" s="140">
        <v>3.0000000000000001E-3</v>
      </c>
      <c r="R336" s="140">
        <f>Q336*H336</f>
        <v>7.8161999999999995E-2</v>
      </c>
      <c r="S336" s="140">
        <v>0</v>
      </c>
      <c r="T336" s="141">
        <f>S336*H336</f>
        <v>0</v>
      </c>
      <c r="AR336" s="13" t="s">
        <v>382</v>
      </c>
      <c r="AT336" s="13" t="s">
        <v>152</v>
      </c>
      <c r="AU336" s="13" t="s">
        <v>86</v>
      </c>
      <c r="AY336" s="13" t="s">
        <v>137</v>
      </c>
      <c r="BE336" s="142">
        <f>IF(N336="základní",J336,0)</f>
        <v>0</v>
      </c>
      <c r="BF336" s="142">
        <f>IF(N336="snížená",J336,0)</f>
        <v>0</v>
      </c>
      <c r="BG336" s="142">
        <f>IF(N336="zákl. přenesená",J336,0)</f>
        <v>0</v>
      </c>
      <c r="BH336" s="142">
        <f>IF(N336="sníž. přenesená",J336,0)</f>
        <v>0</v>
      </c>
      <c r="BI336" s="142">
        <f>IF(N336="nulová",J336,0)</f>
        <v>0</v>
      </c>
      <c r="BJ336" s="13" t="s">
        <v>84</v>
      </c>
      <c r="BK336" s="142">
        <f>ROUND(I336*H336,2)</f>
        <v>0</v>
      </c>
      <c r="BL336" s="13" t="s">
        <v>295</v>
      </c>
      <c r="BM336" s="13" t="s">
        <v>441</v>
      </c>
    </row>
    <row r="337" spans="2:65" s="9" customFormat="1">
      <c r="B337" s="180"/>
      <c r="C337" s="181"/>
      <c r="D337" s="145" t="s">
        <v>149</v>
      </c>
      <c r="E337" s="182" t="s">
        <v>34</v>
      </c>
      <c r="F337" s="183" t="s">
        <v>275</v>
      </c>
      <c r="G337" s="181"/>
      <c r="H337" s="184" t="s">
        <v>34</v>
      </c>
      <c r="I337" s="185"/>
      <c r="J337" s="181"/>
      <c r="K337" s="181"/>
      <c r="L337" s="186"/>
      <c r="M337" s="187"/>
      <c r="N337" s="188"/>
      <c r="O337" s="188"/>
      <c r="P337" s="188"/>
      <c r="Q337" s="188"/>
      <c r="R337" s="188"/>
      <c r="S337" s="188"/>
      <c r="T337" s="189"/>
      <c r="AT337" s="190" t="s">
        <v>149</v>
      </c>
      <c r="AU337" s="190" t="s">
        <v>86</v>
      </c>
      <c r="AV337" s="9" t="s">
        <v>84</v>
      </c>
      <c r="AW337" s="9" t="s">
        <v>41</v>
      </c>
      <c r="AX337" s="9" t="s">
        <v>77</v>
      </c>
      <c r="AY337" s="190" t="s">
        <v>137</v>
      </c>
    </row>
    <row r="338" spans="2:65" s="9" customFormat="1">
      <c r="B338" s="180"/>
      <c r="C338" s="181"/>
      <c r="D338" s="145" t="s">
        <v>149</v>
      </c>
      <c r="E338" s="182" t="s">
        <v>34</v>
      </c>
      <c r="F338" s="183" t="s">
        <v>276</v>
      </c>
      <c r="G338" s="181"/>
      <c r="H338" s="184" t="s">
        <v>34</v>
      </c>
      <c r="I338" s="185"/>
      <c r="J338" s="181"/>
      <c r="K338" s="181"/>
      <c r="L338" s="186"/>
      <c r="M338" s="187"/>
      <c r="N338" s="188"/>
      <c r="O338" s="188"/>
      <c r="P338" s="188"/>
      <c r="Q338" s="188"/>
      <c r="R338" s="188"/>
      <c r="S338" s="188"/>
      <c r="T338" s="189"/>
      <c r="AT338" s="190" t="s">
        <v>149</v>
      </c>
      <c r="AU338" s="190" t="s">
        <v>86</v>
      </c>
      <c r="AV338" s="9" t="s">
        <v>84</v>
      </c>
      <c r="AW338" s="9" t="s">
        <v>41</v>
      </c>
      <c r="AX338" s="9" t="s">
        <v>77</v>
      </c>
      <c r="AY338" s="190" t="s">
        <v>137</v>
      </c>
    </row>
    <row r="339" spans="2:65" s="7" customFormat="1">
      <c r="B339" s="143"/>
      <c r="C339" s="144"/>
      <c r="D339" s="145" t="s">
        <v>149</v>
      </c>
      <c r="E339" s="146" t="s">
        <v>34</v>
      </c>
      <c r="F339" s="147" t="s">
        <v>277</v>
      </c>
      <c r="G339" s="144"/>
      <c r="H339" s="148">
        <v>22.655999999999999</v>
      </c>
      <c r="I339" s="149"/>
      <c r="J339" s="144"/>
      <c r="K339" s="144"/>
      <c r="L339" s="150"/>
      <c r="M339" s="151"/>
      <c r="N339" s="152"/>
      <c r="O339" s="152"/>
      <c r="P339" s="152"/>
      <c r="Q339" s="152"/>
      <c r="R339" s="152"/>
      <c r="S339" s="152"/>
      <c r="T339" s="153"/>
      <c r="AT339" s="154" t="s">
        <v>149</v>
      </c>
      <c r="AU339" s="154" t="s">
        <v>86</v>
      </c>
      <c r="AV339" s="7" t="s">
        <v>86</v>
      </c>
      <c r="AW339" s="7" t="s">
        <v>41</v>
      </c>
      <c r="AX339" s="7" t="s">
        <v>77</v>
      </c>
      <c r="AY339" s="154" t="s">
        <v>137</v>
      </c>
    </row>
    <row r="340" spans="2:65" s="8" customFormat="1">
      <c r="B340" s="155"/>
      <c r="C340" s="156"/>
      <c r="D340" s="145" t="s">
        <v>149</v>
      </c>
      <c r="E340" s="177" t="s">
        <v>34</v>
      </c>
      <c r="F340" s="178" t="s">
        <v>150</v>
      </c>
      <c r="G340" s="156"/>
      <c r="H340" s="179">
        <v>22.655999999999999</v>
      </c>
      <c r="I340" s="161"/>
      <c r="J340" s="156"/>
      <c r="K340" s="156"/>
      <c r="L340" s="162"/>
      <c r="M340" s="163"/>
      <c r="N340" s="164"/>
      <c r="O340" s="164"/>
      <c r="P340" s="164"/>
      <c r="Q340" s="164"/>
      <c r="R340" s="164"/>
      <c r="S340" s="164"/>
      <c r="T340" s="165"/>
      <c r="AT340" s="166" t="s">
        <v>149</v>
      </c>
      <c r="AU340" s="166" t="s">
        <v>86</v>
      </c>
      <c r="AV340" s="8" t="s">
        <v>143</v>
      </c>
      <c r="AW340" s="8" t="s">
        <v>41</v>
      </c>
      <c r="AX340" s="8" t="s">
        <v>77</v>
      </c>
      <c r="AY340" s="166" t="s">
        <v>137</v>
      </c>
    </row>
    <row r="341" spans="2:65" s="7" customFormat="1">
      <c r="B341" s="143"/>
      <c r="C341" s="144"/>
      <c r="D341" s="145" t="s">
        <v>149</v>
      </c>
      <c r="E341" s="146" t="s">
        <v>34</v>
      </c>
      <c r="F341" s="147" t="s">
        <v>442</v>
      </c>
      <c r="G341" s="144"/>
      <c r="H341" s="148">
        <v>26.053999999999998</v>
      </c>
      <c r="I341" s="149"/>
      <c r="J341" s="144"/>
      <c r="K341" s="144"/>
      <c r="L341" s="150"/>
      <c r="M341" s="151"/>
      <c r="N341" s="152"/>
      <c r="O341" s="152"/>
      <c r="P341" s="152"/>
      <c r="Q341" s="152"/>
      <c r="R341" s="152"/>
      <c r="S341" s="152"/>
      <c r="T341" s="153"/>
      <c r="AT341" s="154" t="s">
        <v>149</v>
      </c>
      <c r="AU341" s="154" t="s">
        <v>86</v>
      </c>
      <c r="AV341" s="7" t="s">
        <v>86</v>
      </c>
      <c r="AW341" s="7" t="s">
        <v>41</v>
      </c>
      <c r="AX341" s="7" t="s">
        <v>77</v>
      </c>
      <c r="AY341" s="154" t="s">
        <v>137</v>
      </c>
    </row>
    <row r="342" spans="2:65" s="8" customFormat="1">
      <c r="B342" s="155"/>
      <c r="C342" s="156"/>
      <c r="D342" s="157" t="s">
        <v>149</v>
      </c>
      <c r="E342" s="158" t="s">
        <v>34</v>
      </c>
      <c r="F342" s="159" t="s">
        <v>150</v>
      </c>
      <c r="G342" s="156"/>
      <c r="H342" s="160">
        <v>26.053999999999998</v>
      </c>
      <c r="I342" s="161"/>
      <c r="J342" s="156"/>
      <c r="K342" s="156"/>
      <c r="L342" s="162"/>
      <c r="M342" s="163"/>
      <c r="N342" s="164"/>
      <c r="O342" s="164"/>
      <c r="P342" s="164"/>
      <c r="Q342" s="164"/>
      <c r="R342" s="164"/>
      <c r="S342" s="164"/>
      <c r="T342" s="165"/>
      <c r="AT342" s="166" t="s">
        <v>149</v>
      </c>
      <c r="AU342" s="166" t="s">
        <v>86</v>
      </c>
      <c r="AV342" s="8" t="s">
        <v>143</v>
      </c>
      <c r="AW342" s="8" t="s">
        <v>41</v>
      </c>
      <c r="AX342" s="8" t="s">
        <v>84</v>
      </c>
      <c r="AY342" s="166" t="s">
        <v>137</v>
      </c>
    </row>
    <row r="343" spans="2:65" s="1" customFormat="1" ht="31.5" customHeight="1">
      <c r="B343" s="24"/>
      <c r="C343" s="131" t="s">
        <v>443</v>
      </c>
      <c r="D343" s="131" t="s">
        <v>139</v>
      </c>
      <c r="E343" s="132" t="s">
        <v>444</v>
      </c>
      <c r="F343" s="133" t="s">
        <v>445</v>
      </c>
      <c r="G343" s="134" t="s">
        <v>429</v>
      </c>
      <c r="H343" s="196"/>
      <c r="I343" s="136"/>
      <c r="J343" s="137">
        <f>ROUND(I343*H343,2)</f>
        <v>0</v>
      </c>
      <c r="K343" s="133" t="s">
        <v>147</v>
      </c>
      <c r="L343" s="34"/>
      <c r="M343" s="138" t="s">
        <v>34</v>
      </c>
      <c r="N343" s="139" t="s">
        <v>48</v>
      </c>
      <c r="O343" s="25"/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3" t="s">
        <v>295</v>
      </c>
      <c r="AT343" s="13" t="s">
        <v>139</v>
      </c>
      <c r="AU343" s="13" t="s">
        <v>86</v>
      </c>
      <c r="AY343" s="13" t="s">
        <v>137</v>
      </c>
      <c r="BE343" s="142">
        <f>IF(N343="základní",J343,0)</f>
        <v>0</v>
      </c>
      <c r="BF343" s="142">
        <f>IF(N343="snížená",J343,0)</f>
        <v>0</v>
      </c>
      <c r="BG343" s="142">
        <f>IF(N343="zákl. přenesená",J343,0)</f>
        <v>0</v>
      </c>
      <c r="BH343" s="142">
        <f>IF(N343="sníž. přenesená",J343,0)</f>
        <v>0</v>
      </c>
      <c r="BI343" s="142">
        <f>IF(N343="nulová",J343,0)</f>
        <v>0</v>
      </c>
      <c r="BJ343" s="13" t="s">
        <v>84</v>
      </c>
      <c r="BK343" s="142">
        <f>ROUND(I343*H343,2)</f>
        <v>0</v>
      </c>
      <c r="BL343" s="13" t="s">
        <v>295</v>
      </c>
      <c r="BM343" s="13" t="s">
        <v>446</v>
      </c>
    </row>
    <row r="344" spans="2:65" s="6" customFormat="1" ht="29.85" customHeight="1">
      <c r="B344" s="114"/>
      <c r="C344" s="115"/>
      <c r="D344" s="128" t="s">
        <v>76</v>
      </c>
      <c r="E344" s="129" t="s">
        <v>447</v>
      </c>
      <c r="F344" s="129" t="s">
        <v>448</v>
      </c>
      <c r="G344" s="115"/>
      <c r="H344" s="115"/>
      <c r="I344" s="118"/>
      <c r="J344" s="130">
        <f>BK344</f>
        <v>0</v>
      </c>
      <c r="K344" s="115"/>
      <c r="L344" s="120"/>
      <c r="M344" s="121"/>
      <c r="N344" s="122"/>
      <c r="O344" s="122"/>
      <c r="P344" s="123">
        <f>SUM(P345:P374)</f>
        <v>0</v>
      </c>
      <c r="Q344" s="122"/>
      <c r="R344" s="123">
        <f>SUM(R345:R374)</f>
        <v>1.1556678300000001</v>
      </c>
      <c r="S344" s="122"/>
      <c r="T344" s="124">
        <f>SUM(T345:T374)</f>
        <v>0</v>
      </c>
      <c r="AR344" s="125" t="s">
        <v>86</v>
      </c>
      <c r="AT344" s="126" t="s">
        <v>76</v>
      </c>
      <c r="AU344" s="126" t="s">
        <v>84</v>
      </c>
      <c r="AY344" s="125" t="s">
        <v>137</v>
      </c>
      <c r="BK344" s="127">
        <f>SUM(BK345:BK374)</f>
        <v>0</v>
      </c>
    </row>
    <row r="345" spans="2:65" s="1" customFormat="1" ht="44.25" customHeight="1">
      <c r="B345" s="24"/>
      <c r="C345" s="131" t="s">
        <v>449</v>
      </c>
      <c r="D345" s="131" t="s">
        <v>139</v>
      </c>
      <c r="E345" s="132" t="s">
        <v>450</v>
      </c>
      <c r="F345" s="133" t="s">
        <v>451</v>
      </c>
      <c r="G345" s="134" t="s">
        <v>193</v>
      </c>
      <c r="H345" s="135">
        <v>45.311999999999998</v>
      </c>
      <c r="I345" s="136"/>
      <c r="J345" s="137">
        <f>ROUND(I345*H345,2)</f>
        <v>0</v>
      </c>
      <c r="K345" s="133" t="s">
        <v>147</v>
      </c>
      <c r="L345" s="34"/>
      <c r="M345" s="138" t="s">
        <v>34</v>
      </c>
      <c r="N345" s="139" t="s">
        <v>48</v>
      </c>
      <c r="O345" s="25"/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3" t="s">
        <v>295</v>
      </c>
      <c r="AT345" s="13" t="s">
        <v>139</v>
      </c>
      <c r="AU345" s="13" t="s">
        <v>86</v>
      </c>
      <c r="AY345" s="13" t="s">
        <v>137</v>
      </c>
      <c r="BE345" s="142">
        <f>IF(N345="základní",J345,0)</f>
        <v>0</v>
      </c>
      <c r="BF345" s="142">
        <f>IF(N345="snížená",J345,0)</f>
        <v>0</v>
      </c>
      <c r="BG345" s="142">
        <f>IF(N345="zákl. přenesená",J345,0)</f>
        <v>0</v>
      </c>
      <c r="BH345" s="142">
        <f>IF(N345="sníž. přenesená",J345,0)</f>
        <v>0</v>
      </c>
      <c r="BI345" s="142">
        <f>IF(N345="nulová",J345,0)</f>
        <v>0</v>
      </c>
      <c r="BJ345" s="13" t="s">
        <v>84</v>
      </c>
      <c r="BK345" s="142">
        <f>ROUND(I345*H345,2)</f>
        <v>0</v>
      </c>
      <c r="BL345" s="13" t="s">
        <v>295</v>
      </c>
      <c r="BM345" s="13" t="s">
        <v>452</v>
      </c>
    </row>
    <row r="346" spans="2:65" s="9" customFormat="1">
      <c r="B346" s="180"/>
      <c r="C346" s="181"/>
      <c r="D346" s="145" t="s">
        <v>149</v>
      </c>
      <c r="E346" s="182" t="s">
        <v>34</v>
      </c>
      <c r="F346" s="183" t="s">
        <v>275</v>
      </c>
      <c r="G346" s="181"/>
      <c r="H346" s="184" t="s">
        <v>34</v>
      </c>
      <c r="I346" s="185"/>
      <c r="J346" s="181"/>
      <c r="K346" s="181"/>
      <c r="L346" s="186"/>
      <c r="M346" s="187"/>
      <c r="N346" s="188"/>
      <c r="O346" s="188"/>
      <c r="P346" s="188"/>
      <c r="Q346" s="188"/>
      <c r="R346" s="188"/>
      <c r="S346" s="188"/>
      <c r="T346" s="189"/>
      <c r="AT346" s="190" t="s">
        <v>149</v>
      </c>
      <c r="AU346" s="190" t="s">
        <v>86</v>
      </c>
      <c r="AV346" s="9" t="s">
        <v>84</v>
      </c>
      <c r="AW346" s="9" t="s">
        <v>41</v>
      </c>
      <c r="AX346" s="9" t="s">
        <v>77</v>
      </c>
      <c r="AY346" s="190" t="s">
        <v>137</v>
      </c>
    </row>
    <row r="347" spans="2:65" s="9" customFormat="1">
      <c r="B347" s="180"/>
      <c r="C347" s="181"/>
      <c r="D347" s="145" t="s">
        <v>149</v>
      </c>
      <c r="E347" s="182" t="s">
        <v>34</v>
      </c>
      <c r="F347" s="183" t="s">
        <v>276</v>
      </c>
      <c r="G347" s="181"/>
      <c r="H347" s="184" t="s">
        <v>34</v>
      </c>
      <c r="I347" s="185"/>
      <c r="J347" s="181"/>
      <c r="K347" s="181"/>
      <c r="L347" s="186"/>
      <c r="M347" s="187"/>
      <c r="N347" s="188"/>
      <c r="O347" s="188"/>
      <c r="P347" s="188"/>
      <c r="Q347" s="188"/>
      <c r="R347" s="188"/>
      <c r="S347" s="188"/>
      <c r="T347" s="189"/>
      <c r="AT347" s="190" t="s">
        <v>149</v>
      </c>
      <c r="AU347" s="190" t="s">
        <v>86</v>
      </c>
      <c r="AV347" s="9" t="s">
        <v>84</v>
      </c>
      <c r="AW347" s="9" t="s">
        <v>41</v>
      </c>
      <c r="AX347" s="9" t="s">
        <v>77</v>
      </c>
      <c r="AY347" s="190" t="s">
        <v>137</v>
      </c>
    </row>
    <row r="348" spans="2:65" s="7" customFormat="1">
      <c r="B348" s="143"/>
      <c r="C348" s="144"/>
      <c r="D348" s="145" t="s">
        <v>149</v>
      </c>
      <c r="E348" s="146" t="s">
        <v>34</v>
      </c>
      <c r="F348" s="147" t="s">
        <v>453</v>
      </c>
      <c r="G348" s="144"/>
      <c r="H348" s="148">
        <v>45.311999999999998</v>
      </c>
      <c r="I348" s="149"/>
      <c r="J348" s="144"/>
      <c r="K348" s="144"/>
      <c r="L348" s="150"/>
      <c r="M348" s="151"/>
      <c r="N348" s="152"/>
      <c r="O348" s="152"/>
      <c r="P348" s="152"/>
      <c r="Q348" s="152"/>
      <c r="R348" s="152"/>
      <c r="S348" s="152"/>
      <c r="T348" s="153"/>
      <c r="AT348" s="154" t="s">
        <v>149</v>
      </c>
      <c r="AU348" s="154" t="s">
        <v>86</v>
      </c>
      <c r="AV348" s="7" t="s">
        <v>86</v>
      </c>
      <c r="AW348" s="7" t="s">
        <v>41</v>
      </c>
      <c r="AX348" s="7" t="s">
        <v>77</v>
      </c>
      <c r="AY348" s="154" t="s">
        <v>137</v>
      </c>
    </row>
    <row r="349" spans="2:65" s="8" customFormat="1">
      <c r="B349" s="155"/>
      <c r="C349" s="156"/>
      <c r="D349" s="157" t="s">
        <v>149</v>
      </c>
      <c r="E349" s="158" t="s">
        <v>34</v>
      </c>
      <c r="F349" s="159" t="s">
        <v>150</v>
      </c>
      <c r="G349" s="156"/>
      <c r="H349" s="160">
        <v>45.311999999999998</v>
      </c>
      <c r="I349" s="161"/>
      <c r="J349" s="156"/>
      <c r="K349" s="156"/>
      <c r="L349" s="162"/>
      <c r="M349" s="163"/>
      <c r="N349" s="164"/>
      <c r="O349" s="164"/>
      <c r="P349" s="164"/>
      <c r="Q349" s="164"/>
      <c r="R349" s="164"/>
      <c r="S349" s="164"/>
      <c r="T349" s="165"/>
      <c r="AT349" s="166" t="s">
        <v>149</v>
      </c>
      <c r="AU349" s="166" t="s">
        <v>86</v>
      </c>
      <c r="AV349" s="8" t="s">
        <v>143</v>
      </c>
      <c r="AW349" s="8" t="s">
        <v>41</v>
      </c>
      <c r="AX349" s="8" t="s">
        <v>84</v>
      </c>
      <c r="AY349" s="166" t="s">
        <v>137</v>
      </c>
    </row>
    <row r="350" spans="2:65" s="1" customFormat="1" ht="22.5" customHeight="1">
      <c r="B350" s="24"/>
      <c r="C350" s="167" t="s">
        <v>454</v>
      </c>
      <c r="D350" s="167" t="s">
        <v>152</v>
      </c>
      <c r="E350" s="168" t="s">
        <v>455</v>
      </c>
      <c r="F350" s="169" t="s">
        <v>456</v>
      </c>
      <c r="G350" s="170" t="s">
        <v>193</v>
      </c>
      <c r="H350" s="171">
        <v>24.922000000000001</v>
      </c>
      <c r="I350" s="172"/>
      <c r="J350" s="173">
        <f>ROUND(I350*H350,2)</f>
        <v>0</v>
      </c>
      <c r="K350" s="169" t="s">
        <v>34</v>
      </c>
      <c r="L350" s="174"/>
      <c r="M350" s="175" t="s">
        <v>34</v>
      </c>
      <c r="N350" s="176" t="s">
        <v>48</v>
      </c>
      <c r="O350" s="25"/>
      <c r="P350" s="140">
        <f>O350*H350</f>
        <v>0</v>
      </c>
      <c r="Q350" s="140">
        <v>1.575E-2</v>
      </c>
      <c r="R350" s="140">
        <f>Q350*H350</f>
        <v>0.39252150000000002</v>
      </c>
      <c r="S350" s="140">
        <v>0</v>
      </c>
      <c r="T350" s="141">
        <f>S350*H350</f>
        <v>0</v>
      </c>
      <c r="AR350" s="13" t="s">
        <v>382</v>
      </c>
      <c r="AT350" s="13" t="s">
        <v>152</v>
      </c>
      <c r="AU350" s="13" t="s">
        <v>86</v>
      </c>
      <c r="AY350" s="13" t="s">
        <v>137</v>
      </c>
      <c r="BE350" s="142">
        <f>IF(N350="základní",J350,0)</f>
        <v>0</v>
      </c>
      <c r="BF350" s="142">
        <f>IF(N350="snížená",J350,0)</f>
        <v>0</v>
      </c>
      <c r="BG350" s="142">
        <f>IF(N350="zákl. přenesená",J350,0)</f>
        <v>0</v>
      </c>
      <c r="BH350" s="142">
        <f>IF(N350="sníž. přenesená",J350,0)</f>
        <v>0</v>
      </c>
      <c r="BI350" s="142">
        <f>IF(N350="nulová",J350,0)</f>
        <v>0</v>
      </c>
      <c r="BJ350" s="13" t="s">
        <v>84</v>
      </c>
      <c r="BK350" s="142">
        <f>ROUND(I350*H350,2)</f>
        <v>0</v>
      </c>
      <c r="BL350" s="13" t="s">
        <v>295</v>
      </c>
      <c r="BM350" s="13" t="s">
        <v>457</v>
      </c>
    </row>
    <row r="351" spans="2:65" s="9" customFormat="1">
      <c r="B351" s="180"/>
      <c r="C351" s="181"/>
      <c r="D351" s="145" t="s">
        <v>149</v>
      </c>
      <c r="E351" s="182" t="s">
        <v>34</v>
      </c>
      <c r="F351" s="183" t="s">
        <v>458</v>
      </c>
      <c r="G351" s="181"/>
      <c r="H351" s="184" t="s">
        <v>34</v>
      </c>
      <c r="I351" s="185"/>
      <c r="J351" s="181"/>
      <c r="K351" s="181"/>
      <c r="L351" s="186"/>
      <c r="M351" s="187"/>
      <c r="N351" s="188"/>
      <c r="O351" s="188"/>
      <c r="P351" s="188"/>
      <c r="Q351" s="188"/>
      <c r="R351" s="188"/>
      <c r="S351" s="188"/>
      <c r="T351" s="189"/>
      <c r="AT351" s="190" t="s">
        <v>149</v>
      </c>
      <c r="AU351" s="190" t="s">
        <v>86</v>
      </c>
      <c r="AV351" s="9" t="s">
        <v>84</v>
      </c>
      <c r="AW351" s="9" t="s">
        <v>41</v>
      </c>
      <c r="AX351" s="9" t="s">
        <v>77</v>
      </c>
      <c r="AY351" s="190" t="s">
        <v>137</v>
      </c>
    </row>
    <row r="352" spans="2:65" s="9" customFormat="1">
      <c r="B352" s="180"/>
      <c r="C352" s="181"/>
      <c r="D352" s="145" t="s">
        <v>149</v>
      </c>
      <c r="E352" s="182" t="s">
        <v>34</v>
      </c>
      <c r="F352" s="183" t="s">
        <v>276</v>
      </c>
      <c r="G352" s="181"/>
      <c r="H352" s="184" t="s">
        <v>34</v>
      </c>
      <c r="I352" s="185"/>
      <c r="J352" s="181"/>
      <c r="K352" s="181"/>
      <c r="L352" s="186"/>
      <c r="M352" s="187"/>
      <c r="N352" s="188"/>
      <c r="O352" s="188"/>
      <c r="P352" s="188"/>
      <c r="Q352" s="188"/>
      <c r="R352" s="188"/>
      <c r="S352" s="188"/>
      <c r="T352" s="189"/>
      <c r="AT352" s="190" t="s">
        <v>149</v>
      </c>
      <c r="AU352" s="190" t="s">
        <v>86</v>
      </c>
      <c r="AV352" s="9" t="s">
        <v>84</v>
      </c>
      <c r="AW352" s="9" t="s">
        <v>41</v>
      </c>
      <c r="AX352" s="9" t="s">
        <v>77</v>
      </c>
      <c r="AY352" s="190" t="s">
        <v>137</v>
      </c>
    </row>
    <row r="353" spans="2:65" s="7" customFormat="1">
      <c r="B353" s="143"/>
      <c r="C353" s="144"/>
      <c r="D353" s="145" t="s">
        <v>149</v>
      </c>
      <c r="E353" s="146" t="s">
        <v>34</v>
      </c>
      <c r="F353" s="147" t="s">
        <v>277</v>
      </c>
      <c r="G353" s="144"/>
      <c r="H353" s="148">
        <v>22.655999999999999</v>
      </c>
      <c r="I353" s="149"/>
      <c r="J353" s="144"/>
      <c r="K353" s="144"/>
      <c r="L353" s="150"/>
      <c r="M353" s="151"/>
      <c r="N353" s="152"/>
      <c r="O353" s="152"/>
      <c r="P353" s="152"/>
      <c r="Q353" s="152"/>
      <c r="R353" s="152"/>
      <c r="S353" s="152"/>
      <c r="T353" s="153"/>
      <c r="AT353" s="154" t="s">
        <v>149</v>
      </c>
      <c r="AU353" s="154" t="s">
        <v>86</v>
      </c>
      <c r="AV353" s="7" t="s">
        <v>86</v>
      </c>
      <c r="AW353" s="7" t="s">
        <v>41</v>
      </c>
      <c r="AX353" s="7" t="s">
        <v>77</v>
      </c>
      <c r="AY353" s="154" t="s">
        <v>137</v>
      </c>
    </row>
    <row r="354" spans="2:65" s="8" customFormat="1">
      <c r="B354" s="155"/>
      <c r="C354" s="156"/>
      <c r="D354" s="145" t="s">
        <v>149</v>
      </c>
      <c r="E354" s="177" t="s">
        <v>34</v>
      </c>
      <c r="F354" s="178" t="s">
        <v>150</v>
      </c>
      <c r="G354" s="156"/>
      <c r="H354" s="179">
        <v>22.655999999999999</v>
      </c>
      <c r="I354" s="161"/>
      <c r="J354" s="156"/>
      <c r="K354" s="156"/>
      <c r="L354" s="162"/>
      <c r="M354" s="163"/>
      <c r="N354" s="164"/>
      <c r="O354" s="164"/>
      <c r="P354" s="164"/>
      <c r="Q354" s="164"/>
      <c r="R354" s="164"/>
      <c r="S354" s="164"/>
      <c r="T354" s="165"/>
      <c r="AT354" s="166" t="s">
        <v>149</v>
      </c>
      <c r="AU354" s="166" t="s">
        <v>86</v>
      </c>
      <c r="AV354" s="8" t="s">
        <v>143</v>
      </c>
      <c r="AW354" s="8" t="s">
        <v>41</v>
      </c>
      <c r="AX354" s="8" t="s">
        <v>77</v>
      </c>
      <c r="AY354" s="166" t="s">
        <v>137</v>
      </c>
    </row>
    <row r="355" spans="2:65" s="7" customFormat="1">
      <c r="B355" s="143"/>
      <c r="C355" s="144"/>
      <c r="D355" s="145" t="s">
        <v>149</v>
      </c>
      <c r="E355" s="146" t="s">
        <v>34</v>
      </c>
      <c r="F355" s="147" t="s">
        <v>459</v>
      </c>
      <c r="G355" s="144"/>
      <c r="H355" s="148">
        <v>24.922000000000001</v>
      </c>
      <c r="I355" s="149"/>
      <c r="J355" s="144"/>
      <c r="K355" s="144"/>
      <c r="L355" s="150"/>
      <c r="M355" s="151"/>
      <c r="N355" s="152"/>
      <c r="O355" s="152"/>
      <c r="P355" s="152"/>
      <c r="Q355" s="152"/>
      <c r="R355" s="152"/>
      <c r="S355" s="152"/>
      <c r="T355" s="153"/>
      <c r="AT355" s="154" t="s">
        <v>149</v>
      </c>
      <c r="AU355" s="154" t="s">
        <v>86</v>
      </c>
      <c r="AV355" s="7" t="s">
        <v>86</v>
      </c>
      <c r="AW355" s="7" t="s">
        <v>41</v>
      </c>
      <c r="AX355" s="7" t="s">
        <v>77</v>
      </c>
      <c r="AY355" s="154" t="s">
        <v>137</v>
      </c>
    </row>
    <row r="356" spans="2:65" s="8" customFormat="1">
      <c r="B356" s="155"/>
      <c r="C356" s="156"/>
      <c r="D356" s="157" t="s">
        <v>149</v>
      </c>
      <c r="E356" s="158" t="s">
        <v>34</v>
      </c>
      <c r="F356" s="159" t="s">
        <v>150</v>
      </c>
      <c r="G356" s="156"/>
      <c r="H356" s="160">
        <v>24.922000000000001</v>
      </c>
      <c r="I356" s="161"/>
      <c r="J356" s="156"/>
      <c r="K356" s="156"/>
      <c r="L356" s="162"/>
      <c r="M356" s="163"/>
      <c r="N356" s="164"/>
      <c r="O356" s="164"/>
      <c r="P356" s="164"/>
      <c r="Q356" s="164"/>
      <c r="R356" s="164"/>
      <c r="S356" s="164"/>
      <c r="T356" s="165"/>
      <c r="AT356" s="166" t="s">
        <v>149</v>
      </c>
      <c r="AU356" s="166" t="s">
        <v>86</v>
      </c>
      <c r="AV356" s="8" t="s">
        <v>143</v>
      </c>
      <c r="AW356" s="8" t="s">
        <v>41</v>
      </c>
      <c r="AX356" s="8" t="s">
        <v>84</v>
      </c>
      <c r="AY356" s="166" t="s">
        <v>137</v>
      </c>
    </row>
    <row r="357" spans="2:65" s="1" customFormat="1" ht="22.5" customHeight="1">
      <c r="B357" s="24"/>
      <c r="C357" s="167" t="s">
        <v>460</v>
      </c>
      <c r="D357" s="167" t="s">
        <v>152</v>
      </c>
      <c r="E357" s="168" t="s">
        <v>461</v>
      </c>
      <c r="F357" s="169" t="s">
        <v>462</v>
      </c>
      <c r="G357" s="170" t="s">
        <v>193</v>
      </c>
      <c r="H357" s="171">
        <v>24.922000000000001</v>
      </c>
      <c r="I357" s="172"/>
      <c r="J357" s="173">
        <f>ROUND(I357*H357,2)</f>
        <v>0</v>
      </c>
      <c r="K357" s="169" t="s">
        <v>34</v>
      </c>
      <c r="L357" s="174"/>
      <c r="M357" s="175" t="s">
        <v>34</v>
      </c>
      <c r="N357" s="176" t="s">
        <v>48</v>
      </c>
      <c r="O357" s="25"/>
      <c r="P357" s="140">
        <f>O357*H357</f>
        <v>0</v>
      </c>
      <c r="Q357" s="140">
        <v>1.575E-2</v>
      </c>
      <c r="R357" s="140">
        <f>Q357*H357</f>
        <v>0.39252150000000002</v>
      </c>
      <c r="S357" s="140">
        <v>0</v>
      </c>
      <c r="T357" s="141">
        <f>S357*H357</f>
        <v>0</v>
      </c>
      <c r="AR357" s="13" t="s">
        <v>382</v>
      </c>
      <c r="AT357" s="13" t="s">
        <v>152</v>
      </c>
      <c r="AU357" s="13" t="s">
        <v>86</v>
      </c>
      <c r="AY357" s="13" t="s">
        <v>137</v>
      </c>
      <c r="BE357" s="142">
        <f>IF(N357="základní",J357,0)</f>
        <v>0</v>
      </c>
      <c r="BF357" s="142">
        <f>IF(N357="snížená",J357,0)</f>
        <v>0</v>
      </c>
      <c r="BG357" s="142">
        <f>IF(N357="zákl. přenesená",J357,0)</f>
        <v>0</v>
      </c>
      <c r="BH357" s="142">
        <f>IF(N357="sníž. přenesená",J357,0)</f>
        <v>0</v>
      </c>
      <c r="BI357" s="142">
        <f>IF(N357="nulová",J357,0)</f>
        <v>0</v>
      </c>
      <c r="BJ357" s="13" t="s">
        <v>84</v>
      </c>
      <c r="BK357" s="142">
        <f>ROUND(I357*H357,2)</f>
        <v>0</v>
      </c>
      <c r="BL357" s="13" t="s">
        <v>295</v>
      </c>
      <c r="BM357" s="13" t="s">
        <v>463</v>
      </c>
    </row>
    <row r="358" spans="2:65" s="9" customFormat="1">
      <c r="B358" s="180"/>
      <c r="C358" s="181"/>
      <c r="D358" s="145" t="s">
        <v>149</v>
      </c>
      <c r="E358" s="182" t="s">
        <v>34</v>
      </c>
      <c r="F358" s="183" t="s">
        <v>275</v>
      </c>
      <c r="G358" s="181"/>
      <c r="H358" s="184" t="s">
        <v>34</v>
      </c>
      <c r="I358" s="185"/>
      <c r="J358" s="181"/>
      <c r="K358" s="181"/>
      <c r="L358" s="186"/>
      <c r="M358" s="187"/>
      <c r="N358" s="188"/>
      <c r="O358" s="188"/>
      <c r="P358" s="188"/>
      <c r="Q358" s="188"/>
      <c r="R358" s="188"/>
      <c r="S358" s="188"/>
      <c r="T358" s="189"/>
      <c r="AT358" s="190" t="s">
        <v>149</v>
      </c>
      <c r="AU358" s="190" t="s">
        <v>86</v>
      </c>
      <c r="AV358" s="9" t="s">
        <v>84</v>
      </c>
      <c r="AW358" s="9" t="s">
        <v>41</v>
      </c>
      <c r="AX358" s="9" t="s">
        <v>77</v>
      </c>
      <c r="AY358" s="190" t="s">
        <v>137</v>
      </c>
    </row>
    <row r="359" spans="2:65" s="9" customFormat="1">
      <c r="B359" s="180"/>
      <c r="C359" s="181"/>
      <c r="D359" s="145" t="s">
        <v>149</v>
      </c>
      <c r="E359" s="182" t="s">
        <v>34</v>
      </c>
      <c r="F359" s="183" t="s">
        <v>276</v>
      </c>
      <c r="G359" s="181"/>
      <c r="H359" s="184" t="s">
        <v>34</v>
      </c>
      <c r="I359" s="185"/>
      <c r="J359" s="181"/>
      <c r="K359" s="181"/>
      <c r="L359" s="186"/>
      <c r="M359" s="187"/>
      <c r="N359" s="188"/>
      <c r="O359" s="188"/>
      <c r="P359" s="188"/>
      <c r="Q359" s="188"/>
      <c r="R359" s="188"/>
      <c r="S359" s="188"/>
      <c r="T359" s="189"/>
      <c r="AT359" s="190" t="s">
        <v>149</v>
      </c>
      <c r="AU359" s="190" t="s">
        <v>86</v>
      </c>
      <c r="AV359" s="9" t="s">
        <v>84</v>
      </c>
      <c r="AW359" s="9" t="s">
        <v>41</v>
      </c>
      <c r="AX359" s="9" t="s">
        <v>77</v>
      </c>
      <c r="AY359" s="190" t="s">
        <v>137</v>
      </c>
    </row>
    <row r="360" spans="2:65" s="7" customFormat="1">
      <c r="B360" s="143"/>
      <c r="C360" s="144"/>
      <c r="D360" s="145" t="s">
        <v>149</v>
      </c>
      <c r="E360" s="146" t="s">
        <v>34</v>
      </c>
      <c r="F360" s="147" t="s">
        <v>277</v>
      </c>
      <c r="G360" s="144"/>
      <c r="H360" s="148">
        <v>22.655999999999999</v>
      </c>
      <c r="I360" s="149"/>
      <c r="J360" s="144"/>
      <c r="K360" s="144"/>
      <c r="L360" s="150"/>
      <c r="M360" s="151"/>
      <c r="N360" s="152"/>
      <c r="O360" s="152"/>
      <c r="P360" s="152"/>
      <c r="Q360" s="152"/>
      <c r="R360" s="152"/>
      <c r="S360" s="152"/>
      <c r="T360" s="153"/>
      <c r="AT360" s="154" t="s">
        <v>149</v>
      </c>
      <c r="AU360" s="154" t="s">
        <v>86</v>
      </c>
      <c r="AV360" s="7" t="s">
        <v>86</v>
      </c>
      <c r="AW360" s="7" t="s">
        <v>41</v>
      </c>
      <c r="AX360" s="7" t="s">
        <v>77</v>
      </c>
      <c r="AY360" s="154" t="s">
        <v>137</v>
      </c>
    </row>
    <row r="361" spans="2:65" s="8" customFormat="1">
      <c r="B361" s="155"/>
      <c r="C361" s="156"/>
      <c r="D361" s="145" t="s">
        <v>149</v>
      </c>
      <c r="E361" s="177" t="s">
        <v>34</v>
      </c>
      <c r="F361" s="178" t="s">
        <v>150</v>
      </c>
      <c r="G361" s="156"/>
      <c r="H361" s="179">
        <v>22.655999999999999</v>
      </c>
      <c r="I361" s="161"/>
      <c r="J361" s="156"/>
      <c r="K361" s="156"/>
      <c r="L361" s="162"/>
      <c r="M361" s="163"/>
      <c r="N361" s="164"/>
      <c r="O361" s="164"/>
      <c r="P361" s="164"/>
      <c r="Q361" s="164"/>
      <c r="R361" s="164"/>
      <c r="S361" s="164"/>
      <c r="T361" s="165"/>
      <c r="AT361" s="166" t="s">
        <v>149</v>
      </c>
      <c r="AU361" s="166" t="s">
        <v>86</v>
      </c>
      <c r="AV361" s="8" t="s">
        <v>143</v>
      </c>
      <c r="AW361" s="8" t="s">
        <v>41</v>
      </c>
      <c r="AX361" s="8" t="s">
        <v>77</v>
      </c>
      <c r="AY361" s="166" t="s">
        <v>137</v>
      </c>
    </row>
    <row r="362" spans="2:65" s="7" customFormat="1">
      <c r="B362" s="143"/>
      <c r="C362" s="144"/>
      <c r="D362" s="145" t="s">
        <v>149</v>
      </c>
      <c r="E362" s="146" t="s">
        <v>34</v>
      </c>
      <c r="F362" s="147" t="s">
        <v>459</v>
      </c>
      <c r="G362" s="144"/>
      <c r="H362" s="148">
        <v>24.922000000000001</v>
      </c>
      <c r="I362" s="149"/>
      <c r="J362" s="144"/>
      <c r="K362" s="144"/>
      <c r="L362" s="150"/>
      <c r="M362" s="151"/>
      <c r="N362" s="152"/>
      <c r="O362" s="152"/>
      <c r="P362" s="152"/>
      <c r="Q362" s="152"/>
      <c r="R362" s="152"/>
      <c r="S362" s="152"/>
      <c r="T362" s="153"/>
      <c r="AT362" s="154" t="s">
        <v>149</v>
      </c>
      <c r="AU362" s="154" t="s">
        <v>86</v>
      </c>
      <c r="AV362" s="7" t="s">
        <v>86</v>
      </c>
      <c r="AW362" s="7" t="s">
        <v>41</v>
      </c>
      <c r="AX362" s="7" t="s">
        <v>77</v>
      </c>
      <c r="AY362" s="154" t="s">
        <v>137</v>
      </c>
    </row>
    <row r="363" spans="2:65" s="8" customFormat="1">
      <c r="B363" s="155"/>
      <c r="C363" s="156"/>
      <c r="D363" s="157" t="s">
        <v>149</v>
      </c>
      <c r="E363" s="158" t="s">
        <v>34</v>
      </c>
      <c r="F363" s="159" t="s">
        <v>150</v>
      </c>
      <c r="G363" s="156"/>
      <c r="H363" s="160">
        <v>24.922000000000001</v>
      </c>
      <c r="I363" s="161"/>
      <c r="J363" s="156"/>
      <c r="K363" s="156"/>
      <c r="L363" s="162"/>
      <c r="M363" s="163"/>
      <c r="N363" s="164"/>
      <c r="O363" s="164"/>
      <c r="P363" s="164"/>
      <c r="Q363" s="164"/>
      <c r="R363" s="164"/>
      <c r="S363" s="164"/>
      <c r="T363" s="165"/>
      <c r="AT363" s="166" t="s">
        <v>149</v>
      </c>
      <c r="AU363" s="166" t="s">
        <v>86</v>
      </c>
      <c r="AV363" s="8" t="s">
        <v>143</v>
      </c>
      <c r="AW363" s="8" t="s">
        <v>41</v>
      </c>
      <c r="AX363" s="8" t="s">
        <v>84</v>
      </c>
      <c r="AY363" s="166" t="s">
        <v>137</v>
      </c>
    </row>
    <row r="364" spans="2:65" s="1" customFormat="1" ht="31.5" customHeight="1">
      <c r="B364" s="24"/>
      <c r="C364" s="131" t="s">
        <v>464</v>
      </c>
      <c r="D364" s="131" t="s">
        <v>139</v>
      </c>
      <c r="E364" s="132" t="s">
        <v>465</v>
      </c>
      <c r="F364" s="133" t="s">
        <v>466</v>
      </c>
      <c r="G364" s="134" t="s">
        <v>155</v>
      </c>
      <c r="H364" s="135">
        <v>15.859</v>
      </c>
      <c r="I364" s="136"/>
      <c r="J364" s="137">
        <f>ROUND(I364*H364,2)</f>
        <v>0</v>
      </c>
      <c r="K364" s="133" t="s">
        <v>147</v>
      </c>
      <c r="L364" s="34"/>
      <c r="M364" s="138" t="s">
        <v>34</v>
      </c>
      <c r="N364" s="139" t="s">
        <v>48</v>
      </c>
      <c r="O364" s="25"/>
      <c r="P364" s="140">
        <f>O364*H364</f>
        <v>0</v>
      </c>
      <c r="Q364" s="140">
        <v>2.3369999999999998E-2</v>
      </c>
      <c r="R364" s="140">
        <f>Q364*H364</f>
        <v>0.37062482999999996</v>
      </c>
      <c r="S364" s="140">
        <v>0</v>
      </c>
      <c r="T364" s="141">
        <f>S364*H364</f>
        <v>0</v>
      </c>
      <c r="AR364" s="13" t="s">
        <v>295</v>
      </c>
      <c r="AT364" s="13" t="s">
        <v>139</v>
      </c>
      <c r="AU364" s="13" t="s">
        <v>86</v>
      </c>
      <c r="AY364" s="13" t="s">
        <v>137</v>
      </c>
      <c r="BE364" s="142">
        <f>IF(N364="základní",J364,0)</f>
        <v>0</v>
      </c>
      <c r="BF364" s="142">
        <f>IF(N364="snížená",J364,0)</f>
        <v>0</v>
      </c>
      <c r="BG364" s="142">
        <f>IF(N364="zákl. přenesená",J364,0)</f>
        <v>0</v>
      </c>
      <c r="BH364" s="142">
        <f>IF(N364="sníž. přenesená",J364,0)</f>
        <v>0</v>
      </c>
      <c r="BI364" s="142">
        <f>IF(N364="nulová",J364,0)</f>
        <v>0</v>
      </c>
      <c r="BJ364" s="13" t="s">
        <v>84</v>
      </c>
      <c r="BK364" s="142">
        <f>ROUND(I364*H364,2)</f>
        <v>0</v>
      </c>
      <c r="BL364" s="13" t="s">
        <v>295</v>
      </c>
      <c r="BM364" s="13" t="s">
        <v>467</v>
      </c>
    </row>
    <row r="365" spans="2:65" s="9" customFormat="1">
      <c r="B365" s="180"/>
      <c r="C365" s="181"/>
      <c r="D365" s="145" t="s">
        <v>149</v>
      </c>
      <c r="E365" s="182" t="s">
        <v>34</v>
      </c>
      <c r="F365" s="183" t="s">
        <v>458</v>
      </c>
      <c r="G365" s="181"/>
      <c r="H365" s="184" t="s">
        <v>34</v>
      </c>
      <c r="I365" s="185"/>
      <c r="J365" s="181"/>
      <c r="K365" s="181"/>
      <c r="L365" s="186"/>
      <c r="M365" s="187"/>
      <c r="N365" s="188"/>
      <c r="O365" s="188"/>
      <c r="P365" s="188"/>
      <c r="Q365" s="188"/>
      <c r="R365" s="188"/>
      <c r="S365" s="188"/>
      <c r="T365" s="189"/>
      <c r="AT365" s="190" t="s">
        <v>149</v>
      </c>
      <c r="AU365" s="190" t="s">
        <v>86</v>
      </c>
      <c r="AV365" s="9" t="s">
        <v>84</v>
      </c>
      <c r="AW365" s="9" t="s">
        <v>41</v>
      </c>
      <c r="AX365" s="9" t="s">
        <v>77</v>
      </c>
      <c r="AY365" s="190" t="s">
        <v>137</v>
      </c>
    </row>
    <row r="366" spans="2:65" s="9" customFormat="1">
      <c r="B366" s="180"/>
      <c r="C366" s="181"/>
      <c r="D366" s="145" t="s">
        <v>149</v>
      </c>
      <c r="E366" s="182" t="s">
        <v>34</v>
      </c>
      <c r="F366" s="183" t="s">
        <v>276</v>
      </c>
      <c r="G366" s="181"/>
      <c r="H366" s="184" t="s">
        <v>34</v>
      </c>
      <c r="I366" s="185"/>
      <c r="J366" s="181"/>
      <c r="K366" s="181"/>
      <c r="L366" s="186"/>
      <c r="M366" s="187"/>
      <c r="N366" s="188"/>
      <c r="O366" s="188"/>
      <c r="P366" s="188"/>
      <c r="Q366" s="188"/>
      <c r="R366" s="188"/>
      <c r="S366" s="188"/>
      <c r="T366" s="189"/>
      <c r="AT366" s="190" t="s">
        <v>149</v>
      </c>
      <c r="AU366" s="190" t="s">
        <v>86</v>
      </c>
      <c r="AV366" s="9" t="s">
        <v>84</v>
      </c>
      <c r="AW366" s="9" t="s">
        <v>41</v>
      </c>
      <c r="AX366" s="9" t="s">
        <v>77</v>
      </c>
      <c r="AY366" s="190" t="s">
        <v>137</v>
      </c>
    </row>
    <row r="367" spans="2:65" s="7" customFormat="1">
      <c r="B367" s="143"/>
      <c r="C367" s="144"/>
      <c r="D367" s="145" t="s">
        <v>149</v>
      </c>
      <c r="E367" s="146" t="s">
        <v>34</v>
      </c>
      <c r="F367" s="147" t="s">
        <v>468</v>
      </c>
      <c r="G367" s="144"/>
      <c r="H367" s="148">
        <v>15.859</v>
      </c>
      <c r="I367" s="149"/>
      <c r="J367" s="144"/>
      <c r="K367" s="144"/>
      <c r="L367" s="150"/>
      <c r="M367" s="151"/>
      <c r="N367" s="152"/>
      <c r="O367" s="152"/>
      <c r="P367" s="152"/>
      <c r="Q367" s="152"/>
      <c r="R367" s="152"/>
      <c r="S367" s="152"/>
      <c r="T367" s="153"/>
      <c r="AT367" s="154" t="s">
        <v>149</v>
      </c>
      <c r="AU367" s="154" t="s">
        <v>86</v>
      </c>
      <c r="AV367" s="7" t="s">
        <v>86</v>
      </c>
      <c r="AW367" s="7" t="s">
        <v>41</v>
      </c>
      <c r="AX367" s="7" t="s">
        <v>77</v>
      </c>
      <c r="AY367" s="154" t="s">
        <v>137</v>
      </c>
    </row>
    <row r="368" spans="2:65" s="8" customFormat="1">
      <c r="B368" s="155"/>
      <c r="C368" s="156"/>
      <c r="D368" s="157" t="s">
        <v>149</v>
      </c>
      <c r="E368" s="158" t="s">
        <v>34</v>
      </c>
      <c r="F368" s="159" t="s">
        <v>150</v>
      </c>
      <c r="G368" s="156"/>
      <c r="H368" s="160">
        <v>15.859</v>
      </c>
      <c r="I368" s="161"/>
      <c r="J368" s="156"/>
      <c r="K368" s="156"/>
      <c r="L368" s="162"/>
      <c r="M368" s="163"/>
      <c r="N368" s="164"/>
      <c r="O368" s="164"/>
      <c r="P368" s="164"/>
      <c r="Q368" s="164"/>
      <c r="R368" s="164"/>
      <c r="S368" s="164"/>
      <c r="T368" s="165"/>
      <c r="AT368" s="166" t="s">
        <v>149</v>
      </c>
      <c r="AU368" s="166" t="s">
        <v>86</v>
      </c>
      <c r="AV368" s="8" t="s">
        <v>143</v>
      </c>
      <c r="AW368" s="8" t="s">
        <v>41</v>
      </c>
      <c r="AX368" s="8" t="s">
        <v>84</v>
      </c>
      <c r="AY368" s="166" t="s">
        <v>137</v>
      </c>
    </row>
    <row r="369" spans="2:65" s="1" customFormat="1" ht="22.5" customHeight="1">
      <c r="B369" s="24"/>
      <c r="C369" s="131" t="s">
        <v>469</v>
      </c>
      <c r="D369" s="131" t="s">
        <v>470</v>
      </c>
      <c r="E369" s="132" t="s">
        <v>471</v>
      </c>
      <c r="F369" s="133" t="s">
        <v>472</v>
      </c>
      <c r="G369" s="134" t="s">
        <v>193</v>
      </c>
      <c r="H369" s="135">
        <v>22.655999999999999</v>
      </c>
      <c r="I369" s="136"/>
      <c r="J369" s="137">
        <f>ROUND(I369*H369,2)</f>
        <v>0</v>
      </c>
      <c r="K369" s="133" t="s">
        <v>34</v>
      </c>
      <c r="L369" s="34"/>
      <c r="M369" s="138" t="s">
        <v>34</v>
      </c>
      <c r="N369" s="139" t="s">
        <v>48</v>
      </c>
      <c r="O369" s="25"/>
      <c r="P369" s="140">
        <f>O369*H369</f>
        <v>0</v>
      </c>
      <c r="Q369" s="140">
        <v>0</v>
      </c>
      <c r="R369" s="140">
        <f>Q369*H369</f>
        <v>0</v>
      </c>
      <c r="S369" s="140">
        <v>0</v>
      </c>
      <c r="T369" s="141">
        <f>S369*H369</f>
        <v>0</v>
      </c>
      <c r="AR369" s="13" t="s">
        <v>295</v>
      </c>
      <c r="AT369" s="13" t="s">
        <v>139</v>
      </c>
      <c r="AU369" s="13" t="s">
        <v>86</v>
      </c>
      <c r="AY369" s="13" t="s">
        <v>137</v>
      </c>
      <c r="BE369" s="142">
        <f>IF(N369="základní",J369,0)</f>
        <v>0</v>
      </c>
      <c r="BF369" s="142">
        <f>IF(N369="snížená",J369,0)</f>
        <v>0</v>
      </c>
      <c r="BG369" s="142">
        <f>IF(N369="zákl. přenesená",J369,0)</f>
        <v>0</v>
      </c>
      <c r="BH369" s="142">
        <f>IF(N369="sníž. přenesená",J369,0)</f>
        <v>0</v>
      </c>
      <c r="BI369" s="142">
        <f>IF(N369="nulová",J369,0)</f>
        <v>0</v>
      </c>
      <c r="BJ369" s="13" t="s">
        <v>84</v>
      </c>
      <c r="BK369" s="142">
        <f>ROUND(I369*H369,2)</f>
        <v>0</v>
      </c>
      <c r="BL369" s="13" t="s">
        <v>295</v>
      </c>
      <c r="BM369" s="13" t="s">
        <v>473</v>
      </c>
    </row>
    <row r="370" spans="2:65" s="9" customFormat="1">
      <c r="B370" s="180"/>
      <c r="C370" s="181"/>
      <c r="D370" s="145" t="s">
        <v>149</v>
      </c>
      <c r="E370" s="182" t="s">
        <v>34</v>
      </c>
      <c r="F370" s="183" t="s">
        <v>275</v>
      </c>
      <c r="G370" s="181"/>
      <c r="H370" s="184" t="s">
        <v>34</v>
      </c>
      <c r="I370" s="185"/>
      <c r="J370" s="181"/>
      <c r="K370" s="181"/>
      <c r="L370" s="186"/>
      <c r="M370" s="187"/>
      <c r="N370" s="188"/>
      <c r="O370" s="188"/>
      <c r="P370" s="188"/>
      <c r="Q370" s="188"/>
      <c r="R370" s="188"/>
      <c r="S370" s="188"/>
      <c r="T370" s="189"/>
      <c r="AT370" s="190" t="s">
        <v>149</v>
      </c>
      <c r="AU370" s="190" t="s">
        <v>86</v>
      </c>
      <c r="AV370" s="9" t="s">
        <v>84</v>
      </c>
      <c r="AW370" s="9" t="s">
        <v>41</v>
      </c>
      <c r="AX370" s="9" t="s">
        <v>77</v>
      </c>
      <c r="AY370" s="190" t="s">
        <v>137</v>
      </c>
    </row>
    <row r="371" spans="2:65" s="9" customFormat="1">
      <c r="B371" s="180"/>
      <c r="C371" s="181"/>
      <c r="D371" s="145" t="s">
        <v>149</v>
      </c>
      <c r="E371" s="182" t="s">
        <v>34</v>
      </c>
      <c r="F371" s="183" t="s">
        <v>276</v>
      </c>
      <c r="G371" s="181"/>
      <c r="H371" s="184" t="s">
        <v>34</v>
      </c>
      <c r="I371" s="185"/>
      <c r="J371" s="181"/>
      <c r="K371" s="181"/>
      <c r="L371" s="186"/>
      <c r="M371" s="187"/>
      <c r="N371" s="188"/>
      <c r="O371" s="188"/>
      <c r="P371" s="188"/>
      <c r="Q371" s="188"/>
      <c r="R371" s="188"/>
      <c r="S371" s="188"/>
      <c r="T371" s="189"/>
      <c r="AT371" s="190" t="s">
        <v>149</v>
      </c>
      <c r="AU371" s="190" t="s">
        <v>86</v>
      </c>
      <c r="AV371" s="9" t="s">
        <v>84</v>
      </c>
      <c r="AW371" s="9" t="s">
        <v>41</v>
      </c>
      <c r="AX371" s="9" t="s">
        <v>77</v>
      </c>
      <c r="AY371" s="190" t="s">
        <v>137</v>
      </c>
    </row>
    <row r="372" spans="2:65" s="7" customFormat="1">
      <c r="B372" s="143"/>
      <c r="C372" s="144"/>
      <c r="D372" s="145" t="s">
        <v>149</v>
      </c>
      <c r="E372" s="146" t="s">
        <v>34</v>
      </c>
      <c r="F372" s="147" t="s">
        <v>277</v>
      </c>
      <c r="G372" s="144"/>
      <c r="H372" s="148">
        <v>22.655999999999999</v>
      </c>
      <c r="I372" s="149"/>
      <c r="J372" s="144"/>
      <c r="K372" s="144"/>
      <c r="L372" s="150"/>
      <c r="M372" s="151"/>
      <c r="N372" s="152"/>
      <c r="O372" s="152"/>
      <c r="P372" s="152"/>
      <c r="Q372" s="152"/>
      <c r="R372" s="152"/>
      <c r="S372" s="152"/>
      <c r="T372" s="153"/>
      <c r="AT372" s="154" t="s">
        <v>149</v>
      </c>
      <c r="AU372" s="154" t="s">
        <v>86</v>
      </c>
      <c r="AV372" s="7" t="s">
        <v>86</v>
      </c>
      <c r="AW372" s="7" t="s">
        <v>41</v>
      </c>
      <c r="AX372" s="7" t="s">
        <v>77</v>
      </c>
      <c r="AY372" s="154" t="s">
        <v>137</v>
      </c>
    </row>
    <row r="373" spans="2:65" s="8" customFormat="1">
      <c r="B373" s="155"/>
      <c r="C373" s="156"/>
      <c r="D373" s="157" t="s">
        <v>149</v>
      </c>
      <c r="E373" s="158" t="s">
        <v>34</v>
      </c>
      <c r="F373" s="159" t="s">
        <v>150</v>
      </c>
      <c r="G373" s="156"/>
      <c r="H373" s="160">
        <v>22.655999999999999</v>
      </c>
      <c r="I373" s="161"/>
      <c r="J373" s="156"/>
      <c r="K373" s="156"/>
      <c r="L373" s="162"/>
      <c r="M373" s="163"/>
      <c r="N373" s="164"/>
      <c r="O373" s="164"/>
      <c r="P373" s="164"/>
      <c r="Q373" s="164"/>
      <c r="R373" s="164"/>
      <c r="S373" s="164"/>
      <c r="T373" s="165"/>
      <c r="AT373" s="166" t="s">
        <v>149</v>
      </c>
      <c r="AU373" s="166" t="s">
        <v>86</v>
      </c>
      <c r="AV373" s="8" t="s">
        <v>143</v>
      </c>
      <c r="AW373" s="8" t="s">
        <v>41</v>
      </c>
      <c r="AX373" s="8" t="s">
        <v>84</v>
      </c>
      <c r="AY373" s="166" t="s">
        <v>137</v>
      </c>
    </row>
    <row r="374" spans="2:65" s="1" customFormat="1" ht="31.5" customHeight="1">
      <c r="B374" s="24"/>
      <c r="C374" s="131" t="s">
        <v>474</v>
      </c>
      <c r="D374" s="131" t="s">
        <v>139</v>
      </c>
      <c r="E374" s="132" t="s">
        <v>475</v>
      </c>
      <c r="F374" s="133" t="s">
        <v>476</v>
      </c>
      <c r="G374" s="134" t="s">
        <v>429</v>
      </c>
      <c r="H374" s="196"/>
      <c r="I374" s="136"/>
      <c r="J374" s="137">
        <f>ROUND(I374*H374,2)</f>
        <v>0</v>
      </c>
      <c r="K374" s="133" t="s">
        <v>147</v>
      </c>
      <c r="L374" s="34"/>
      <c r="M374" s="138" t="s">
        <v>34</v>
      </c>
      <c r="N374" s="139" t="s">
        <v>48</v>
      </c>
      <c r="O374" s="25"/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3" t="s">
        <v>295</v>
      </c>
      <c r="AT374" s="13" t="s">
        <v>139</v>
      </c>
      <c r="AU374" s="13" t="s">
        <v>86</v>
      </c>
      <c r="AY374" s="13" t="s">
        <v>137</v>
      </c>
      <c r="BE374" s="142">
        <f>IF(N374="základní",J374,0)</f>
        <v>0</v>
      </c>
      <c r="BF374" s="142">
        <f>IF(N374="snížená",J374,0)</f>
        <v>0</v>
      </c>
      <c r="BG374" s="142">
        <f>IF(N374="zákl. přenesená",J374,0)</f>
        <v>0</v>
      </c>
      <c r="BH374" s="142">
        <f>IF(N374="sníž. přenesená",J374,0)</f>
        <v>0</v>
      </c>
      <c r="BI374" s="142">
        <f>IF(N374="nulová",J374,0)</f>
        <v>0</v>
      </c>
      <c r="BJ374" s="13" t="s">
        <v>84</v>
      </c>
      <c r="BK374" s="142">
        <f>ROUND(I374*H374,2)</f>
        <v>0</v>
      </c>
      <c r="BL374" s="13" t="s">
        <v>295</v>
      </c>
      <c r="BM374" s="13" t="s">
        <v>477</v>
      </c>
    </row>
    <row r="375" spans="2:65" s="6" customFormat="1" ht="29.85" customHeight="1">
      <c r="B375" s="114"/>
      <c r="C375" s="115"/>
      <c r="D375" s="128" t="s">
        <v>76</v>
      </c>
      <c r="E375" s="129" t="s">
        <v>478</v>
      </c>
      <c r="F375" s="129" t="s">
        <v>479</v>
      </c>
      <c r="G375" s="115"/>
      <c r="H375" s="115"/>
      <c r="I375" s="118"/>
      <c r="J375" s="130">
        <f>BK375</f>
        <v>0</v>
      </c>
      <c r="K375" s="115"/>
      <c r="L375" s="120"/>
      <c r="M375" s="121"/>
      <c r="N375" s="122"/>
      <c r="O375" s="122"/>
      <c r="P375" s="123">
        <f>SUM(P376:P416)</f>
        <v>0</v>
      </c>
      <c r="Q375" s="122"/>
      <c r="R375" s="123">
        <f>SUM(R376:R416)</f>
        <v>0.2021799</v>
      </c>
      <c r="S375" s="122"/>
      <c r="T375" s="124">
        <f>SUM(T376:T416)</f>
        <v>0</v>
      </c>
      <c r="AR375" s="125" t="s">
        <v>86</v>
      </c>
      <c r="AT375" s="126" t="s">
        <v>76</v>
      </c>
      <c r="AU375" s="126" t="s">
        <v>84</v>
      </c>
      <c r="AY375" s="125" t="s">
        <v>137</v>
      </c>
      <c r="BK375" s="127">
        <f>SUM(BK376:BK416)</f>
        <v>0</v>
      </c>
    </row>
    <row r="376" spans="2:65" s="1" customFormat="1" ht="31.5" customHeight="1">
      <c r="B376" s="24"/>
      <c r="C376" s="131" t="s">
        <v>480</v>
      </c>
      <c r="D376" s="131" t="s">
        <v>139</v>
      </c>
      <c r="E376" s="132" t="s">
        <v>481</v>
      </c>
      <c r="F376" s="133" t="s">
        <v>482</v>
      </c>
      <c r="G376" s="134" t="s">
        <v>193</v>
      </c>
      <c r="H376" s="135">
        <v>26.071000000000002</v>
      </c>
      <c r="I376" s="136"/>
      <c r="J376" s="137">
        <f>ROUND(I376*H376,2)</f>
        <v>0</v>
      </c>
      <c r="K376" s="133" t="s">
        <v>147</v>
      </c>
      <c r="L376" s="34"/>
      <c r="M376" s="138" t="s">
        <v>34</v>
      </c>
      <c r="N376" s="139" t="s">
        <v>48</v>
      </c>
      <c r="O376" s="25"/>
      <c r="P376" s="140">
        <f>O376*H376</f>
        <v>0</v>
      </c>
      <c r="Q376" s="140">
        <v>0</v>
      </c>
      <c r="R376" s="140">
        <f>Q376*H376</f>
        <v>0</v>
      </c>
      <c r="S376" s="140">
        <v>0</v>
      </c>
      <c r="T376" s="141">
        <f>S376*H376</f>
        <v>0</v>
      </c>
      <c r="AR376" s="13" t="s">
        <v>295</v>
      </c>
      <c r="AT376" s="13" t="s">
        <v>139</v>
      </c>
      <c r="AU376" s="13" t="s">
        <v>86</v>
      </c>
      <c r="AY376" s="13" t="s">
        <v>137</v>
      </c>
      <c r="BE376" s="142">
        <f>IF(N376="základní",J376,0)</f>
        <v>0</v>
      </c>
      <c r="BF376" s="142">
        <f>IF(N376="snížená",J376,0)</f>
        <v>0</v>
      </c>
      <c r="BG376" s="142">
        <f>IF(N376="zákl. přenesená",J376,0)</f>
        <v>0</v>
      </c>
      <c r="BH376" s="142">
        <f>IF(N376="sníž. přenesená",J376,0)</f>
        <v>0</v>
      </c>
      <c r="BI376" s="142">
        <f>IF(N376="nulová",J376,0)</f>
        <v>0</v>
      </c>
      <c r="BJ376" s="13" t="s">
        <v>84</v>
      </c>
      <c r="BK376" s="142">
        <f>ROUND(I376*H376,2)</f>
        <v>0</v>
      </c>
      <c r="BL376" s="13" t="s">
        <v>295</v>
      </c>
      <c r="BM376" s="13" t="s">
        <v>483</v>
      </c>
    </row>
    <row r="377" spans="2:65" s="9" customFormat="1">
      <c r="B377" s="180"/>
      <c r="C377" s="181"/>
      <c r="D377" s="145" t="s">
        <v>149</v>
      </c>
      <c r="E377" s="182" t="s">
        <v>34</v>
      </c>
      <c r="F377" s="183" t="s">
        <v>229</v>
      </c>
      <c r="G377" s="181"/>
      <c r="H377" s="184" t="s">
        <v>34</v>
      </c>
      <c r="I377" s="185"/>
      <c r="J377" s="181"/>
      <c r="K377" s="181"/>
      <c r="L377" s="186"/>
      <c r="M377" s="187"/>
      <c r="N377" s="188"/>
      <c r="O377" s="188"/>
      <c r="P377" s="188"/>
      <c r="Q377" s="188"/>
      <c r="R377" s="188"/>
      <c r="S377" s="188"/>
      <c r="T377" s="189"/>
      <c r="AT377" s="190" t="s">
        <v>149</v>
      </c>
      <c r="AU377" s="190" t="s">
        <v>86</v>
      </c>
      <c r="AV377" s="9" t="s">
        <v>84</v>
      </c>
      <c r="AW377" s="9" t="s">
        <v>41</v>
      </c>
      <c r="AX377" s="9" t="s">
        <v>77</v>
      </c>
      <c r="AY377" s="190" t="s">
        <v>137</v>
      </c>
    </row>
    <row r="378" spans="2:65" s="9" customFormat="1">
      <c r="B378" s="180"/>
      <c r="C378" s="181"/>
      <c r="D378" s="145" t="s">
        <v>149</v>
      </c>
      <c r="E378" s="182" t="s">
        <v>34</v>
      </c>
      <c r="F378" s="183" t="s">
        <v>484</v>
      </c>
      <c r="G378" s="181"/>
      <c r="H378" s="184" t="s">
        <v>34</v>
      </c>
      <c r="I378" s="185"/>
      <c r="J378" s="181"/>
      <c r="K378" s="181"/>
      <c r="L378" s="186"/>
      <c r="M378" s="187"/>
      <c r="N378" s="188"/>
      <c r="O378" s="188"/>
      <c r="P378" s="188"/>
      <c r="Q378" s="188"/>
      <c r="R378" s="188"/>
      <c r="S378" s="188"/>
      <c r="T378" s="189"/>
      <c r="AT378" s="190" t="s">
        <v>149</v>
      </c>
      <c r="AU378" s="190" t="s">
        <v>86</v>
      </c>
      <c r="AV378" s="9" t="s">
        <v>84</v>
      </c>
      <c r="AW378" s="9" t="s">
        <v>41</v>
      </c>
      <c r="AX378" s="9" t="s">
        <v>77</v>
      </c>
      <c r="AY378" s="190" t="s">
        <v>137</v>
      </c>
    </row>
    <row r="379" spans="2:65" s="9" customFormat="1">
      <c r="B379" s="180"/>
      <c r="C379" s="181"/>
      <c r="D379" s="145" t="s">
        <v>149</v>
      </c>
      <c r="E379" s="182" t="s">
        <v>34</v>
      </c>
      <c r="F379" s="183" t="s">
        <v>485</v>
      </c>
      <c r="G379" s="181"/>
      <c r="H379" s="184" t="s">
        <v>34</v>
      </c>
      <c r="I379" s="185"/>
      <c r="J379" s="181"/>
      <c r="K379" s="181"/>
      <c r="L379" s="186"/>
      <c r="M379" s="187"/>
      <c r="N379" s="188"/>
      <c r="O379" s="188"/>
      <c r="P379" s="188"/>
      <c r="Q379" s="188"/>
      <c r="R379" s="188"/>
      <c r="S379" s="188"/>
      <c r="T379" s="189"/>
      <c r="AT379" s="190" t="s">
        <v>149</v>
      </c>
      <c r="AU379" s="190" t="s">
        <v>86</v>
      </c>
      <c r="AV379" s="9" t="s">
        <v>84</v>
      </c>
      <c r="AW379" s="9" t="s">
        <v>41</v>
      </c>
      <c r="AX379" s="9" t="s">
        <v>77</v>
      </c>
      <c r="AY379" s="190" t="s">
        <v>137</v>
      </c>
    </row>
    <row r="380" spans="2:65" s="7" customFormat="1">
      <c r="B380" s="143"/>
      <c r="C380" s="144"/>
      <c r="D380" s="145" t="s">
        <v>149</v>
      </c>
      <c r="E380" s="146" t="s">
        <v>34</v>
      </c>
      <c r="F380" s="147" t="s">
        <v>486</v>
      </c>
      <c r="G380" s="144"/>
      <c r="H380" s="148">
        <v>5.4850000000000003</v>
      </c>
      <c r="I380" s="149"/>
      <c r="J380" s="144"/>
      <c r="K380" s="144"/>
      <c r="L380" s="150"/>
      <c r="M380" s="151"/>
      <c r="N380" s="152"/>
      <c r="O380" s="152"/>
      <c r="P380" s="152"/>
      <c r="Q380" s="152"/>
      <c r="R380" s="152"/>
      <c r="S380" s="152"/>
      <c r="T380" s="153"/>
      <c r="AT380" s="154" t="s">
        <v>149</v>
      </c>
      <c r="AU380" s="154" t="s">
        <v>86</v>
      </c>
      <c r="AV380" s="7" t="s">
        <v>86</v>
      </c>
      <c r="AW380" s="7" t="s">
        <v>41</v>
      </c>
      <c r="AX380" s="7" t="s">
        <v>77</v>
      </c>
      <c r="AY380" s="154" t="s">
        <v>137</v>
      </c>
    </row>
    <row r="381" spans="2:65" s="9" customFormat="1">
      <c r="B381" s="180"/>
      <c r="C381" s="181"/>
      <c r="D381" s="145" t="s">
        <v>149</v>
      </c>
      <c r="E381" s="182" t="s">
        <v>34</v>
      </c>
      <c r="F381" s="183" t="s">
        <v>487</v>
      </c>
      <c r="G381" s="181"/>
      <c r="H381" s="184" t="s">
        <v>34</v>
      </c>
      <c r="I381" s="185"/>
      <c r="J381" s="181"/>
      <c r="K381" s="181"/>
      <c r="L381" s="186"/>
      <c r="M381" s="187"/>
      <c r="N381" s="188"/>
      <c r="O381" s="188"/>
      <c r="P381" s="188"/>
      <c r="Q381" s="188"/>
      <c r="R381" s="188"/>
      <c r="S381" s="188"/>
      <c r="T381" s="189"/>
      <c r="AT381" s="190" t="s">
        <v>149</v>
      </c>
      <c r="AU381" s="190" t="s">
        <v>86</v>
      </c>
      <c r="AV381" s="9" t="s">
        <v>84</v>
      </c>
      <c r="AW381" s="9" t="s">
        <v>41</v>
      </c>
      <c r="AX381" s="9" t="s">
        <v>77</v>
      </c>
      <c r="AY381" s="190" t="s">
        <v>137</v>
      </c>
    </row>
    <row r="382" spans="2:65" s="7" customFormat="1">
      <c r="B382" s="143"/>
      <c r="C382" s="144"/>
      <c r="D382" s="145" t="s">
        <v>149</v>
      </c>
      <c r="E382" s="146" t="s">
        <v>34</v>
      </c>
      <c r="F382" s="147" t="s">
        <v>488</v>
      </c>
      <c r="G382" s="144"/>
      <c r="H382" s="148">
        <v>7.016</v>
      </c>
      <c r="I382" s="149"/>
      <c r="J382" s="144"/>
      <c r="K382" s="144"/>
      <c r="L382" s="150"/>
      <c r="M382" s="151"/>
      <c r="N382" s="152"/>
      <c r="O382" s="152"/>
      <c r="P382" s="152"/>
      <c r="Q382" s="152"/>
      <c r="R382" s="152"/>
      <c r="S382" s="152"/>
      <c r="T382" s="153"/>
      <c r="AT382" s="154" t="s">
        <v>149</v>
      </c>
      <c r="AU382" s="154" t="s">
        <v>86</v>
      </c>
      <c r="AV382" s="7" t="s">
        <v>86</v>
      </c>
      <c r="AW382" s="7" t="s">
        <v>41</v>
      </c>
      <c r="AX382" s="7" t="s">
        <v>77</v>
      </c>
      <c r="AY382" s="154" t="s">
        <v>137</v>
      </c>
    </row>
    <row r="383" spans="2:65" s="9" customFormat="1">
      <c r="B383" s="180"/>
      <c r="C383" s="181"/>
      <c r="D383" s="145" t="s">
        <v>149</v>
      </c>
      <c r="E383" s="182" t="s">
        <v>34</v>
      </c>
      <c r="F383" s="183" t="s">
        <v>489</v>
      </c>
      <c r="G383" s="181"/>
      <c r="H383" s="184" t="s">
        <v>34</v>
      </c>
      <c r="I383" s="185"/>
      <c r="J383" s="181"/>
      <c r="K383" s="181"/>
      <c r="L383" s="186"/>
      <c r="M383" s="187"/>
      <c r="N383" s="188"/>
      <c r="O383" s="188"/>
      <c r="P383" s="188"/>
      <c r="Q383" s="188"/>
      <c r="R383" s="188"/>
      <c r="S383" s="188"/>
      <c r="T383" s="189"/>
      <c r="AT383" s="190" t="s">
        <v>149</v>
      </c>
      <c r="AU383" s="190" t="s">
        <v>86</v>
      </c>
      <c r="AV383" s="9" t="s">
        <v>84</v>
      </c>
      <c r="AW383" s="9" t="s">
        <v>41</v>
      </c>
      <c r="AX383" s="9" t="s">
        <v>77</v>
      </c>
      <c r="AY383" s="190" t="s">
        <v>137</v>
      </c>
    </row>
    <row r="384" spans="2:65" s="7" customFormat="1">
      <c r="B384" s="143"/>
      <c r="C384" s="144"/>
      <c r="D384" s="145" t="s">
        <v>149</v>
      </c>
      <c r="E384" s="146" t="s">
        <v>34</v>
      </c>
      <c r="F384" s="147" t="s">
        <v>490</v>
      </c>
      <c r="G384" s="144"/>
      <c r="H384" s="148">
        <v>9.7390000000000008</v>
      </c>
      <c r="I384" s="149"/>
      <c r="J384" s="144"/>
      <c r="K384" s="144"/>
      <c r="L384" s="150"/>
      <c r="M384" s="151"/>
      <c r="N384" s="152"/>
      <c r="O384" s="152"/>
      <c r="P384" s="152"/>
      <c r="Q384" s="152"/>
      <c r="R384" s="152"/>
      <c r="S384" s="152"/>
      <c r="T384" s="153"/>
      <c r="AT384" s="154" t="s">
        <v>149</v>
      </c>
      <c r="AU384" s="154" t="s">
        <v>86</v>
      </c>
      <c r="AV384" s="7" t="s">
        <v>86</v>
      </c>
      <c r="AW384" s="7" t="s">
        <v>41</v>
      </c>
      <c r="AX384" s="7" t="s">
        <v>77</v>
      </c>
      <c r="AY384" s="154" t="s">
        <v>137</v>
      </c>
    </row>
    <row r="385" spans="2:65" s="9" customFormat="1">
      <c r="B385" s="180"/>
      <c r="C385" s="181"/>
      <c r="D385" s="145" t="s">
        <v>149</v>
      </c>
      <c r="E385" s="182" t="s">
        <v>34</v>
      </c>
      <c r="F385" s="183" t="s">
        <v>491</v>
      </c>
      <c r="G385" s="181"/>
      <c r="H385" s="184" t="s">
        <v>34</v>
      </c>
      <c r="I385" s="185"/>
      <c r="J385" s="181"/>
      <c r="K385" s="181"/>
      <c r="L385" s="186"/>
      <c r="M385" s="187"/>
      <c r="N385" s="188"/>
      <c r="O385" s="188"/>
      <c r="P385" s="188"/>
      <c r="Q385" s="188"/>
      <c r="R385" s="188"/>
      <c r="S385" s="188"/>
      <c r="T385" s="189"/>
      <c r="AT385" s="190" t="s">
        <v>149</v>
      </c>
      <c r="AU385" s="190" t="s">
        <v>86</v>
      </c>
      <c r="AV385" s="9" t="s">
        <v>84</v>
      </c>
      <c r="AW385" s="9" t="s">
        <v>41</v>
      </c>
      <c r="AX385" s="9" t="s">
        <v>77</v>
      </c>
      <c r="AY385" s="190" t="s">
        <v>137</v>
      </c>
    </row>
    <row r="386" spans="2:65" s="7" customFormat="1">
      <c r="B386" s="143"/>
      <c r="C386" s="144"/>
      <c r="D386" s="145" t="s">
        <v>149</v>
      </c>
      <c r="E386" s="146" t="s">
        <v>34</v>
      </c>
      <c r="F386" s="147" t="s">
        <v>492</v>
      </c>
      <c r="G386" s="144"/>
      <c r="H386" s="148">
        <v>3.831</v>
      </c>
      <c r="I386" s="149"/>
      <c r="J386" s="144"/>
      <c r="K386" s="144"/>
      <c r="L386" s="150"/>
      <c r="M386" s="151"/>
      <c r="N386" s="152"/>
      <c r="O386" s="152"/>
      <c r="P386" s="152"/>
      <c r="Q386" s="152"/>
      <c r="R386" s="152"/>
      <c r="S386" s="152"/>
      <c r="T386" s="153"/>
      <c r="AT386" s="154" t="s">
        <v>149</v>
      </c>
      <c r="AU386" s="154" t="s">
        <v>86</v>
      </c>
      <c r="AV386" s="7" t="s">
        <v>86</v>
      </c>
      <c r="AW386" s="7" t="s">
        <v>41</v>
      </c>
      <c r="AX386" s="7" t="s">
        <v>77</v>
      </c>
      <c r="AY386" s="154" t="s">
        <v>137</v>
      </c>
    </row>
    <row r="387" spans="2:65" s="8" customFormat="1">
      <c r="B387" s="155"/>
      <c r="C387" s="156"/>
      <c r="D387" s="157" t="s">
        <v>149</v>
      </c>
      <c r="E387" s="158" t="s">
        <v>34</v>
      </c>
      <c r="F387" s="159" t="s">
        <v>150</v>
      </c>
      <c r="G387" s="156"/>
      <c r="H387" s="160">
        <v>26.071000000000002</v>
      </c>
      <c r="I387" s="161"/>
      <c r="J387" s="156"/>
      <c r="K387" s="156"/>
      <c r="L387" s="162"/>
      <c r="M387" s="163"/>
      <c r="N387" s="164"/>
      <c r="O387" s="164"/>
      <c r="P387" s="164"/>
      <c r="Q387" s="164"/>
      <c r="R387" s="164"/>
      <c r="S387" s="164"/>
      <c r="T387" s="165"/>
      <c r="AT387" s="166" t="s">
        <v>149</v>
      </c>
      <c r="AU387" s="166" t="s">
        <v>86</v>
      </c>
      <c r="AV387" s="8" t="s">
        <v>143</v>
      </c>
      <c r="AW387" s="8" t="s">
        <v>41</v>
      </c>
      <c r="AX387" s="8" t="s">
        <v>84</v>
      </c>
      <c r="AY387" s="166" t="s">
        <v>137</v>
      </c>
    </row>
    <row r="388" spans="2:65" s="1" customFormat="1" ht="22.5" customHeight="1">
      <c r="B388" s="24"/>
      <c r="C388" s="167" t="s">
        <v>493</v>
      </c>
      <c r="D388" s="167" t="s">
        <v>152</v>
      </c>
      <c r="E388" s="168" t="s">
        <v>494</v>
      </c>
      <c r="F388" s="169" t="s">
        <v>495</v>
      </c>
      <c r="G388" s="170" t="s">
        <v>193</v>
      </c>
      <c r="H388" s="171">
        <v>28.678000000000001</v>
      </c>
      <c r="I388" s="172"/>
      <c r="J388" s="173">
        <f>ROUND(I388*H388,2)</f>
        <v>0</v>
      </c>
      <c r="K388" s="169" t="s">
        <v>147</v>
      </c>
      <c r="L388" s="174"/>
      <c r="M388" s="175" t="s">
        <v>34</v>
      </c>
      <c r="N388" s="176" t="s">
        <v>48</v>
      </c>
      <c r="O388" s="25"/>
      <c r="P388" s="140">
        <f>O388*H388</f>
        <v>0</v>
      </c>
      <c r="Q388" s="140">
        <v>7.0499999999999998E-3</v>
      </c>
      <c r="R388" s="140">
        <f>Q388*H388</f>
        <v>0.2021799</v>
      </c>
      <c r="S388" s="140">
        <v>0</v>
      </c>
      <c r="T388" s="141">
        <f>S388*H388</f>
        <v>0</v>
      </c>
      <c r="AR388" s="13" t="s">
        <v>382</v>
      </c>
      <c r="AT388" s="13" t="s">
        <v>152</v>
      </c>
      <c r="AU388" s="13" t="s">
        <v>86</v>
      </c>
      <c r="AY388" s="13" t="s">
        <v>137</v>
      </c>
      <c r="BE388" s="142">
        <f>IF(N388="základní",J388,0)</f>
        <v>0</v>
      </c>
      <c r="BF388" s="142">
        <f>IF(N388="snížená",J388,0)</f>
        <v>0</v>
      </c>
      <c r="BG388" s="142">
        <f>IF(N388="zákl. přenesená",J388,0)</f>
        <v>0</v>
      </c>
      <c r="BH388" s="142">
        <f>IF(N388="sníž. přenesená",J388,0)</f>
        <v>0</v>
      </c>
      <c r="BI388" s="142">
        <f>IF(N388="nulová",J388,0)</f>
        <v>0</v>
      </c>
      <c r="BJ388" s="13" t="s">
        <v>84</v>
      </c>
      <c r="BK388" s="142">
        <f>ROUND(I388*H388,2)</f>
        <v>0</v>
      </c>
      <c r="BL388" s="13" t="s">
        <v>295</v>
      </c>
      <c r="BM388" s="13" t="s">
        <v>496</v>
      </c>
    </row>
    <row r="389" spans="2:65" s="9" customFormat="1">
      <c r="B389" s="180"/>
      <c r="C389" s="181"/>
      <c r="D389" s="145" t="s">
        <v>149</v>
      </c>
      <c r="E389" s="182" t="s">
        <v>34</v>
      </c>
      <c r="F389" s="183" t="s">
        <v>229</v>
      </c>
      <c r="G389" s="181"/>
      <c r="H389" s="184" t="s">
        <v>34</v>
      </c>
      <c r="I389" s="185"/>
      <c r="J389" s="181"/>
      <c r="K389" s="181"/>
      <c r="L389" s="186"/>
      <c r="M389" s="187"/>
      <c r="N389" s="188"/>
      <c r="O389" s="188"/>
      <c r="P389" s="188"/>
      <c r="Q389" s="188"/>
      <c r="R389" s="188"/>
      <c r="S389" s="188"/>
      <c r="T389" s="189"/>
      <c r="AT389" s="190" t="s">
        <v>149</v>
      </c>
      <c r="AU389" s="190" t="s">
        <v>86</v>
      </c>
      <c r="AV389" s="9" t="s">
        <v>84</v>
      </c>
      <c r="AW389" s="9" t="s">
        <v>41</v>
      </c>
      <c r="AX389" s="9" t="s">
        <v>77</v>
      </c>
      <c r="AY389" s="190" t="s">
        <v>137</v>
      </c>
    </row>
    <row r="390" spans="2:65" s="9" customFormat="1">
      <c r="B390" s="180"/>
      <c r="C390" s="181"/>
      <c r="D390" s="145" t="s">
        <v>149</v>
      </c>
      <c r="E390" s="182" t="s">
        <v>34</v>
      </c>
      <c r="F390" s="183" t="s">
        <v>484</v>
      </c>
      <c r="G390" s="181"/>
      <c r="H390" s="184" t="s">
        <v>34</v>
      </c>
      <c r="I390" s="185"/>
      <c r="J390" s="181"/>
      <c r="K390" s="181"/>
      <c r="L390" s="186"/>
      <c r="M390" s="187"/>
      <c r="N390" s="188"/>
      <c r="O390" s="188"/>
      <c r="P390" s="188"/>
      <c r="Q390" s="188"/>
      <c r="R390" s="188"/>
      <c r="S390" s="188"/>
      <c r="T390" s="189"/>
      <c r="AT390" s="190" t="s">
        <v>149</v>
      </c>
      <c r="AU390" s="190" t="s">
        <v>86</v>
      </c>
      <c r="AV390" s="9" t="s">
        <v>84</v>
      </c>
      <c r="AW390" s="9" t="s">
        <v>41</v>
      </c>
      <c r="AX390" s="9" t="s">
        <v>77</v>
      </c>
      <c r="AY390" s="190" t="s">
        <v>137</v>
      </c>
    </row>
    <row r="391" spans="2:65" s="9" customFormat="1">
      <c r="B391" s="180"/>
      <c r="C391" s="181"/>
      <c r="D391" s="145" t="s">
        <v>149</v>
      </c>
      <c r="E391" s="182" t="s">
        <v>34</v>
      </c>
      <c r="F391" s="183" t="s">
        <v>485</v>
      </c>
      <c r="G391" s="181"/>
      <c r="H391" s="184" t="s">
        <v>34</v>
      </c>
      <c r="I391" s="185"/>
      <c r="J391" s="181"/>
      <c r="K391" s="181"/>
      <c r="L391" s="186"/>
      <c r="M391" s="187"/>
      <c r="N391" s="188"/>
      <c r="O391" s="188"/>
      <c r="P391" s="188"/>
      <c r="Q391" s="188"/>
      <c r="R391" s="188"/>
      <c r="S391" s="188"/>
      <c r="T391" s="189"/>
      <c r="AT391" s="190" t="s">
        <v>149</v>
      </c>
      <c r="AU391" s="190" t="s">
        <v>86</v>
      </c>
      <c r="AV391" s="9" t="s">
        <v>84</v>
      </c>
      <c r="AW391" s="9" t="s">
        <v>41</v>
      </c>
      <c r="AX391" s="9" t="s">
        <v>77</v>
      </c>
      <c r="AY391" s="190" t="s">
        <v>137</v>
      </c>
    </row>
    <row r="392" spans="2:65" s="7" customFormat="1">
      <c r="B392" s="143"/>
      <c r="C392" s="144"/>
      <c r="D392" s="145" t="s">
        <v>149</v>
      </c>
      <c r="E392" s="146" t="s">
        <v>34</v>
      </c>
      <c r="F392" s="147" t="s">
        <v>486</v>
      </c>
      <c r="G392" s="144"/>
      <c r="H392" s="148">
        <v>5.4850000000000003</v>
      </c>
      <c r="I392" s="149"/>
      <c r="J392" s="144"/>
      <c r="K392" s="144"/>
      <c r="L392" s="150"/>
      <c r="M392" s="151"/>
      <c r="N392" s="152"/>
      <c r="O392" s="152"/>
      <c r="P392" s="152"/>
      <c r="Q392" s="152"/>
      <c r="R392" s="152"/>
      <c r="S392" s="152"/>
      <c r="T392" s="153"/>
      <c r="AT392" s="154" t="s">
        <v>149</v>
      </c>
      <c r="AU392" s="154" t="s">
        <v>86</v>
      </c>
      <c r="AV392" s="7" t="s">
        <v>86</v>
      </c>
      <c r="AW392" s="7" t="s">
        <v>41</v>
      </c>
      <c r="AX392" s="7" t="s">
        <v>77</v>
      </c>
      <c r="AY392" s="154" t="s">
        <v>137</v>
      </c>
    </row>
    <row r="393" spans="2:65" s="9" customFormat="1">
      <c r="B393" s="180"/>
      <c r="C393" s="181"/>
      <c r="D393" s="145" t="s">
        <v>149</v>
      </c>
      <c r="E393" s="182" t="s">
        <v>34</v>
      </c>
      <c r="F393" s="183" t="s">
        <v>487</v>
      </c>
      <c r="G393" s="181"/>
      <c r="H393" s="184" t="s">
        <v>34</v>
      </c>
      <c r="I393" s="185"/>
      <c r="J393" s="181"/>
      <c r="K393" s="181"/>
      <c r="L393" s="186"/>
      <c r="M393" s="187"/>
      <c r="N393" s="188"/>
      <c r="O393" s="188"/>
      <c r="P393" s="188"/>
      <c r="Q393" s="188"/>
      <c r="R393" s="188"/>
      <c r="S393" s="188"/>
      <c r="T393" s="189"/>
      <c r="AT393" s="190" t="s">
        <v>149</v>
      </c>
      <c r="AU393" s="190" t="s">
        <v>86</v>
      </c>
      <c r="AV393" s="9" t="s">
        <v>84</v>
      </c>
      <c r="AW393" s="9" t="s">
        <v>41</v>
      </c>
      <c r="AX393" s="9" t="s">
        <v>77</v>
      </c>
      <c r="AY393" s="190" t="s">
        <v>137</v>
      </c>
    </row>
    <row r="394" spans="2:65" s="7" customFormat="1">
      <c r="B394" s="143"/>
      <c r="C394" s="144"/>
      <c r="D394" s="145" t="s">
        <v>149</v>
      </c>
      <c r="E394" s="146" t="s">
        <v>34</v>
      </c>
      <c r="F394" s="147" t="s">
        <v>488</v>
      </c>
      <c r="G394" s="144"/>
      <c r="H394" s="148">
        <v>7.016</v>
      </c>
      <c r="I394" s="149"/>
      <c r="J394" s="144"/>
      <c r="K394" s="144"/>
      <c r="L394" s="150"/>
      <c r="M394" s="151"/>
      <c r="N394" s="152"/>
      <c r="O394" s="152"/>
      <c r="P394" s="152"/>
      <c r="Q394" s="152"/>
      <c r="R394" s="152"/>
      <c r="S394" s="152"/>
      <c r="T394" s="153"/>
      <c r="AT394" s="154" t="s">
        <v>149</v>
      </c>
      <c r="AU394" s="154" t="s">
        <v>86</v>
      </c>
      <c r="AV394" s="7" t="s">
        <v>86</v>
      </c>
      <c r="AW394" s="7" t="s">
        <v>41</v>
      </c>
      <c r="AX394" s="7" t="s">
        <v>77</v>
      </c>
      <c r="AY394" s="154" t="s">
        <v>137</v>
      </c>
    </row>
    <row r="395" spans="2:65" s="9" customFormat="1">
      <c r="B395" s="180"/>
      <c r="C395" s="181"/>
      <c r="D395" s="145" t="s">
        <v>149</v>
      </c>
      <c r="E395" s="182" t="s">
        <v>34</v>
      </c>
      <c r="F395" s="183" t="s">
        <v>489</v>
      </c>
      <c r="G395" s="181"/>
      <c r="H395" s="184" t="s">
        <v>34</v>
      </c>
      <c r="I395" s="185"/>
      <c r="J395" s="181"/>
      <c r="K395" s="181"/>
      <c r="L395" s="186"/>
      <c r="M395" s="187"/>
      <c r="N395" s="188"/>
      <c r="O395" s="188"/>
      <c r="P395" s="188"/>
      <c r="Q395" s="188"/>
      <c r="R395" s="188"/>
      <c r="S395" s="188"/>
      <c r="T395" s="189"/>
      <c r="AT395" s="190" t="s">
        <v>149</v>
      </c>
      <c r="AU395" s="190" t="s">
        <v>86</v>
      </c>
      <c r="AV395" s="9" t="s">
        <v>84</v>
      </c>
      <c r="AW395" s="9" t="s">
        <v>41</v>
      </c>
      <c r="AX395" s="9" t="s">
        <v>77</v>
      </c>
      <c r="AY395" s="190" t="s">
        <v>137</v>
      </c>
    </row>
    <row r="396" spans="2:65" s="7" customFormat="1">
      <c r="B396" s="143"/>
      <c r="C396" s="144"/>
      <c r="D396" s="145" t="s">
        <v>149</v>
      </c>
      <c r="E396" s="146" t="s">
        <v>34</v>
      </c>
      <c r="F396" s="147" t="s">
        <v>490</v>
      </c>
      <c r="G396" s="144"/>
      <c r="H396" s="148">
        <v>9.7390000000000008</v>
      </c>
      <c r="I396" s="149"/>
      <c r="J396" s="144"/>
      <c r="K396" s="144"/>
      <c r="L396" s="150"/>
      <c r="M396" s="151"/>
      <c r="N396" s="152"/>
      <c r="O396" s="152"/>
      <c r="P396" s="152"/>
      <c r="Q396" s="152"/>
      <c r="R396" s="152"/>
      <c r="S396" s="152"/>
      <c r="T396" s="153"/>
      <c r="AT396" s="154" t="s">
        <v>149</v>
      </c>
      <c r="AU396" s="154" t="s">
        <v>86</v>
      </c>
      <c r="AV396" s="7" t="s">
        <v>86</v>
      </c>
      <c r="AW396" s="7" t="s">
        <v>41</v>
      </c>
      <c r="AX396" s="7" t="s">
        <v>77</v>
      </c>
      <c r="AY396" s="154" t="s">
        <v>137</v>
      </c>
    </row>
    <row r="397" spans="2:65" s="9" customFormat="1">
      <c r="B397" s="180"/>
      <c r="C397" s="181"/>
      <c r="D397" s="145" t="s">
        <v>149</v>
      </c>
      <c r="E397" s="182" t="s">
        <v>34</v>
      </c>
      <c r="F397" s="183" t="s">
        <v>491</v>
      </c>
      <c r="G397" s="181"/>
      <c r="H397" s="184" t="s">
        <v>34</v>
      </c>
      <c r="I397" s="185"/>
      <c r="J397" s="181"/>
      <c r="K397" s="181"/>
      <c r="L397" s="186"/>
      <c r="M397" s="187"/>
      <c r="N397" s="188"/>
      <c r="O397" s="188"/>
      <c r="P397" s="188"/>
      <c r="Q397" s="188"/>
      <c r="R397" s="188"/>
      <c r="S397" s="188"/>
      <c r="T397" s="189"/>
      <c r="AT397" s="190" t="s">
        <v>149</v>
      </c>
      <c r="AU397" s="190" t="s">
        <v>86</v>
      </c>
      <c r="AV397" s="9" t="s">
        <v>84</v>
      </c>
      <c r="AW397" s="9" t="s">
        <v>41</v>
      </c>
      <c r="AX397" s="9" t="s">
        <v>77</v>
      </c>
      <c r="AY397" s="190" t="s">
        <v>137</v>
      </c>
    </row>
    <row r="398" spans="2:65" s="7" customFormat="1">
      <c r="B398" s="143"/>
      <c r="C398" s="144"/>
      <c r="D398" s="145" t="s">
        <v>149</v>
      </c>
      <c r="E398" s="146" t="s">
        <v>34</v>
      </c>
      <c r="F398" s="147" t="s">
        <v>492</v>
      </c>
      <c r="G398" s="144"/>
      <c r="H398" s="148">
        <v>3.831</v>
      </c>
      <c r="I398" s="149"/>
      <c r="J398" s="144"/>
      <c r="K398" s="144"/>
      <c r="L398" s="150"/>
      <c r="M398" s="151"/>
      <c r="N398" s="152"/>
      <c r="O398" s="152"/>
      <c r="P398" s="152"/>
      <c r="Q398" s="152"/>
      <c r="R398" s="152"/>
      <c r="S398" s="152"/>
      <c r="T398" s="153"/>
      <c r="AT398" s="154" t="s">
        <v>149</v>
      </c>
      <c r="AU398" s="154" t="s">
        <v>86</v>
      </c>
      <c r="AV398" s="7" t="s">
        <v>86</v>
      </c>
      <c r="AW398" s="7" t="s">
        <v>41</v>
      </c>
      <c r="AX398" s="7" t="s">
        <v>77</v>
      </c>
      <c r="AY398" s="154" t="s">
        <v>137</v>
      </c>
    </row>
    <row r="399" spans="2:65" s="8" customFormat="1">
      <c r="B399" s="155"/>
      <c r="C399" s="156"/>
      <c r="D399" s="145" t="s">
        <v>149</v>
      </c>
      <c r="E399" s="177" t="s">
        <v>34</v>
      </c>
      <c r="F399" s="178" t="s">
        <v>150</v>
      </c>
      <c r="G399" s="156"/>
      <c r="H399" s="179">
        <v>26.071000000000002</v>
      </c>
      <c r="I399" s="161"/>
      <c r="J399" s="156"/>
      <c r="K399" s="156"/>
      <c r="L399" s="162"/>
      <c r="M399" s="163"/>
      <c r="N399" s="164"/>
      <c r="O399" s="164"/>
      <c r="P399" s="164"/>
      <c r="Q399" s="164"/>
      <c r="R399" s="164"/>
      <c r="S399" s="164"/>
      <c r="T399" s="165"/>
      <c r="AT399" s="166" t="s">
        <v>149</v>
      </c>
      <c r="AU399" s="166" t="s">
        <v>86</v>
      </c>
      <c r="AV399" s="8" t="s">
        <v>143</v>
      </c>
      <c r="AW399" s="8" t="s">
        <v>41</v>
      </c>
      <c r="AX399" s="8" t="s">
        <v>77</v>
      </c>
      <c r="AY399" s="166" t="s">
        <v>137</v>
      </c>
    </row>
    <row r="400" spans="2:65" s="7" customFormat="1">
      <c r="B400" s="143"/>
      <c r="C400" s="144"/>
      <c r="D400" s="145" t="s">
        <v>149</v>
      </c>
      <c r="E400" s="146" t="s">
        <v>34</v>
      </c>
      <c r="F400" s="147" t="s">
        <v>497</v>
      </c>
      <c r="G400" s="144"/>
      <c r="H400" s="148">
        <v>28.678000000000001</v>
      </c>
      <c r="I400" s="149"/>
      <c r="J400" s="144"/>
      <c r="K400" s="144"/>
      <c r="L400" s="150"/>
      <c r="M400" s="151"/>
      <c r="N400" s="152"/>
      <c r="O400" s="152"/>
      <c r="P400" s="152"/>
      <c r="Q400" s="152"/>
      <c r="R400" s="152"/>
      <c r="S400" s="152"/>
      <c r="T400" s="153"/>
      <c r="AT400" s="154" t="s">
        <v>149</v>
      </c>
      <c r="AU400" s="154" t="s">
        <v>86</v>
      </c>
      <c r="AV400" s="7" t="s">
        <v>86</v>
      </c>
      <c r="AW400" s="7" t="s">
        <v>41</v>
      </c>
      <c r="AX400" s="7" t="s">
        <v>77</v>
      </c>
      <c r="AY400" s="154" t="s">
        <v>137</v>
      </c>
    </row>
    <row r="401" spans="2:65" s="8" customFormat="1">
      <c r="B401" s="155"/>
      <c r="C401" s="156"/>
      <c r="D401" s="157" t="s">
        <v>149</v>
      </c>
      <c r="E401" s="158" t="s">
        <v>34</v>
      </c>
      <c r="F401" s="159" t="s">
        <v>150</v>
      </c>
      <c r="G401" s="156"/>
      <c r="H401" s="160">
        <v>28.678000000000001</v>
      </c>
      <c r="I401" s="161"/>
      <c r="J401" s="156"/>
      <c r="K401" s="156"/>
      <c r="L401" s="162"/>
      <c r="M401" s="163"/>
      <c r="N401" s="164"/>
      <c r="O401" s="164"/>
      <c r="P401" s="164"/>
      <c r="Q401" s="164"/>
      <c r="R401" s="164"/>
      <c r="S401" s="164"/>
      <c r="T401" s="165"/>
      <c r="AT401" s="166" t="s">
        <v>149</v>
      </c>
      <c r="AU401" s="166" t="s">
        <v>86</v>
      </c>
      <c r="AV401" s="8" t="s">
        <v>143</v>
      </c>
      <c r="AW401" s="8" t="s">
        <v>41</v>
      </c>
      <c r="AX401" s="8" t="s">
        <v>84</v>
      </c>
      <c r="AY401" s="166" t="s">
        <v>137</v>
      </c>
    </row>
    <row r="402" spans="2:65" s="1" customFormat="1" ht="22.5" customHeight="1">
      <c r="B402" s="24"/>
      <c r="C402" s="131" t="s">
        <v>498</v>
      </c>
      <c r="D402" s="131" t="s">
        <v>139</v>
      </c>
      <c r="E402" s="132" t="s">
        <v>499</v>
      </c>
      <c r="F402" s="133" t="s">
        <v>500</v>
      </c>
      <c r="G402" s="134" t="s">
        <v>193</v>
      </c>
      <c r="H402" s="135">
        <v>2</v>
      </c>
      <c r="I402" s="136"/>
      <c r="J402" s="137">
        <f>ROUND(I402*H402,2)</f>
        <v>0</v>
      </c>
      <c r="K402" s="133" t="s">
        <v>34</v>
      </c>
      <c r="L402" s="34"/>
      <c r="M402" s="138" t="s">
        <v>34</v>
      </c>
      <c r="N402" s="139" t="s">
        <v>48</v>
      </c>
      <c r="O402" s="25"/>
      <c r="P402" s="140">
        <f>O402*H402</f>
        <v>0</v>
      </c>
      <c r="Q402" s="140">
        <v>0</v>
      </c>
      <c r="R402" s="140">
        <f>Q402*H402</f>
        <v>0</v>
      </c>
      <c r="S402" s="140">
        <v>0</v>
      </c>
      <c r="T402" s="141">
        <f>S402*H402</f>
        <v>0</v>
      </c>
      <c r="AR402" s="13" t="s">
        <v>295</v>
      </c>
      <c r="AT402" s="13" t="s">
        <v>139</v>
      </c>
      <c r="AU402" s="13" t="s">
        <v>86</v>
      </c>
      <c r="AY402" s="13" t="s">
        <v>137</v>
      </c>
      <c r="BE402" s="142">
        <f>IF(N402="základní",J402,0)</f>
        <v>0</v>
      </c>
      <c r="BF402" s="142">
        <f>IF(N402="snížená",J402,0)</f>
        <v>0</v>
      </c>
      <c r="BG402" s="142">
        <f>IF(N402="zákl. přenesená",J402,0)</f>
        <v>0</v>
      </c>
      <c r="BH402" s="142">
        <f>IF(N402="sníž. přenesená",J402,0)</f>
        <v>0</v>
      </c>
      <c r="BI402" s="142">
        <f>IF(N402="nulová",J402,0)</f>
        <v>0</v>
      </c>
      <c r="BJ402" s="13" t="s">
        <v>84</v>
      </c>
      <c r="BK402" s="142">
        <f>ROUND(I402*H402,2)</f>
        <v>0</v>
      </c>
      <c r="BL402" s="13" t="s">
        <v>295</v>
      </c>
      <c r="BM402" s="13" t="s">
        <v>501</v>
      </c>
    </row>
    <row r="403" spans="2:65" s="9" customFormat="1">
      <c r="B403" s="180"/>
      <c r="C403" s="181"/>
      <c r="D403" s="145" t="s">
        <v>149</v>
      </c>
      <c r="E403" s="182" t="s">
        <v>34</v>
      </c>
      <c r="F403" s="183" t="s">
        <v>229</v>
      </c>
      <c r="G403" s="181"/>
      <c r="H403" s="184" t="s">
        <v>34</v>
      </c>
      <c r="I403" s="185"/>
      <c r="J403" s="181"/>
      <c r="K403" s="181"/>
      <c r="L403" s="186"/>
      <c r="M403" s="187"/>
      <c r="N403" s="188"/>
      <c r="O403" s="188"/>
      <c r="P403" s="188"/>
      <c r="Q403" s="188"/>
      <c r="R403" s="188"/>
      <c r="S403" s="188"/>
      <c r="T403" s="189"/>
      <c r="AT403" s="190" t="s">
        <v>149</v>
      </c>
      <c r="AU403" s="190" t="s">
        <v>86</v>
      </c>
      <c r="AV403" s="9" t="s">
        <v>84</v>
      </c>
      <c r="AW403" s="9" t="s">
        <v>41</v>
      </c>
      <c r="AX403" s="9" t="s">
        <v>77</v>
      </c>
      <c r="AY403" s="190" t="s">
        <v>137</v>
      </c>
    </row>
    <row r="404" spans="2:65" s="9" customFormat="1">
      <c r="B404" s="180"/>
      <c r="C404" s="181"/>
      <c r="D404" s="145" t="s">
        <v>149</v>
      </c>
      <c r="E404" s="182" t="s">
        <v>34</v>
      </c>
      <c r="F404" s="183" t="s">
        <v>502</v>
      </c>
      <c r="G404" s="181"/>
      <c r="H404" s="184" t="s">
        <v>34</v>
      </c>
      <c r="I404" s="185"/>
      <c r="J404" s="181"/>
      <c r="K404" s="181"/>
      <c r="L404" s="186"/>
      <c r="M404" s="187"/>
      <c r="N404" s="188"/>
      <c r="O404" s="188"/>
      <c r="P404" s="188"/>
      <c r="Q404" s="188"/>
      <c r="R404" s="188"/>
      <c r="S404" s="188"/>
      <c r="T404" s="189"/>
      <c r="AT404" s="190" t="s">
        <v>149</v>
      </c>
      <c r="AU404" s="190" t="s">
        <v>86</v>
      </c>
      <c r="AV404" s="9" t="s">
        <v>84</v>
      </c>
      <c r="AW404" s="9" t="s">
        <v>41</v>
      </c>
      <c r="AX404" s="9" t="s">
        <v>77</v>
      </c>
      <c r="AY404" s="190" t="s">
        <v>137</v>
      </c>
    </row>
    <row r="405" spans="2:65" s="7" customFormat="1">
      <c r="B405" s="143"/>
      <c r="C405" s="144"/>
      <c r="D405" s="145" t="s">
        <v>149</v>
      </c>
      <c r="E405" s="146" t="s">
        <v>34</v>
      </c>
      <c r="F405" s="147" t="s">
        <v>86</v>
      </c>
      <c r="G405" s="144"/>
      <c r="H405" s="148">
        <v>2</v>
      </c>
      <c r="I405" s="149"/>
      <c r="J405" s="144"/>
      <c r="K405" s="144"/>
      <c r="L405" s="150"/>
      <c r="M405" s="151"/>
      <c r="N405" s="152"/>
      <c r="O405" s="152"/>
      <c r="P405" s="152"/>
      <c r="Q405" s="152"/>
      <c r="R405" s="152"/>
      <c r="S405" s="152"/>
      <c r="T405" s="153"/>
      <c r="AT405" s="154" t="s">
        <v>149</v>
      </c>
      <c r="AU405" s="154" t="s">
        <v>86</v>
      </c>
      <c r="AV405" s="7" t="s">
        <v>86</v>
      </c>
      <c r="AW405" s="7" t="s">
        <v>41</v>
      </c>
      <c r="AX405" s="7" t="s">
        <v>77</v>
      </c>
      <c r="AY405" s="154" t="s">
        <v>137</v>
      </c>
    </row>
    <row r="406" spans="2:65" s="8" customFormat="1">
      <c r="B406" s="155"/>
      <c r="C406" s="156"/>
      <c r="D406" s="157" t="s">
        <v>149</v>
      </c>
      <c r="E406" s="158" t="s">
        <v>34</v>
      </c>
      <c r="F406" s="159" t="s">
        <v>150</v>
      </c>
      <c r="G406" s="156"/>
      <c r="H406" s="160">
        <v>2</v>
      </c>
      <c r="I406" s="161"/>
      <c r="J406" s="156"/>
      <c r="K406" s="156"/>
      <c r="L406" s="162"/>
      <c r="M406" s="163"/>
      <c r="N406" s="164"/>
      <c r="O406" s="164"/>
      <c r="P406" s="164"/>
      <c r="Q406" s="164"/>
      <c r="R406" s="164"/>
      <c r="S406" s="164"/>
      <c r="T406" s="165"/>
      <c r="AT406" s="166" t="s">
        <v>149</v>
      </c>
      <c r="AU406" s="166" t="s">
        <v>86</v>
      </c>
      <c r="AV406" s="8" t="s">
        <v>143</v>
      </c>
      <c r="AW406" s="8" t="s">
        <v>41</v>
      </c>
      <c r="AX406" s="8" t="s">
        <v>84</v>
      </c>
      <c r="AY406" s="166" t="s">
        <v>137</v>
      </c>
    </row>
    <row r="407" spans="2:65" s="1" customFormat="1" ht="22.5" customHeight="1">
      <c r="B407" s="24"/>
      <c r="C407" s="131" t="s">
        <v>503</v>
      </c>
      <c r="D407" s="131" t="s">
        <v>139</v>
      </c>
      <c r="E407" s="132" t="s">
        <v>504</v>
      </c>
      <c r="F407" s="133" t="s">
        <v>500</v>
      </c>
      <c r="G407" s="134" t="s">
        <v>193</v>
      </c>
      <c r="H407" s="135">
        <v>2</v>
      </c>
      <c r="I407" s="136"/>
      <c r="J407" s="137">
        <f>ROUND(I407*H407,2)</f>
        <v>0</v>
      </c>
      <c r="K407" s="133" t="s">
        <v>34</v>
      </c>
      <c r="L407" s="34"/>
      <c r="M407" s="138" t="s">
        <v>34</v>
      </c>
      <c r="N407" s="139" t="s">
        <v>48</v>
      </c>
      <c r="O407" s="25"/>
      <c r="P407" s="140">
        <f>O407*H407</f>
        <v>0</v>
      </c>
      <c r="Q407" s="140">
        <v>0</v>
      </c>
      <c r="R407" s="140">
        <f>Q407*H407</f>
        <v>0</v>
      </c>
      <c r="S407" s="140">
        <v>0</v>
      </c>
      <c r="T407" s="141">
        <f>S407*H407</f>
        <v>0</v>
      </c>
      <c r="AR407" s="13" t="s">
        <v>295</v>
      </c>
      <c r="AT407" s="13" t="s">
        <v>139</v>
      </c>
      <c r="AU407" s="13" t="s">
        <v>86</v>
      </c>
      <c r="AY407" s="13" t="s">
        <v>137</v>
      </c>
      <c r="BE407" s="142">
        <f>IF(N407="základní",J407,0)</f>
        <v>0</v>
      </c>
      <c r="BF407" s="142">
        <f>IF(N407="snížená",J407,0)</f>
        <v>0</v>
      </c>
      <c r="BG407" s="142">
        <f>IF(N407="zákl. přenesená",J407,0)</f>
        <v>0</v>
      </c>
      <c r="BH407" s="142">
        <f>IF(N407="sníž. přenesená",J407,0)</f>
        <v>0</v>
      </c>
      <c r="BI407" s="142">
        <f>IF(N407="nulová",J407,0)</f>
        <v>0</v>
      </c>
      <c r="BJ407" s="13" t="s">
        <v>84</v>
      </c>
      <c r="BK407" s="142">
        <f>ROUND(I407*H407,2)</f>
        <v>0</v>
      </c>
      <c r="BL407" s="13" t="s">
        <v>295</v>
      </c>
      <c r="BM407" s="13" t="s">
        <v>505</v>
      </c>
    </row>
    <row r="408" spans="2:65" s="9" customFormat="1">
      <c r="B408" s="180"/>
      <c r="C408" s="181"/>
      <c r="D408" s="145" t="s">
        <v>149</v>
      </c>
      <c r="E408" s="182" t="s">
        <v>34</v>
      </c>
      <c r="F408" s="183" t="s">
        <v>229</v>
      </c>
      <c r="G408" s="181"/>
      <c r="H408" s="184" t="s">
        <v>34</v>
      </c>
      <c r="I408" s="185"/>
      <c r="J408" s="181"/>
      <c r="K408" s="181"/>
      <c r="L408" s="186"/>
      <c r="M408" s="187"/>
      <c r="N408" s="188"/>
      <c r="O408" s="188"/>
      <c r="P408" s="188"/>
      <c r="Q408" s="188"/>
      <c r="R408" s="188"/>
      <c r="S408" s="188"/>
      <c r="T408" s="189"/>
      <c r="AT408" s="190" t="s">
        <v>149</v>
      </c>
      <c r="AU408" s="190" t="s">
        <v>86</v>
      </c>
      <c r="AV408" s="9" t="s">
        <v>84</v>
      </c>
      <c r="AW408" s="9" t="s">
        <v>41</v>
      </c>
      <c r="AX408" s="9" t="s">
        <v>77</v>
      </c>
      <c r="AY408" s="190" t="s">
        <v>137</v>
      </c>
    </row>
    <row r="409" spans="2:65" s="9" customFormat="1">
      <c r="B409" s="180"/>
      <c r="C409" s="181"/>
      <c r="D409" s="145" t="s">
        <v>149</v>
      </c>
      <c r="E409" s="182" t="s">
        <v>34</v>
      </c>
      <c r="F409" s="183" t="s">
        <v>506</v>
      </c>
      <c r="G409" s="181"/>
      <c r="H409" s="184" t="s">
        <v>34</v>
      </c>
      <c r="I409" s="185"/>
      <c r="J409" s="181"/>
      <c r="K409" s="181"/>
      <c r="L409" s="186"/>
      <c r="M409" s="187"/>
      <c r="N409" s="188"/>
      <c r="O409" s="188"/>
      <c r="P409" s="188"/>
      <c r="Q409" s="188"/>
      <c r="R409" s="188"/>
      <c r="S409" s="188"/>
      <c r="T409" s="189"/>
      <c r="AT409" s="190" t="s">
        <v>149</v>
      </c>
      <c r="AU409" s="190" t="s">
        <v>86</v>
      </c>
      <c r="AV409" s="9" t="s">
        <v>84</v>
      </c>
      <c r="AW409" s="9" t="s">
        <v>41</v>
      </c>
      <c r="AX409" s="9" t="s">
        <v>77</v>
      </c>
      <c r="AY409" s="190" t="s">
        <v>137</v>
      </c>
    </row>
    <row r="410" spans="2:65" s="7" customFormat="1">
      <c r="B410" s="143"/>
      <c r="C410" s="144"/>
      <c r="D410" s="145" t="s">
        <v>149</v>
      </c>
      <c r="E410" s="146" t="s">
        <v>34</v>
      </c>
      <c r="F410" s="147" t="s">
        <v>86</v>
      </c>
      <c r="G410" s="144"/>
      <c r="H410" s="148">
        <v>2</v>
      </c>
      <c r="I410" s="149"/>
      <c r="J410" s="144"/>
      <c r="K410" s="144"/>
      <c r="L410" s="150"/>
      <c r="M410" s="151"/>
      <c r="N410" s="152"/>
      <c r="O410" s="152"/>
      <c r="P410" s="152"/>
      <c r="Q410" s="152"/>
      <c r="R410" s="152"/>
      <c r="S410" s="152"/>
      <c r="T410" s="153"/>
      <c r="AT410" s="154" t="s">
        <v>149</v>
      </c>
      <c r="AU410" s="154" t="s">
        <v>86</v>
      </c>
      <c r="AV410" s="7" t="s">
        <v>86</v>
      </c>
      <c r="AW410" s="7" t="s">
        <v>41</v>
      </c>
      <c r="AX410" s="7" t="s">
        <v>77</v>
      </c>
      <c r="AY410" s="154" t="s">
        <v>137</v>
      </c>
    </row>
    <row r="411" spans="2:65" s="8" customFormat="1">
      <c r="B411" s="155"/>
      <c r="C411" s="156"/>
      <c r="D411" s="157" t="s">
        <v>149</v>
      </c>
      <c r="E411" s="158" t="s">
        <v>34</v>
      </c>
      <c r="F411" s="159" t="s">
        <v>150</v>
      </c>
      <c r="G411" s="156"/>
      <c r="H411" s="160">
        <v>2</v>
      </c>
      <c r="I411" s="161"/>
      <c r="J411" s="156"/>
      <c r="K411" s="156"/>
      <c r="L411" s="162"/>
      <c r="M411" s="163"/>
      <c r="N411" s="164"/>
      <c r="O411" s="164"/>
      <c r="P411" s="164"/>
      <c r="Q411" s="164"/>
      <c r="R411" s="164"/>
      <c r="S411" s="164"/>
      <c r="T411" s="165"/>
      <c r="AT411" s="166" t="s">
        <v>149</v>
      </c>
      <c r="AU411" s="166" t="s">
        <v>86</v>
      </c>
      <c r="AV411" s="8" t="s">
        <v>143</v>
      </c>
      <c r="AW411" s="8" t="s">
        <v>41</v>
      </c>
      <c r="AX411" s="8" t="s">
        <v>84</v>
      </c>
      <c r="AY411" s="166" t="s">
        <v>137</v>
      </c>
    </row>
    <row r="412" spans="2:65" s="1" customFormat="1" ht="22.5" customHeight="1">
      <c r="B412" s="24"/>
      <c r="C412" s="131" t="s">
        <v>507</v>
      </c>
      <c r="D412" s="131" t="s">
        <v>139</v>
      </c>
      <c r="E412" s="132" t="s">
        <v>508</v>
      </c>
      <c r="F412" s="133" t="s">
        <v>509</v>
      </c>
      <c r="G412" s="134" t="s">
        <v>193</v>
      </c>
      <c r="H412" s="135">
        <v>2</v>
      </c>
      <c r="I412" s="136"/>
      <c r="J412" s="137">
        <f>ROUND(I412*H412,2)</f>
        <v>0</v>
      </c>
      <c r="K412" s="133" t="s">
        <v>34</v>
      </c>
      <c r="L412" s="34"/>
      <c r="M412" s="138" t="s">
        <v>34</v>
      </c>
      <c r="N412" s="139" t="s">
        <v>48</v>
      </c>
      <c r="O412" s="25"/>
      <c r="P412" s="140">
        <f>O412*H412</f>
        <v>0</v>
      </c>
      <c r="Q412" s="140">
        <v>0</v>
      </c>
      <c r="R412" s="140">
        <f>Q412*H412</f>
        <v>0</v>
      </c>
      <c r="S412" s="140">
        <v>0</v>
      </c>
      <c r="T412" s="141">
        <f>S412*H412</f>
        <v>0</v>
      </c>
      <c r="AR412" s="13" t="s">
        <v>295</v>
      </c>
      <c r="AT412" s="13" t="s">
        <v>139</v>
      </c>
      <c r="AU412" s="13" t="s">
        <v>86</v>
      </c>
      <c r="AY412" s="13" t="s">
        <v>137</v>
      </c>
      <c r="BE412" s="142">
        <f>IF(N412="základní",J412,0)</f>
        <v>0</v>
      </c>
      <c r="BF412" s="142">
        <f>IF(N412="snížená",J412,0)</f>
        <v>0</v>
      </c>
      <c r="BG412" s="142">
        <f>IF(N412="zákl. přenesená",J412,0)</f>
        <v>0</v>
      </c>
      <c r="BH412" s="142">
        <f>IF(N412="sníž. přenesená",J412,0)</f>
        <v>0</v>
      </c>
      <c r="BI412" s="142">
        <f>IF(N412="nulová",J412,0)</f>
        <v>0</v>
      </c>
      <c r="BJ412" s="13" t="s">
        <v>84</v>
      </c>
      <c r="BK412" s="142">
        <f>ROUND(I412*H412,2)</f>
        <v>0</v>
      </c>
      <c r="BL412" s="13" t="s">
        <v>295</v>
      </c>
      <c r="BM412" s="13" t="s">
        <v>510</v>
      </c>
    </row>
    <row r="413" spans="2:65" s="9" customFormat="1">
      <c r="B413" s="180"/>
      <c r="C413" s="181"/>
      <c r="D413" s="145" t="s">
        <v>149</v>
      </c>
      <c r="E413" s="182" t="s">
        <v>34</v>
      </c>
      <c r="F413" s="183" t="s">
        <v>229</v>
      </c>
      <c r="G413" s="181"/>
      <c r="H413" s="184" t="s">
        <v>34</v>
      </c>
      <c r="I413" s="185"/>
      <c r="J413" s="181"/>
      <c r="K413" s="181"/>
      <c r="L413" s="186"/>
      <c r="M413" s="187"/>
      <c r="N413" s="188"/>
      <c r="O413" s="188"/>
      <c r="P413" s="188"/>
      <c r="Q413" s="188"/>
      <c r="R413" s="188"/>
      <c r="S413" s="188"/>
      <c r="T413" s="189"/>
      <c r="AT413" s="190" t="s">
        <v>149</v>
      </c>
      <c r="AU413" s="190" t="s">
        <v>86</v>
      </c>
      <c r="AV413" s="9" t="s">
        <v>84</v>
      </c>
      <c r="AW413" s="9" t="s">
        <v>41</v>
      </c>
      <c r="AX413" s="9" t="s">
        <v>77</v>
      </c>
      <c r="AY413" s="190" t="s">
        <v>137</v>
      </c>
    </row>
    <row r="414" spans="2:65" s="7" customFormat="1">
      <c r="B414" s="143"/>
      <c r="C414" s="144"/>
      <c r="D414" s="145" t="s">
        <v>149</v>
      </c>
      <c r="E414" s="146" t="s">
        <v>34</v>
      </c>
      <c r="F414" s="147" t="s">
        <v>86</v>
      </c>
      <c r="G414" s="144"/>
      <c r="H414" s="148">
        <v>2</v>
      </c>
      <c r="I414" s="149"/>
      <c r="J414" s="144"/>
      <c r="K414" s="144"/>
      <c r="L414" s="150"/>
      <c r="M414" s="151"/>
      <c r="N414" s="152"/>
      <c r="O414" s="152"/>
      <c r="P414" s="152"/>
      <c r="Q414" s="152"/>
      <c r="R414" s="152"/>
      <c r="S414" s="152"/>
      <c r="T414" s="153"/>
      <c r="AT414" s="154" t="s">
        <v>149</v>
      </c>
      <c r="AU414" s="154" t="s">
        <v>86</v>
      </c>
      <c r="AV414" s="7" t="s">
        <v>86</v>
      </c>
      <c r="AW414" s="7" t="s">
        <v>41</v>
      </c>
      <c r="AX414" s="7" t="s">
        <v>77</v>
      </c>
      <c r="AY414" s="154" t="s">
        <v>137</v>
      </c>
    </row>
    <row r="415" spans="2:65" s="8" customFormat="1">
      <c r="B415" s="155"/>
      <c r="C415" s="156"/>
      <c r="D415" s="157" t="s">
        <v>149</v>
      </c>
      <c r="E415" s="158" t="s">
        <v>34</v>
      </c>
      <c r="F415" s="159" t="s">
        <v>150</v>
      </c>
      <c r="G415" s="156"/>
      <c r="H415" s="160">
        <v>2</v>
      </c>
      <c r="I415" s="161"/>
      <c r="J415" s="156"/>
      <c r="K415" s="156"/>
      <c r="L415" s="162"/>
      <c r="M415" s="163"/>
      <c r="N415" s="164"/>
      <c r="O415" s="164"/>
      <c r="P415" s="164"/>
      <c r="Q415" s="164"/>
      <c r="R415" s="164"/>
      <c r="S415" s="164"/>
      <c r="T415" s="165"/>
      <c r="AT415" s="166" t="s">
        <v>149</v>
      </c>
      <c r="AU415" s="166" t="s">
        <v>86</v>
      </c>
      <c r="AV415" s="8" t="s">
        <v>143</v>
      </c>
      <c r="AW415" s="8" t="s">
        <v>41</v>
      </c>
      <c r="AX415" s="8" t="s">
        <v>84</v>
      </c>
      <c r="AY415" s="166" t="s">
        <v>137</v>
      </c>
    </row>
    <row r="416" spans="2:65" s="1" customFormat="1" ht="31.5" customHeight="1">
      <c r="B416" s="24"/>
      <c r="C416" s="131" t="s">
        <v>511</v>
      </c>
      <c r="D416" s="131" t="s">
        <v>139</v>
      </c>
      <c r="E416" s="132" t="s">
        <v>512</v>
      </c>
      <c r="F416" s="133" t="s">
        <v>513</v>
      </c>
      <c r="G416" s="134" t="s">
        <v>429</v>
      </c>
      <c r="H416" s="196"/>
      <c r="I416" s="136"/>
      <c r="J416" s="137">
        <f>ROUND(I416*H416,2)</f>
        <v>0</v>
      </c>
      <c r="K416" s="133" t="s">
        <v>147</v>
      </c>
      <c r="L416" s="34"/>
      <c r="M416" s="138" t="s">
        <v>34</v>
      </c>
      <c r="N416" s="139" t="s">
        <v>48</v>
      </c>
      <c r="O416" s="25"/>
      <c r="P416" s="140">
        <f>O416*H416</f>
        <v>0</v>
      </c>
      <c r="Q416" s="140">
        <v>0</v>
      </c>
      <c r="R416" s="140">
        <f>Q416*H416</f>
        <v>0</v>
      </c>
      <c r="S416" s="140">
        <v>0</v>
      </c>
      <c r="T416" s="141">
        <f>S416*H416</f>
        <v>0</v>
      </c>
      <c r="AR416" s="13" t="s">
        <v>295</v>
      </c>
      <c r="AT416" s="13" t="s">
        <v>139</v>
      </c>
      <c r="AU416" s="13" t="s">
        <v>86</v>
      </c>
      <c r="AY416" s="13" t="s">
        <v>137</v>
      </c>
      <c r="BE416" s="142">
        <f>IF(N416="základní",J416,0)</f>
        <v>0</v>
      </c>
      <c r="BF416" s="142">
        <f>IF(N416="snížená",J416,0)</f>
        <v>0</v>
      </c>
      <c r="BG416" s="142">
        <f>IF(N416="zákl. přenesená",J416,0)</f>
        <v>0</v>
      </c>
      <c r="BH416" s="142">
        <f>IF(N416="sníž. přenesená",J416,0)</f>
        <v>0</v>
      </c>
      <c r="BI416" s="142">
        <f>IF(N416="nulová",J416,0)</f>
        <v>0</v>
      </c>
      <c r="BJ416" s="13" t="s">
        <v>84</v>
      </c>
      <c r="BK416" s="142">
        <f>ROUND(I416*H416,2)</f>
        <v>0</v>
      </c>
      <c r="BL416" s="13" t="s">
        <v>295</v>
      </c>
      <c r="BM416" s="13" t="s">
        <v>514</v>
      </c>
    </row>
    <row r="417" spans="2:65" s="6" customFormat="1" ht="29.85" customHeight="1">
      <c r="B417" s="114"/>
      <c r="C417" s="115"/>
      <c r="D417" s="128" t="s">
        <v>76</v>
      </c>
      <c r="E417" s="129" t="s">
        <v>515</v>
      </c>
      <c r="F417" s="129" t="s">
        <v>516</v>
      </c>
      <c r="G417" s="115"/>
      <c r="H417" s="115"/>
      <c r="I417" s="118"/>
      <c r="J417" s="130">
        <f>BK417</f>
        <v>0</v>
      </c>
      <c r="K417" s="115"/>
      <c r="L417" s="120"/>
      <c r="M417" s="121"/>
      <c r="N417" s="122"/>
      <c r="O417" s="122"/>
      <c r="P417" s="123">
        <f>SUM(P418:P456)</f>
        <v>0</v>
      </c>
      <c r="Q417" s="122"/>
      <c r="R417" s="123">
        <f>SUM(R418:R456)</f>
        <v>5.7430930000000005E-2</v>
      </c>
      <c r="S417" s="122"/>
      <c r="T417" s="124">
        <f>SUM(T418:T456)</f>
        <v>0</v>
      </c>
      <c r="AR417" s="125" t="s">
        <v>86</v>
      </c>
      <c r="AT417" s="126" t="s">
        <v>76</v>
      </c>
      <c r="AU417" s="126" t="s">
        <v>84</v>
      </c>
      <c r="AY417" s="125" t="s">
        <v>137</v>
      </c>
      <c r="BK417" s="127">
        <f>SUM(BK418:BK456)</f>
        <v>0</v>
      </c>
    </row>
    <row r="418" spans="2:65" s="1" customFormat="1" ht="22.5" customHeight="1">
      <c r="B418" s="24"/>
      <c r="C418" s="131" t="s">
        <v>517</v>
      </c>
      <c r="D418" s="131" t="s">
        <v>139</v>
      </c>
      <c r="E418" s="132" t="s">
        <v>518</v>
      </c>
      <c r="F418" s="133" t="s">
        <v>519</v>
      </c>
      <c r="G418" s="134" t="s">
        <v>193</v>
      </c>
      <c r="H418" s="135">
        <v>26.071000000000002</v>
      </c>
      <c r="I418" s="136"/>
      <c r="J418" s="137">
        <f>ROUND(I418*H418,2)</f>
        <v>0</v>
      </c>
      <c r="K418" s="133" t="s">
        <v>147</v>
      </c>
      <c r="L418" s="34"/>
      <c r="M418" s="138" t="s">
        <v>34</v>
      </c>
      <c r="N418" s="139" t="s">
        <v>48</v>
      </c>
      <c r="O418" s="25"/>
      <c r="P418" s="140">
        <f>O418*H418</f>
        <v>0</v>
      </c>
      <c r="Q418" s="140">
        <v>1.4999999999999999E-4</v>
      </c>
      <c r="R418" s="140">
        <f>Q418*H418</f>
        <v>3.9106499999999999E-3</v>
      </c>
      <c r="S418" s="140">
        <v>0</v>
      </c>
      <c r="T418" s="141">
        <f>S418*H418</f>
        <v>0</v>
      </c>
      <c r="AR418" s="13" t="s">
        <v>295</v>
      </c>
      <c r="AT418" s="13" t="s">
        <v>139</v>
      </c>
      <c r="AU418" s="13" t="s">
        <v>86</v>
      </c>
      <c r="AY418" s="13" t="s">
        <v>137</v>
      </c>
      <c r="BE418" s="142">
        <f>IF(N418="základní",J418,0)</f>
        <v>0</v>
      </c>
      <c r="BF418" s="142">
        <f>IF(N418="snížená",J418,0)</f>
        <v>0</v>
      </c>
      <c r="BG418" s="142">
        <f>IF(N418="zákl. přenesená",J418,0)</f>
        <v>0</v>
      </c>
      <c r="BH418" s="142">
        <f>IF(N418="sníž. přenesená",J418,0)</f>
        <v>0</v>
      </c>
      <c r="BI418" s="142">
        <f>IF(N418="nulová",J418,0)</f>
        <v>0</v>
      </c>
      <c r="BJ418" s="13" t="s">
        <v>84</v>
      </c>
      <c r="BK418" s="142">
        <f>ROUND(I418*H418,2)</f>
        <v>0</v>
      </c>
      <c r="BL418" s="13" t="s">
        <v>295</v>
      </c>
      <c r="BM418" s="13" t="s">
        <v>520</v>
      </c>
    </row>
    <row r="419" spans="2:65" s="9" customFormat="1">
      <c r="B419" s="180"/>
      <c r="C419" s="181"/>
      <c r="D419" s="145" t="s">
        <v>149</v>
      </c>
      <c r="E419" s="182" t="s">
        <v>34</v>
      </c>
      <c r="F419" s="183" t="s">
        <v>323</v>
      </c>
      <c r="G419" s="181"/>
      <c r="H419" s="184" t="s">
        <v>34</v>
      </c>
      <c r="I419" s="185"/>
      <c r="J419" s="181"/>
      <c r="K419" s="181"/>
      <c r="L419" s="186"/>
      <c r="M419" s="187"/>
      <c r="N419" s="188"/>
      <c r="O419" s="188"/>
      <c r="P419" s="188"/>
      <c r="Q419" s="188"/>
      <c r="R419" s="188"/>
      <c r="S419" s="188"/>
      <c r="T419" s="189"/>
      <c r="AT419" s="190" t="s">
        <v>149</v>
      </c>
      <c r="AU419" s="190" t="s">
        <v>86</v>
      </c>
      <c r="AV419" s="9" t="s">
        <v>84</v>
      </c>
      <c r="AW419" s="9" t="s">
        <v>41</v>
      </c>
      <c r="AX419" s="9" t="s">
        <v>77</v>
      </c>
      <c r="AY419" s="190" t="s">
        <v>137</v>
      </c>
    </row>
    <row r="420" spans="2:65" s="9" customFormat="1">
      <c r="B420" s="180"/>
      <c r="C420" s="181"/>
      <c r="D420" s="145" t="s">
        <v>149</v>
      </c>
      <c r="E420" s="182" t="s">
        <v>34</v>
      </c>
      <c r="F420" s="183" t="s">
        <v>485</v>
      </c>
      <c r="G420" s="181"/>
      <c r="H420" s="184" t="s">
        <v>34</v>
      </c>
      <c r="I420" s="185"/>
      <c r="J420" s="181"/>
      <c r="K420" s="181"/>
      <c r="L420" s="186"/>
      <c r="M420" s="187"/>
      <c r="N420" s="188"/>
      <c r="O420" s="188"/>
      <c r="P420" s="188"/>
      <c r="Q420" s="188"/>
      <c r="R420" s="188"/>
      <c r="S420" s="188"/>
      <c r="T420" s="189"/>
      <c r="AT420" s="190" t="s">
        <v>149</v>
      </c>
      <c r="AU420" s="190" t="s">
        <v>86</v>
      </c>
      <c r="AV420" s="9" t="s">
        <v>84</v>
      </c>
      <c r="AW420" s="9" t="s">
        <v>41</v>
      </c>
      <c r="AX420" s="9" t="s">
        <v>77</v>
      </c>
      <c r="AY420" s="190" t="s">
        <v>137</v>
      </c>
    </row>
    <row r="421" spans="2:65" s="7" customFormat="1">
      <c r="B421" s="143"/>
      <c r="C421" s="144"/>
      <c r="D421" s="145" t="s">
        <v>149</v>
      </c>
      <c r="E421" s="146" t="s">
        <v>34</v>
      </c>
      <c r="F421" s="147" t="s">
        <v>486</v>
      </c>
      <c r="G421" s="144"/>
      <c r="H421" s="148">
        <v>5.4850000000000003</v>
      </c>
      <c r="I421" s="149"/>
      <c r="J421" s="144"/>
      <c r="K421" s="144"/>
      <c r="L421" s="150"/>
      <c r="M421" s="151"/>
      <c r="N421" s="152"/>
      <c r="O421" s="152"/>
      <c r="P421" s="152"/>
      <c r="Q421" s="152"/>
      <c r="R421" s="152"/>
      <c r="S421" s="152"/>
      <c r="T421" s="153"/>
      <c r="AT421" s="154" t="s">
        <v>149</v>
      </c>
      <c r="AU421" s="154" t="s">
        <v>86</v>
      </c>
      <c r="AV421" s="7" t="s">
        <v>86</v>
      </c>
      <c r="AW421" s="7" t="s">
        <v>41</v>
      </c>
      <c r="AX421" s="7" t="s">
        <v>77</v>
      </c>
      <c r="AY421" s="154" t="s">
        <v>137</v>
      </c>
    </row>
    <row r="422" spans="2:65" s="9" customFormat="1">
      <c r="B422" s="180"/>
      <c r="C422" s="181"/>
      <c r="D422" s="145" t="s">
        <v>149</v>
      </c>
      <c r="E422" s="182" t="s">
        <v>34</v>
      </c>
      <c r="F422" s="183" t="s">
        <v>487</v>
      </c>
      <c r="G422" s="181"/>
      <c r="H422" s="184" t="s">
        <v>34</v>
      </c>
      <c r="I422" s="185"/>
      <c r="J422" s="181"/>
      <c r="K422" s="181"/>
      <c r="L422" s="186"/>
      <c r="M422" s="187"/>
      <c r="N422" s="188"/>
      <c r="O422" s="188"/>
      <c r="P422" s="188"/>
      <c r="Q422" s="188"/>
      <c r="R422" s="188"/>
      <c r="S422" s="188"/>
      <c r="T422" s="189"/>
      <c r="AT422" s="190" t="s">
        <v>149</v>
      </c>
      <c r="AU422" s="190" t="s">
        <v>86</v>
      </c>
      <c r="AV422" s="9" t="s">
        <v>84</v>
      </c>
      <c r="AW422" s="9" t="s">
        <v>41</v>
      </c>
      <c r="AX422" s="9" t="s">
        <v>77</v>
      </c>
      <c r="AY422" s="190" t="s">
        <v>137</v>
      </c>
    </row>
    <row r="423" spans="2:65" s="7" customFormat="1">
      <c r="B423" s="143"/>
      <c r="C423" s="144"/>
      <c r="D423" s="145" t="s">
        <v>149</v>
      </c>
      <c r="E423" s="146" t="s">
        <v>34</v>
      </c>
      <c r="F423" s="147" t="s">
        <v>488</v>
      </c>
      <c r="G423" s="144"/>
      <c r="H423" s="148">
        <v>7.016</v>
      </c>
      <c r="I423" s="149"/>
      <c r="J423" s="144"/>
      <c r="K423" s="144"/>
      <c r="L423" s="150"/>
      <c r="M423" s="151"/>
      <c r="N423" s="152"/>
      <c r="O423" s="152"/>
      <c r="P423" s="152"/>
      <c r="Q423" s="152"/>
      <c r="R423" s="152"/>
      <c r="S423" s="152"/>
      <c r="T423" s="153"/>
      <c r="AT423" s="154" t="s">
        <v>149</v>
      </c>
      <c r="AU423" s="154" t="s">
        <v>86</v>
      </c>
      <c r="AV423" s="7" t="s">
        <v>86</v>
      </c>
      <c r="AW423" s="7" t="s">
        <v>41</v>
      </c>
      <c r="AX423" s="7" t="s">
        <v>77</v>
      </c>
      <c r="AY423" s="154" t="s">
        <v>137</v>
      </c>
    </row>
    <row r="424" spans="2:65" s="9" customFormat="1">
      <c r="B424" s="180"/>
      <c r="C424" s="181"/>
      <c r="D424" s="145" t="s">
        <v>149</v>
      </c>
      <c r="E424" s="182" t="s">
        <v>34</v>
      </c>
      <c r="F424" s="183" t="s">
        <v>489</v>
      </c>
      <c r="G424" s="181"/>
      <c r="H424" s="184" t="s">
        <v>34</v>
      </c>
      <c r="I424" s="185"/>
      <c r="J424" s="181"/>
      <c r="K424" s="181"/>
      <c r="L424" s="186"/>
      <c r="M424" s="187"/>
      <c r="N424" s="188"/>
      <c r="O424" s="188"/>
      <c r="P424" s="188"/>
      <c r="Q424" s="188"/>
      <c r="R424" s="188"/>
      <c r="S424" s="188"/>
      <c r="T424" s="189"/>
      <c r="AT424" s="190" t="s">
        <v>149</v>
      </c>
      <c r="AU424" s="190" t="s">
        <v>86</v>
      </c>
      <c r="AV424" s="9" t="s">
        <v>84</v>
      </c>
      <c r="AW424" s="9" t="s">
        <v>41</v>
      </c>
      <c r="AX424" s="9" t="s">
        <v>77</v>
      </c>
      <c r="AY424" s="190" t="s">
        <v>137</v>
      </c>
    </row>
    <row r="425" spans="2:65" s="7" customFormat="1">
      <c r="B425" s="143"/>
      <c r="C425" s="144"/>
      <c r="D425" s="145" t="s">
        <v>149</v>
      </c>
      <c r="E425" s="146" t="s">
        <v>34</v>
      </c>
      <c r="F425" s="147" t="s">
        <v>490</v>
      </c>
      <c r="G425" s="144"/>
      <c r="H425" s="148">
        <v>9.7390000000000008</v>
      </c>
      <c r="I425" s="149"/>
      <c r="J425" s="144"/>
      <c r="K425" s="144"/>
      <c r="L425" s="150"/>
      <c r="M425" s="151"/>
      <c r="N425" s="152"/>
      <c r="O425" s="152"/>
      <c r="P425" s="152"/>
      <c r="Q425" s="152"/>
      <c r="R425" s="152"/>
      <c r="S425" s="152"/>
      <c r="T425" s="153"/>
      <c r="AT425" s="154" t="s">
        <v>149</v>
      </c>
      <c r="AU425" s="154" t="s">
        <v>86</v>
      </c>
      <c r="AV425" s="7" t="s">
        <v>86</v>
      </c>
      <c r="AW425" s="7" t="s">
        <v>41</v>
      </c>
      <c r="AX425" s="7" t="s">
        <v>77</v>
      </c>
      <c r="AY425" s="154" t="s">
        <v>137</v>
      </c>
    </row>
    <row r="426" spans="2:65" s="9" customFormat="1">
      <c r="B426" s="180"/>
      <c r="C426" s="181"/>
      <c r="D426" s="145" t="s">
        <v>149</v>
      </c>
      <c r="E426" s="182" t="s">
        <v>34</v>
      </c>
      <c r="F426" s="183" t="s">
        <v>491</v>
      </c>
      <c r="G426" s="181"/>
      <c r="H426" s="184" t="s">
        <v>34</v>
      </c>
      <c r="I426" s="185"/>
      <c r="J426" s="181"/>
      <c r="K426" s="181"/>
      <c r="L426" s="186"/>
      <c r="M426" s="187"/>
      <c r="N426" s="188"/>
      <c r="O426" s="188"/>
      <c r="P426" s="188"/>
      <c r="Q426" s="188"/>
      <c r="R426" s="188"/>
      <c r="S426" s="188"/>
      <c r="T426" s="189"/>
      <c r="AT426" s="190" t="s">
        <v>149</v>
      </c>
      <c r="AU426" s="190" t="s">
        <v>86</v>
      </c>
      <c r="AV426" s="9" t="s">
        <v>84</v>
      </c>
      <c r="AW426" s="9" t="s">
        <v>41</v>
      </c>
      <c r="AX426" s="9" t="s">
        <v>77</v>
      </c>
      <c r="AY426" s="190" t="s">
        <v>137</v>
      </c>
    </row>
    <row r="427" spans="2:65" s="7" customFormat="1">
      <c r="B427" s="143"/>
      <c r="C427" s="144"/>
      <c r="D427" s="145" t="s">
        <v>149</v>
      </c>
      <c r="E427" s="146" t="s">
        <v>34</v>
      </c>
      <c r="F427" s="147" t="s">
        <v>492</v>
      </c>
      <c r="G427" s="144"/>
      <c r="H427" s="148">
        <v>3.831</v>
      </c>
      <c r="I427" s="149"/>
      <c r="J427" s="144"/>
      <c r="K427" s="144"/>
      <c r="L427" s="150"/>
      <c r="M427" s="151"/>
      <c r="N427" s="152"/>
      <c r="O427" s="152"/>
      <c r="P427" s="152"/>
      <c r="Q427" s="152"/>
      <c r="R427" s="152"/>
      <c r="S427" s="152"/>
      <c r="T427" s="153"/>
      <c r="AT427" s="154" t="s">
        <v>149</v>
      </c>
      <c r="AU427" s="154" t="s">
        <v>86</v>
      </c>
      <c r="AV427" s="7" t="s">
        <v>86</v>
      </c>
      <c r="AW427" s="7" t="s">
        <v>41</v>
      </c>
      <c r="AX427" s="7" t="s">
        <v>77</v>
      </c>
      <c r="AY427" s="154" t="s">
        <v>137</v>
      </c>
    </row>
    <row r="428" spans="2:65" s="8" customFormat="1">
      <c r="B428" s="155"/>
      <c r="C428" s="156"/>
      <c r="D428" s="157" t="s">
        <v>149</v>
      </c>
      <c r="E428" s="158" t="s">
        <v>34</v>
      </c>
      <c r="F428" s="159" t="s">
        <v>150</v>
      </c>
      <c r="G428" s="156"/>
      <c r="H428" s="160">
        <v>26.071000000000002</v>
      </c>
      <c r="I428" s="161"/>
      <c r="J428" s="156"/>
      <c r="K428" s="156"/>
      <c r="L428" s="162"/>
      <c r="M428" s="163"/>
      <c r="N428" s="164"/>
      <c r="O428" s="164"/>
      <c r="P428" s="164"/>
      <c r="Q428" s="164"/>
      <c r="R428" s="164"/>
      <c r="S428" s="164"/>
      <c r="T428" s="165"/>
      <c r="AT428" s="166" t="s">
        <v>149</v>
      </c>
      <c r="AU428" s="166" t="s">
        <v>86</v>
      </c>
      <c r="AV428" s="8" t="s">
        <v>143</v>
      </c>
      <c r="AW428" s="8" t="s">
        <v>41</v>
      </c>
      <c r="AX428" s="8" t="s">
        <v>84</v>
      </c>
      <c r="AY428" s="166" t="s">
        <v>137</v>
      </c>
    </row>
    <row r="429" spans="2:65" s="1" customFormat="1" ht="22.5" customHeight="1">
      <c r="B429" s="24"/>
      <c r="C429" s="131" t="s">
        <v>521</v>
      </c>
      <c r="D429" s="131" t="s">
        <v>139</v>
      </c>
      <c r="E429" s="132" t="s">
        <v>522</v>
      </c>
      <c r="F429" s="133" t="s">
        <v>523</v>
      </c>
      <c r="G429" s="134" t="s">
        <v>193</v>
      </c>
      <c r="H429" s="135">
        <v>26.071000000000002</v>
      </c>
      <c r="I429" s="136"/>
      <c r="J429" s="137">
        <f>ROUND(I429*H429,2)</f>
        <v>0</v>
      </c>
      <c r="K429" s="133" t="s">
        <v>147</v>
      </c>
      <c r="L429" s="34"/>
      <c r="M429" s="138" t="s">
        <v>34</v>
      </c>
      <c r="N429" s="139" t="s">
        <v>48</v>
      </c>
      <c r="O429" s="25"/>
      <c r="P429" s="140">
        <f>O429*H429</f>
        <v>0</v>
      </c>
      <c r="Q429" s="140">
        <v>2.4000000000000001E-4</v>
      </c>
      <c r="R429" s="140">
        <f>Q429*H429</f>
        <v>6.2570400000000002E-3</v>
      </c>
      <c r="S429" s="140">
        <v>0</v>
      </c>
      <c r="T429" s="141">
        <f>S429*H429</f>
        <v>0</v>
      </c>
      <c r="AR429" s="13" t="s">
        <v>295</v>
      </c>
      <c r="AT429" s="13" t="s">
        <v>139</v>
      </c>
      <c r="AU429" s="13" t="s">
        <v>86</v>
      </c>
      <c r="AY429" s="13" t="s">
        <v>137</v>
      </c>
      <c r="BE429" s="142">
        <f>IF(N429="základní",J429,0)</f>
        <v>0</v>
      </c>
      <c r="BF429" s="142">
        <f>IF(N429="snížená",J429,0)</f>
        <v>0</v>
      </c>
      <c r="BG429" s="142">
        <f>IF(N429="zákl. přenesená",J429,0)</f>
        <v>0</v>
      </c>
      <c r="BH429" s="142">
        <f>IF(N429="sníž. přenesená",J429,0)</f>
        <v>0</v>
      </c>
      <c r="BI429" s="142">
        <f>IF(N429="nulová",J429,0)</f>
        <v>0</v>
      </c>
      <c r="BJ429" s="13" t="s">
        <v>84</v>
      </c>
      <c r="BK429" s="142">
        <f>ROUND(I429*H429,2)</f>
        <v>0</v>
      </c>
      <c r="BL429" s="13" t="s">
        <v>295</v>
      </c>
      <c r="BM429" s="13" t="s">
        <v>524</v>
      </c>
    </row>
    <row r="430" spans="2:65" s="9" customFormat="1">
      <c r="B430" s="180"/>
      <c r="C430" s="181"/>
      <c r="D430" s="145" t="s">
        <v>149</v>
      </c>
      <c r="E430" s="182" t="s">
        <v>34</v>
      </c>
      <c r="F430" s="183" t="s">
        <v>323</v>
      </c>
      <c r="G430" s="181"/>
      <c r="H430" s="184" t="s">
        <v>34</v>
      </c>
      <c r="I430" s="185"/>
      <c r="J430" s="181"/>
      <c r="K430" s="181"/>
      <c r="L430" s="186"/>
      <c r="M430" s="187"/>
      <c r="N430" s="188"/>
      <c r="O430" s="188"/>
      <c r="P430" s="188"/>
      <c r="Q430" s="188"/>
      <c r="R430" s="188"/>
      <c r="S430" s="188"/>
      <c r="T430" s="189"/>
      <c r="AT430" s="190" t="s">
        <v>149</v>
      </c>
      <c r="AU430" s="190" t="s">
        <v>86</v>
      </c>
      <c r="AV430" s="9" t="s">
        <v>84</v>
      </c>
      <c r="AW430" s="9" t="s">
        <v>41</v>
      </c>
      <c r="AX430" s="9" t="s">
        <v>77</v>
      </c>
      <c r="AY430" s="190" t="s">
        <v>137</v>
      </c>
    </row>
    <row r="431" spans="2:65" s="9" customFormat="1">
      <c r="B431" s="180"/>
      <c r="C431" s="181"/>
      <c r="D431" s="145" t="s">
        <v>149</v>
      </c>
      <c r="E431" s="182" t="s">
        <v>34</v>
      </c>
      <c r="F431" s="183" t="s">
        <v>485</v>
      </c>
      <c r="G431" s="181"/>
      <c r="H431" s="184" t="s">
        <v>34</v>
      </c>
      <c r="I431" s="185"/>
      <c r="J431" s="181"/>
      <c r="K431" s="181"/>
      <c r="L431" s="186"/>
      <c r="M431" s="187"/>
      <c r="N431" s="188"/>
      <c r="O431" s="188"/>
      <c r="P431" s="188"/>
      <c r="Q431" s="188"/>
      <c r="R431" s="188"/>
      <c r="S431" s="188"/>
      <c r="T431" s="189"/>
      <c r="AT431" s="190" t="s">
        <v>149</v>
      </c>
      <c r="AU431" s="190" t="s">
        <v>86</v>
      </c>
      <c r="AV431" s="9" t="s">
        <v>84</v>
      </c>
      <c r="AW431" s="9" t="s">
        <v>41</v>
      </c>
      <c r="AX431" s="9" t="s">
        <v>77</v>
      </c>
      <c r="AY431" s="190" t="s">
        <v>137</v>
      </c>
    </row>
    <row r="432" spans="2:65" s="7" customFormat="1">
      <c r="B432" s="143"/>
      <c r="C432" s="144"/>
      <c r="D432" s="145" t="s">
        <v>149</v>
      </c>
      <c r="E432" s="146" t="s">
        <v>34</v>
      </c>
      <c r="F432" s="147" t="s">
        <v>486</v>
      </c>
      <c r="G432" s="144"/>
      <c r="H432" s="148">
        <v>5.4850000000000003</v>
      </c>
      <c r="I432" s="149"/>
      <c r="J432" s="144"/>
      <c r="K432" s="144"/>
      <c r="L432" s="150"/>
      <c r="M432" s="151"/>
      <c r="N432" s="152"/>
      <c r="O432" s="152"/>
      <c r="P432" s="152"/>
      <c r="Q432" s="152"/>
      <c r="R432" s="152"/>
      <c r="S432" s="152"/>
      <c r="T432" s="153"/>
      <c r="AT432" s="154" t="s">
        <v>149</v>
      </c>
      <c r="AU432" s="154" t="s">
        <v>86</v>
      </c>
      <c r="AV432" s="7" t="s">
        <v>86</v>
      </c>
      <c r="AW432" s="7" t="s">
        <v>41</v>
      </c>
      <c r="AX432" s="7" t="s">
        <v>77</v>
      </c>
      <c r="AY432" s="154" t="s">
        <v>137</v>
      </c>
    </row>
    <row r="433" spans="2:65" s="9" customFormat="1">
      <c r="B433" s="180"/>
      <c r="C433" s="181"/>
      <c r="D433" s="145" t="s">
        <v>149</v>
      </c>
      <c r="E433" s="182" t="s">
        <v>34</v>
      </c>
      <c r="F433" s="183" t="s">
        <v>487</v>
      </c>
      <c r="G433" s="181"/>
      <c r="H433" s="184" t="s">
        <v>34</v>
      </c>
      <c r="I433" s="185"/>
      <c r="J433" s="181"/>
      <c r="K433" s="181"/>
      <c r="L433" s="186"/>
      <c r="M433" s="187"/>
      <c r="N433" s="188"/>
      <c r="O433" s="188"/>
      <c r="P433" s="188"/>
      <c r="Q433" s="188"/>
      <c r="R433" s="188"/>
      <c r="S433" s="188"/>
      <c r="T433" s="189"/>
      <c r="AT433" s="190" t="s">
        <v>149</v>
      </c>
      <c r="AU433" s="190" t="s">
        <v>86</v>
      </c>
      <c r="AV433" s="9" t="s">
        <v>84</v>
      </c>
      <c r="AW433" s="9" t="s">
        <v>41</v>
      </c>
      <c r="AX433" s="9" t="s">
        <v>77</v>
      </c>
      <c r="AY433" s="190" t="s">
        <v>137</v>
      </c>
    </row>
    <row r="434" spans="2:65" s="7" customFormat="1">
      <c r="B434" s="143"/>
      <c r="C434" s="144"/>
      <c r="D434" s="145" t="s">
        <v>149</v>
      </c>
      <c r="E434" s="146" t="s">
        <v>34</v>
      </c>
      <c r="F434" s="147" t="s">
        <v>488</v>
      </c>
      <c r="G434" s="144"/>
      <c r="H434" s="148">
        <v>7.016</v>
      </c>
      <c r="I434" s="149"/>
      <c r="J434" s="144"/>
      <c r="K434" s="144"/>
      <c r="L434" s="150"/>
      <c r="M434" s="151"/>
      <c r="N434" s="152"/>
      <c r="O434" s="152"/>
      <c r="P434" s="152"/>
      <c r="Q434" s="152"/>
      <c r="R434" s="152"/>
      <c r="S434" s="152"/>
      <c r="T434" s="153"/>
      <c r="AT434" s="154" t="s">
        <v>149</v>
      </c>
      <c r="AU434" s="154" t="s">
        <v>86</v>
      </c>
      <c r="AV434" s="7" t="s">
        <v>86</v>
      </c>
      <c r="AW434" s="7" t="s">
        <v>41</v>
      </c>
      <c r="AX434" s="7" t="s">
        <v>77</v>
      </c>
      <c r="AY434" s="154" t="s">
        <v>137</v>
      </c>
    </row>
    <row r="435" spans="2:65" s="9" customFormat="1">
      <c r="B435" s="180"/>
      <c r="C435" s="181"/>
      <c r="D435" s="145" t="s">
        <v>149</v>
      </c>
      <c r="E435" s="182" t="s">
        <v>34</v>
      </c>
      <c r="F435" s="183" t="s">
        <v>489</v>
      </c>
      <c r="G435" s="181"/>
      <c r="H435" s="184" t="s">
        <v>34</v>
      </c>
      <c r="I435" s="185"/>
      <c r="J435" s="181"/>
      <c r="K435" s="181"/>
      <c r="L435" s="186"/>
      <c r="M435" s="187"/>
      <c r="N435" s="188"/>
      <c r="O435" s="188"/>
      <c r="P435" s="188"/>
      <c r="Q435" s="188"/>
      <c r="R435" s="188"/>
      <c r="S435" s="188"/>
      <c r="T435" s="189"/>
      <c r="AT435" s="190" t="s">
        <v>149</v>
      </c>
      <c r="AU435" s="190" t="s">
        <v>86</v>
      </c>
      <c r="AV435" s="9" t="s">
        <v>84</v>
      </c>
      <c r="AW435" s="9" t="s">
        <v>41</v>
      </c>
      <c r="AX435" s="9" t="s">
        <v>77</v>
      </c>
      <c r="AY435" s="190" t="s">
        <v>137</v>
      </c>
    </row>
    <row r="436" spans="2:65" s="7" customFormat="1">
      <c r="B436" s="143"/>
      <c r="C436" s="144"/>
      <c r="D436" s="145" t="s">
        <v>149</v>
      </c>
      <c r="E436" s="146" t="s">
        <v>34</v>
      </c>
      <c r="F436" s="147" t="s">
        <v>490</v>
      </c>
      <c r="G436" s="144"/>
      <c r="H436" s="148">
        <v>9.7390000000000008</v>
      </c>
      <c r="I436" s="149"/>
      <c r="J436" s="144"/>
      <c r="K436" s="144"/>
      <c r="L436" s="150"/>
      <c r="M436" s="151"/>
      <c r="N436" s="152"/>
      <c r="O436" s="152"/>
      <c r="P436" s="152"/>
      <c r="Q436" s="152"/>
      <c r="R436" s="152"/>
      <c r="S436" s="152"/>
      <c r="T436" s="153"/>
      <c r="AT436" s="154" t="s">
        <v>149</v>
      </c>
      <c r="AU436" s="154" t="s">
        <v>86</v>
      </c>
      <c r="AV436" s="7" t="s">
        <v>86</v>
      </c>
      <c r="AW436" s="7" t="s">
        <v>41</v>
      </c>
      <c r="AX436" s="7" t="s">
        <v>77</v>
      </c>
      <c r="AY436" s="154" t="s">
        <v>137</v>
      </c>
    </row>
    <row r="437" spans="2:65" s="9" customFormat="1">
      <c r="B437" s="180"/>
      <c r="C437" s="181"/>
      <c r="D437" s="145" t="s">
        <v>149</v>
      </c>
      <c r="E437" s="182" t="s">
        <v>34</v>
      </c>
      <c r="F437" s="183" t="s">
        <v>491</v>
      </c>
      <c r="G437" s="181"/>
      <c r="H437" s="184" t="s">
        <v>34</v>
      </c>
      <c r="I437" s="185"/>
      <c r="J437" s="181"/>
      <c r="K437" s="181"/>
      <c r="L437" s="186"/>
      <c r="M437" s="187"/>
      <c r="N437" s="188"/>
      <c r="O437" s="188"/>
      <c r="P437" s="188"/>
      <c r="Q437" s="188"/>
      <c r="R437" s="188"/>
      <c r="S437" s="188"/>
      <c r="T437" s="189"/>
      <c r="AT437" s="190" t="s">
        <v>149</v>
      </c>
      <c r="AU437" s="190" t="s">
        <v>86</v>
      </c>
      <c r="AV437" s="9" t="s">
        <v>84</v>
      </c>
      <c r="AW437" s="9" t="s">
        <v>41</v>
      </c>
      <c r="AX437" s="9" t="s">
        <v>77</v>
      </c>
      <c r="AY437" s="190" t="s">
        <v>137</v>
      </c>
    </row>
    <row r="438" spans="2:65" s="7" customFormat="1">
      <c r="B438" s="143"/>
      <c r="C438" s="144"/>
      <c r="D438" s="145" t="s">
        <v>149</v>
      </c>
      <c r="E438" s="146" t="s">
        <v>34</v>
      </c>
      <c r="F438" s="147" t="s">
        <v>492</v>
      </c>
      <c r="G438" s="144"/>
      <c r="H438" s="148">
        <v>3.831</v>
      </c>
      <c r="I438" s="149"/>
      <c r="J438" s="144"/>
      <c r="K438" s="144"/>
      <c r="L438" s="150"/>
      <c r="M438" s="151"/>
      <c r="N438" s="152"/>
      <c r="O438" s="152"/>
      <c r="P438" s="152"/>
      <c r="Q438" s="152"/>
      <c r="R438" s="152"/>
      <c r="S438" s="152"/>
      <c r="T438" s="153"/>
      <c r="AT438" s="154" t="s">
        <v>149</v>
      </c>
      <c r="AU438" s="154" t="s">
        <v>86</v>
      </c>
      <c r="AV438" s="7" t="s">
        <v>86</v>
      </c>
      <c r="AW438" s="7" t="s">
        <v>41</v>
      </c>
      <c r="AX438" s="7" t="s">
        <v>77</v>
      </c>
      <c r="AY438" s="154" t="s">
        <v>137</v>
      </c>
    </row>
    <row r="439" spans="2:65" s="8" customFormat="1">
      <c r="B439" s="155"/>
      <c r="C439" s="156"/>
      <c r="D439" s="157" t="s">
        <v>149</v>
      </c>
      <c r="E439" s="158" t="s">
        <v>34</v>
      </c>
      <c r="F439" s="159" t="s">
        <v>150</v>
      </c>
      <c r="G439" s="156"/>
      <c r="H439" s="160">
        <v>26.071000000000002</v>
      </c>
      <c r="I439" s="161"/>
      <c r="J439" s="156"/>
      <c r="K439" s="156"/>
      <c r="L439" s="162"/>
      <c r="M439" s="163"/>
      <c r="N439" s="164"/>
      <c r="O439" s="164"/>
      <c r="P439" s="164"/>
      <c r="Q439" s="164"/>
      <c r="R439" s="164"/>
      <c r="S439" s="164"/>
      <c r="T439" s="165"/>
      <c r="AT439" s="166" t="s">
        <v>149</v>
      </c>
      <c r="AU439" s="166" t="s">
        <v>86</v>
      </c>
      <c r="AV439" s="8" t="s">
        <v>143</v>
      </c>
      <c r="AW439" s="8" t="s">
        <v>41</v>
      </c>
      <c r="AX439" s="8" t="s">
        <v>84</v>
      </c>
      <c r="AY439" s="166" t="s">
        <v>137</v>
      </c>
    </row>
    <row r="440" spans="2:65" s="1" customFormat="1" ht="31.5" customHeight="1">
      <c r="B440" s="24"/>
      <c r="C440" s="131" t="s">
        <v>525</v>
      </c>
      <c r="D440" s="131" t="s">
        <v>139</v>
      </c>
      <c r="E440" s="132" t="s">
        <v>526</v>
      </c>
      <c r="F440" s="133" t="s">
        <v>527</v>
      </c>
      <c r="G440" s="134" t="s">
        <v>193</v>
      </c>
      <c r="H440" s="135">
        <v>53.241999999999997</v>
      </c>
      <c r="I440" s="136"/>
      <c r="J440" s="137">
        <f>ROUND(I440*H440,2)</f>
        <v>0</v>
      </c>
      <c r="K440" s="133" t="s">
        <v>147</v>
      </c>
      <c r="L440" s="34"/>
      <c r="M440" s="138" t="s">
        <v>34</v>
      </c>
      <c r="N440" s="139" t="s">
        <v>48</v>
      </c>
      <c r="O440" s="25"/>
      <c r="P440" s="140">
        <f>O440*H440</f>
        <v>0</v>
      </c>
      <c r="Q440" s="140">
        <v>2.2000000000000001E-4</v>
      </c>
      <c r="R440" s="140">
        <f>Q440*H440</f>
        <v>1.171324E-2</v>
      </c>
      <c r="S440" s="140">
        <v>0</v>
      </c>
      <c r="T440" s="141">
        <f>S440*H440</f>
        <v>0</v>
      </c>
      <c r="AR440" s="13" t="s">
        <v>295</v>
      </c>
      <c r="AT440" s="13" t="s">
        <v>139</v>
      </c>
      <c r="AU440" s="13" t="s">
        <v>86</v>
      </c>
      <c r="AY440" s="13" t="s">
        <v>137</v>
      </c>
      <c r="BE440" s="142">
        <f>IF(N440="základní",J440,0)</f>
        <v>0</v>
      </c>
      <c r="BF440" s="142">
        <f>IF(N440="snížená",J440,0)</f>
        <v>0</v>
      </c>
      <c r="BG440" s="142">
        <f>IF(N440="zákl. přenesená",J440,0)</f>
        <v>0</v>
      </c>
      <c r="BH440" s="142">
        <f>IF(N440="sníž. přenesená",J440,0)</f>
        <v>0</v>
      </c>
      <c r="BI440" s="142">
        <f>IF(N440="nulová",J440,0)</f>
        <v>0</v>
      </c>
      <c r="BJ440" s="13" t="s">
        <v>84</v>
      </c>
      <c r="BK440" s="142">
        <f>ROUND(I440*H440,2)</f>
        <v>0</v>
      </c>
      <c r="BL440" s="13" t="s">
        <v>295</v>
      </c>
      <c r="BM440" s="13" t="s">
        <v>528</v>
      </c>
    </row>
    <row r="441" spans="2:65" s="9" customFormat="1">
      <c r="B441" s="180"/>
      <c r="C441" s="181"/>
      <c r="D441" s="145" t="s">
        <v>149</v>
      </c>
      <c r="E441" s="182" t="s">
        <v>34</v>
      </c>
      <c r="F441" s="183" t="s">
        <v>248</v>
      </c>
      <c r="G441" s="181"/>
      <c r="H441" s="184" t="s">
        <v>34</v>
      </c>
      <c r="I441" s="185"/>
      <c r="J441" s="181"/>
      <c r="K441" s="181"/>
      <c r="L441" s="186"/>
      <c r="M441" s="187"/>
      <c r="N441" s="188"/>
      <c r="O441" s="188"/>
      <c r="P441" s="188"/>
      <c r="Q441" s="188"/>
      <c r="R441" s="188"/>
      <c r="S441" s="188"/>
      <c r="T441" s="189"/>
      <c r="AT441" s="190" t="s">
        <v>149</v>
      </c>
      <c r="AU441" s="190" t="s">
        <v>86</v>
      </c>
      <c r="AV441" s="9" t="s">
        <v>84</v>
      </c>
      <c r="AW441" s="9" t="s">
        <v>41</v>
      </c>
      <c r="AX441" s="9" t="s">
        <v>77</v>
      </c>
      <c r="AY441" s="190" t="s">
        <v>137</v>
      </c>
    </row>
    <row r="442" spans="2:65" s="9" customFormat="1">
      <c r="B442" s="180"/>
      <c r="C442" s="181"/>
      <c r="D442" s="145" t="s">
        <v>149</v>
      </c>
      <c r="E442" s="182" t="s">
        <v>34</v>
      </c>
      <c r="F442" s="183" t="s">
        <v>276</v>
      </c>
      <c r="G442" s="181"/>
      <c r="H442" s="184" t="s">
        <v>34</v>
      </c>
      <c r="I442" s="185"/>
      <c r="J442" s="181"/>
      <c r="K442" s="181"/>
      <c r="L442" s="186"/>
      <c r="M442" s="187"/>
      <c r="N442" s="188"/>
      <c r="O442" s="188"/>
      <c r="P442" s="188"/>
      <c r="Q442" s="188"/>
      <c r="R442" s="188"/>
      <c r="S442" s="188"/>
      <c r="T442" s="189"/>
      <c r="AT442" s="190" t="s">
        <v>149</v>
      </c>
      <c r="AU442" s="190" t="s">
        <v>86</v>
      </c>
      <c r="AV442" s="9" t="s">
        <v>84</v>
      </c>
      <c r="AW442" s="9" t="s">
        <v>41</v>
      </c>
      <c r="AX442" s="9" t="s">
        <v>77</v>
      </c>
      <c r="AY442" s="190" t="s">
        <v>137</v>
      </c>
    </row>
    <row r="443" spans="2:65" s="7" customFormat="1">
      <c r="B443" s="143"/>
      <c r="C443" s="144"/>
      <c r="D443" s="145" t="s">
        <v>149</v>
      </c>
      <c r="E443" s="146" t="s">
        <v>34</v>
      </c>
      <c r="F443" s="147" t="s">
        <v>277</v>
      </c>
      <c r="G443" s="144"/>
      <c r="H443" s="148">
        <v>22.655999999999999</v>
      </c>
      <c r="I443" s="149"/>
      <c r="J443" s="144"/>
      <c r="K443" s="144"/>
      <c r="L443" s="150"/>
      <c r="M443" s="151"/>
      <c r="N443" s="152"/>
      <c r="O443" s="152"/>
      <c r="P443" s="152"/>
      <c r="Q443" s="152"/>
      <c r="R443" s="152"/>
      <c r="S443" s="152"/>
      <c r="T443" s="153"/>
      <c r="AT443" s="154" t="s">
        <v>149</v>
      </c>
      <c r="AU443" s="154" t="s">
        <v>86</v>
      </c>
      <c r="AV443" s="7" t="s">
        <v>86</v>
      </c>
      <c r="AW443" s="7" t="s">
        <v>41</v>
      </c>
      <c r="AX443" s="7" t="s">
        <v>77</v>
      </c>
      <c r="AY443" s="154" t="s">
        <v>137</v>
      </c>
    </row>
    <row r="444" spans="2:65" s="8" customFormat="1">
      <c r="B444" s="155"/>
      <c r="C444" s="156"/>
      <c r="D444" s="145" t="s">
        <v>149</v>
      </c>
      <c r="E444" s="177" t="s">
        <v>34</v>
      </c>
      <c r="F444" s="178" t="s">
        <v>150</v>
      </c>
      <c r="G444" s="156"/>
      <c r="H444" s="179">
        <v>22.655999999999999</v>
      </c>
      <c r="I444" s="161"/>
      <c r="J444" s="156"/>
      <c r="K444" s="156"/>
      <c r="L444" s="162"/>
      <c r="M444" s="163"/>
      <c r="N444" s="164"/>
      <c r="O444" s="164"/>
      <c r="P444" s="164"/>
      <c r="Q444" s="164"/>
      <c r="R444" s="164"/>
      <c r="S444" s="164"/>
      <c r="T444" s="165"/>
      <c r="AT444" s="166" t="s">
        <v>149</v>
      </c>
      <c r="AU444" s="166" t="s">
        <v>86</v>
      </c>
      <c r="AV444" s="8" t="s">
        <v>143</v>
      </c>
      <c r="AW444" s="8" t="s">
        <v>41</v>
      </c>
      <c r="AX444" s="8" t="s">
        <v>77</v>
      </c>
      <c r="AY444" s="166" t="s">
        <v>137</v>
      </c>
    </row>
    <row r="445" spans="2:65" s="7" customFormat="1">
      <c r="B445" s="143"/>
      <c r="C445" s="144"/>
      <c r="D445" s="145" t="s">
        <v>149</v>
      </c>
      <c r="E445" s="146" t="s">
        <v>34</v>
      </c>
      <c r="F445" s="147" t="s">
        <v>529</v>
      </c>
      <c r="G445" s="144"/>
      <c r="H445" s="148">
        <v>53.241999999999997</v>
      </c>
      <c r="I445" s="149"/>
      <c r="J445" s="144"/>
      <c r="K445" s="144"/>
      <c r="L445" s="150"/>
      <c r="M445" s="151"/>
      <c r="N445" s="152"/>
      <c r="O445" s="152"/>
      <c r="P445" s="152"/>
      <c r="Q445" s="152"/>
      <c r="R445" s="152"/>
      <c r="S445" s="152"/>
      <c r="T445" s="153"/>
      <c r="AT445" s="154" t="s">
        <v>149</v>
      </c>
      <c r="AU445" s="154" t="s">
        <v>86</v>
      </c>
      <c r="AV445" s="7" t="s">
        <v>86</v>
      </c>
      <c r="AW445" s="7" t="s">
        <v>41</v>
      </c>
      <c r="AX445" s="7" t="s">
        <v>77</v>
      </c>
      <c r="AY445" s="154" t="s">
        <v>137</v>
      </c>
    </row>
    <row r="446" spans="2:65" s="8" customFormat="1">
      <c r="B446" s="155"/>
      <c r="C446" s="156"/>
      <c r="D446" s="157" t="s">
        <v>149</v>
      </c>
      <c r="E446" s="158" t="s">
        <v>34</v>
      </c>
      <c r="F446" s="159" t="s">
        <v>150</v>
      </c>
      <c r="G446" s="156"/>
      <c r="H446" s="160">
        <v>53.241999999999997</v>
      </c>
      <c r="I446" s="161"/>
      <c r="J446" s="156"/>
      <c r="K446" s="156"/>
      <c r="L446" s="162"/>
      <c r="M446" s="163"/>
      <c r="N446" s="164"/>
      <c r="O446" s="164"/>
      <c r="P446" s="164"/>
      <c r="Q446" s="164"/>
      <c r="R446" s="164"/>
      <c r="S446" s="164"/>
      <c r="T446" s="165"/>
      <c r="AT446" s="166" t="s">
        <v>149</v>
      </c>
      <c r="AU446" s="166" t="s">
        <v>86</v>
      </c>
      <c r="AV446" s="8" t="s">
        <v>143</v>
      </c>
      <c r="AW446" s="8" t="s">
        <v>41</v>
      </c>
      <c r="AX446" s="8" t="s">
        <v>84</v>
      </c>
      <c r="AY446" s="166" t="s">
        <v>137</v>
      </c>
    </row>
    <row r="447" spans="2:65" s="1" customFormat="1" ht="22.5" customHeight="1">
      <c r="B447" s="24"/>
      <c r="C447" s="131" t="s">
        <v>530</v>
      </c>
      <c r="D447" s="131" t="s">
        <v>139</v>
      </c>
      <c r="E447" s="132" t="s">
        <v>531</v>
      </c>
      <c r="F447" s="133" t="s">
        <v>532</v>
      </c>
      <c r="G447" s="134" t="s">
        <v>193</v>
      </c>
      <c r="H447" s="135">
        <v>11.25</v>
      </c>
      <c r="I447" s="136"/>
      <c r="J447" s="137">
        <f>ROUND(I447*H447,2)</f>
        <v>0</v>
      </c>
      <c r="K447" s="133" t="s">
        <v>147</v>
      </c>
      <c r="L447" s="34"/>
      <c r="M447" s="138" t="s">
        <v>34</v>
      </c>
      <c r="N447" s="139" t="s">
        <v>48</v>
      </c>
      <c r="O447" s="25"/>
      <c r="P447" s="140">
        <f>O447*H447</f>
        <v>0</v>
      </c>
      <c r="Q447" s="140">
        <v>6.6E-4</v>
      </c>
      <c r="R447" s="140">
        <f>Q447*H447</f>
        <v>7.4250000000000002E-3</v>
      </c>
      <c r="S447" s="140">
        <v>0</v>
      </c>
      <c r="T447" s="141">
        <f>S447*H447</f>
        <v>0</v>
      </c>
      <c r="AR447" s="13" t="s">
        <v>295</v>
      </c>
      <c r="AT447" s="13" t="s">
        <v>139</v>
      </c>
      <c r="AU447" s="13" t="s">
        <v>86</v>
      </c>
      <c r="AY447" s="13" t="s">
        <v>137</v>
      </c>
      <c r="BE447" s="142">
        <f>IF(N447="základní",J447,0)</f>
        <v>0</v>
      </c>
      <c r="BF447" s="142">
        <f>IF(N447="snížená",J447,0)</f>
        <v>0</v>
      </c>
      <c r="BG447" s="142">
        <f>IF(N447="zákl. přenesená",J447,0)</f>
        <v>0</v>
      </c>
      <c r="BH447" s="142">
        <f>IF(N447="sníž. přenesená",J447,0)</f>
        <v>0</v>
      </c>
      <c r="BI447" s="142">
        <f>IF(N447="nulová",J447,0)</f>
        <v>0</v>
      </c>
      <c r="BJ447" s="13" t="s">
        <v>84</v>
      </c>
      <c r="BK447" s="142">
        <f>ROUND(I447*H447,2)</f>
        <v>0</v>
      </c>
      <c r="BL447" s="13" t="s">
        <v>295</v>
      </c>
      <c r="BM447" s="13" t="s">
        <v>533</v>
      </c>
    </row>
    <row r="448" spans="2:65" s="9" customFormat="1">
      <c r="B448" s="180"/>
      <c r="C448" s="181"/>
      <c r="D448" s="145" t="s">
        <v>149</v>
      </c>
      <c r="E448" s="182" t="s">
        <v>34</v>
      </c>
      <c r="F448" s="183" t="s">
        <v>374</v>
      </c>
      <c r="G448" s="181"/>
      <c r="H448" s="184" t="s">
        <v>34</v>
      </c>
      <c r="I448" s="185"/>
      <c r="J448" s="181"/>
      <c r="K448" s="181"/>
      <c r="L448" s="186"/>
      <c r="M448" s="187"/>
      <c r="N448" s="188"/>
      <c r="O448" s="188"/>
      <c r="P448" s="188"/>
      <c r="Q448" s="188"/>
      <c r="R448" s="188"/>
      <c r="S448" s="188"/>
      <c r="T448" s="189"/>
      <c r="AT448" s="190" t="s">
        <v>149</v>
      </c>
      <c r="AU448" s="190" t="s">
        <v>86</v>
      </c>
      <c r="AV448" s="9" t="s">
        <v>84</v>
      </c>
      <c r="AW448" s="9" t="s">
        <v>41</v>
      </c>
      <c r="AX448" s="9" t="s">
        <v>77</v>
      </c>
      <c r="AY448" s="190" t="s">
        <v>137</v>
      </c>
    </row>
    <row r="449" spans="2:65" s="9" customFormat="1">
      <c r="B449" s="180"/>
      <c r="C449" s="181"/>
      <c r="D449" s="145" t="s">
        <v>149</v>
      </c>
      <c r="E449" s="182" t="s">
        <v>34</v>
      </c>
      <c r="F449" s="183" t="s">
        <v>375</v>
      </c>
      <c r="G449" s="181"/>
      <c r="H449" s="184" t="s">
        <v>34</v>
      </c>
      <c r="I449" s="185"/>
      <c r="J449" s="181"/>
      <c r="K449" s="181"/>
      <c r="L449" s="186"/>
      <c r="M449" s="187"/>
      <c r="N449" s="188"/>
      <c r="O449" s="188"/>
      <c r="P449" s="188"/>
      <c r="Q449" s="188"/>
      <c r="R449" s="188"/>
      <c r="S449" s="188"/>
      <c r="T449" s="189"/>
      <c r="AT449" s="190" t="s">
        <v>149</v>
      </c>
      <c r="AU449" s="190" t="s">
        <v>86</v>
      </c>
      <c r="AV449" s="9" t="s">
        <v>84</v>
      </c>
      <c r="AW449" s="9" t="s">
        <v>41</v>
      </c>
      <c r="AX449" s="9" t="s">
        <v>77</v>
      </c>
      <c r="AY449" s="190" t="s">
        <v>137</v>
      </c>
    </row>
    <row r="450" spans="2:65" s="7" customFormat="1">
      <c r="B450" s="143"/>
      <c r="C450" s="144"/>
      <c r="D450" s="145" t="s">
        <v>149</v>
      </c>
      <c r="E450" s="146" t="s">
        <v>34</v>
      </c>
      <c r="F450" s="147" t="s">
        <v>376</v>
      </c>
      <c r="G450" s="144"/>
      <c r="H450" s="148">
        <v>11.25</v>
      </c>
      <c r="I450" s="149"/>
      <c r="J450" s="144"/>
      <c r="K450" s="144"/>
      <c r="L450" s="150"/>
      <c r="M450" s="151"/>
      <c r="N450" s="152"/>
      <c r="O450" s="152"/>
      <c r="P450" s="152"/>
      <c r="Q450" s="152"/>
      <c r="R450" s="152"/>
      <c r="S450" s="152"/>
      <c r="T450" s="153"/>
      <c r="AT450" s="154" t="s">
        <v>149</v>
      </c>
      <c r="AU450" s="154" t="s">
        <v>86</v>
      </c>
      <c r="AV450" s="7" t="s">
        <v>86</v>
      </c>
      <c r="AW450" s="7" t="s">
        <v>41</v>
      </c>
      <c r="AX450" s="7" t="s">
        <v>77</v>
      </c>
      <c r="AY450" s="154" t="s">
        <v>137</v>
      </c>
    </row>
    <row r="451" spans="2:65" s="8" customFormat="1">
      <c r="B451" s="155"/>
      <c r="C451" s="156"/>
      <c r="D451" s="157" t="s">
        <v>149</v>
      </c>
      <c r="E451" s="158" t="s">
        <v>34</v>
      </c>
      <c r="F451" s="159" t="s">
        <v>150</v>
      </c>
      <c r="G451" s="156"/>
      <c r="H451" s="160">
        <v>11.25</v>
      </c>
      <c r="I451" s="161"/>
      <c r="J451" s="156"/>
      <c r="K451" s="156"/>
      <c r="L451" s="162"/>
      <c r="M451" s="163"/>
      <c r="N451" s="164"/>
      <c r="O451" s="164"/>
      <c r="P451" s="164"/>
      <c r="Q451" s="164"/>
      <c r="R451" s="164"/>
      <c r="S451" s="164"/>
      <c r="T451" s="165"/>
      <c r="AT451" s="166" t="s">
        <v>149</v>
      </c>
      <c r="AU451" s="166" t="s">
        <v>86</v>
      </c>
      <c r="AV451" s="8" t="s">
        <v>143</v>
      </c>
      <c r="AW451" s="8" t="s">
        <v>41</v>
      </c>
      <c r="AX451" s="8" t="s">
        <v>84</v>
      </c>
      <c r="AY451" s="166" t="s">
        <v>137</v>
      </c>
    </row>
    <row r="452" spans="2:65" s="1" customFormat="1" ht="31.5" customHeight="1">
      <c r="B452" s="24"/>
      <c r="C452" s="131" t="s">
        <v>534</v>
      </c>
      <c r="D452" s="131" t="s">
        <v>139</v>
      </c>
      <c r="E452" s="132" t="s">
        <v>535</v>
      </c>
      <c r="F452" s="133" t="s">
        <v>536</v>
      </c>
      <c r="G452" s="134" t="s">
        <v>193</v>
      </c>
      <c r="H452" s="135">
        <v>11.25</v>
      </c>
      <c r="I452" s="136"/>
      <c r="J452" s="137">
        <f>ROUND(I452*H452,2)</f>
        <v>0</v>
      </c>
      <c r="K452" s="133" t="s">
        <v>147</v>
      </c>
      <c r="L452" s="34"/>
      <c r="M452" s="138" t="s">
        <v>34</v>
      </c>
      <c r="N452" s="139" t="s">
        <v>48</v>
      </c>
      <c r="O452" s="25"/>
      <c r="P452" s="140">
        <f>O452*H452</f>
        <v>0</v>
      </c>
      <c r="Q452" s="140">
        <v>2.5000000000000001E-3</v>
      </c>
      <c r="R452" s="140">
        <f>Q452*H452</f>
        <v>2.8125000000000001E-2</v>
      </c>
      <c r="S452" s="140">
        <v>0</v>
      </c>
      <c r="T452" s="141">
        <f>S452*H452</f>
        <v>0</v>
      </c>
      <c r="AR452" s="13" t="s">
        <v>295</v>
      </c>
      <c r="AT452" s="13" t="s">
        <v>139</v>
      </c>
      <c r="AU452" s="13" t="s">
        <v>86</v>
      </c>
      <c r="AY452" s="13" t="s">
        <v>137</v>
      </c>
      <c r="BE452" s="142">
        <f>IF(N452="základní",J452,0)</f>
        <v>0</v>
      </c>
      <c r="BF452" s="142">
        <f>IF(N452="snížená",J452,0)</f>
        <v>0</v>
      </c>
      <c r="BG452" s="142">
        <f>IF(N452="zákl. přenesená",J452,0)</f>
        <v>0</v>
      </c>
      <c r="BH452" s="142">
        <f>IF(N452="sníž. přenesená",J452,0)</f>
        <v>0</v>
      </c>
      <c r="BI452" s="142">
        <f>IF(N452="nulová",J452,0)</f>
        <v>0</v>
      </c>
      <c r="BJ452" s="13" t="s">
        <v>84</v>
      </c>
      <c r="BK452" s="142">
        <f>ROUND(I452*H452,2)</f>
        <v>0</v>
      </c>
      <c r="BL452" s="13" t="s">
        <v>295</v>
      </c>
      <c r="BM452" s="13" t="s">
        <v>537</v>
      </c>
    </row>
    <row r="453" spans="2:65" s="9" customFormat="1">
      <c r="B453" s="180"/>
      <c r="C453" s="181"/>
      <c r="D453" s="145" t="s">
        <v>149</v>
      </c>
      <c r="E453" s="182" t="s">
        <v>34</v>
      </c>
      <c r="F453" s="183" t="s">
        <v>374</v>
      </c>
      <c r="G453" s="181"/>
      <c r="H453" s="184" t="s">
        <v>34</v>
      </c>
      <c r="I453" s="185"/>
      <c r="J453" s="181"/>
      <c r="K453" s="181"/>
      <c r="L453" s="186"/>
      <c r="M453" s="187"/>
      <c r="N453" s="188"/>
      <c r="O453" s="188"/>
      <c r="P453" s="188"/>
      <c r="Q453" s="188"/>
      <c r="R453" s="188"/>
      <c r="S453" s="188"/>
      <c r="T453" s="189"/>
      <c r="AT453" s="190" t="s">
        <v>149</v>
      </c>
      <c r="AU453" s="190" t="s">
        <v>86</v>
      </c>
      <c r="AV453" s="9" t="s">
        <v>84</v>
      </c>
      <c r="AW453" s="9" t="s">
        <v>41</v>
      </c>
      <c r="AX453" s="9" t="s">
        <v>77</v>
      </c>
      <c r="AY453" s="190" t="s">
        <v>137</v>
      </c>
    </row>
    <row r="454" spans="2:65" s="9" customFormat="1">
      <c r="B454" s="180"/>
      <c r="C454" s="181"/>
      <c r="D454" s="145" t="s">
        <v>149</v>
      </c>
      <c r="E454" s="182" t="s">
        <v>34</v>
      </c>
      <c r="F454" s="183" t="s">
        <v>375</v>
      </c>
      <c r="G454" s="181"/>
      <c r="H454" s="184" t="s">
        <v>34</v>
      </c>
      <c r="I454" s="185"/>
      <c r="J454" s="181"/>
      <c r="K454" s="181"/>
      <c r="L454" s="186"/>
      <c r="M454" s="187"/>
      <c r="N454" s="188"/>
      <c r="O454" s="188"/>
      <c r="P454" s="188"/>
      <c r="Q454" s="188"/>
      <c r="R454" s="188"/>
      <c r="S454" s="188"/>
      <c r="T454" s="189"/>
      <c r="AT454" s="190" t="s">
        <v>149</v>
      </c>
      <c r="AU454" s="190" t="s">
        <v>86</v>
      </c>
      <c r="AV454" s="9" t="s">
        <v>84</v>
      </c>
      <c r="AW454" s="9" t="s">
        <v>41</v>
      </c>
      <c r="AX454" s="9" t="s">
        <v>77</v>
      </c>
      <c r="AY454" s="190" t="s">
        <v>137</v>
      </c>
    </row>
    <row r="455" spans="2:65" s="7" customFormat="1">
      <c r="B455" s="143"/>
      <c r="C455" s="144"/>
      <c r="D455" s="145" t="s">
        <v>149</v>
      </c>
      <c r="E455" s="146" t="s">
        <v>34</v>
      </c>
      <c r="F455" s="147" t="s">
        <v>376</v>
      </c>
      <c r="G455" s="144"/>
      <c r="H455" s="148">
        <v>11.25</v>
      </c>
      <c r="I455" s="149"/>
      <c r="J455" s="144"/>
      <c r="K455" s="144"/>
      <c r="L455" s="150"/>
      <c r="M455" s="151"/>
      <c r="N455" s="152"/>
      <c r="O455" s="152"/>
      <c r="P455" s="152"/>
      <c r="Q455" s="152"/>
      <c r="R455" s="152"/>
      <c r="S455" s="152"/>
      <c r="T455" s="153"/>
      <c r="AT455" s="154" t="s">
        <v>149</v>
      </c>
      <c r="AU455" s="154" t="s">
        <v>86</v>
      </c>
      <c r="AV455" s="7" t="s">
        <v>86</v>
      </c>
      <c r="AW455" s="7" t="s">
        <v>41</v>
      </c>
      <c r="AX455" s="7" t="s">
        <v>77</v>
      </c>
      <c r="AY455" s="154" t="s">
        <v>137</v>
      </c>
    </row>
    <row r="456" spans="2:65" s="8" customFormat="1">
      <c r="B456" s="155"/>
      <c r="C456" s="156"/>
      <c r="D456" s="145" t="s">
        <v>149</v>
      </c>
      <c r="E456" s="177" t="s">
        <v>34</v>
      </c>
      <c r="F456" s="178" t="s">
        <v>150</v>
      </c>
      <c r="G456" s="156"/>
      <c r="H456" s="179">
        <v>11.25</v>
      </c>
      <c r="I456" s="161"/>
      <c r="J456" s="156"/>
      <c r="K456" s="156"/>
      <c r="L456" s="162"/>
      <c r="M456" s="191"/>
      <c r="N456" s="192"/>
      <c r="O456" s="192"/>
      <c r="P456" s="192"/>
      <c r="Q456" s="192"/>
      <c r="R456" s="192"/>
      <c r="S456" s="192"/>
      <c r="T456" s="193"/>
      <c r="AT456" s="166" t="s">
        <v>149</v>
      </c>
      <c r="AU456" s="166" t="s">
        <v>86</v>
      </c>
      <c r="AV456" s="8" t="s">
        <v>143</v>
      </c>
      <c r="AW456" s="8" t="s">
        <v>41</v>
      </c>
      <c r="AX456" s="8" t="s">
        <v>84</v>
      </c>
      <c r="AY456" s="166" t="s">
        <v>137</v>
      </c>
    </row>
    <row r="457" spans="2:65" s="1" customFormat="1" ht="6.95" customHeight="1">
      <c r="B457" s="29"/>
      <c r="C457" s="30"/>
      <c r="D457" s="30"/>
      <c r="E457" s="30"/>
      <c r="F457" s="30"/>
      <c r="G457" s="30"/>
      <c r="H457" s="30"/>
      <c r="I457" s="75"/>
      <c r="J457" s="30"/>
      <c r="K457" s="30"/>
      <c r="L457" s="34"/>
    </row>
  </sheetData>
  <sheetProtection password="CC35" sheet="1" objects="1" scenarios="1" formatCells="0" formatColumns="0" formatRows="0" sort="0" autoFilter="0"/>
  <autoFilter ref="C95:K456"/>
  <mergeCells count="12">
    <mergeCell ref="E86:H86"/>
    <mergeCell ref="E88:H88"/>
    <mergeCell ref="E7:H7"/>
    <mergeCell ref="E9:H9"/>
    <mergeCell ref="E11:H11"/>
    <mergeCell ref="E26:H26"/>
    <mergeCell ref="E47:H47"/>
    <mergeCell ref="G1:H1"/>
    <mergeCell ref="L2:V2"/>
    <mergeCell ref="E49:H49"/>
    <mergeCell ref="E51:H51"/>
    <mergeCell ref="E84:H84"/>
  </mergeCells>
  <hyperlinks>
    <hyperlink ref="F1:G1" location="C2" display="1) Krycí list soupisu"/>
    <hyperlink ref="G1:H1" location="C58" display="2) Rekapitulace"/>
    <hyperlink ref="J1" location="C9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1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97</v>
      </c>
    </row>
    <row r="3" spans="1:70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1:70" ht="36.950000000000003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1:70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1:70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1:70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1:70" s="1" customFormat="1" ht="15">
      <c r="B8" s="24"/>
      <c r="C8" s="25"/>
      <c r="D8" s="23" t="s">
        <v>107</v>
      </c>
      <c r="E8" s="25"/>
      <c r="F8" s="25"/>
      <c r="G8" s="25"/>
      <c r="H8" s="25"/>
      <c r="I8" s="54"/>
      <c r="J8" s="25"/>
      <c r="K8" s="26"/>
    </row>
    <row r="9" spans="1:70" s="1" customFormat="1" ht="36.950000000000003" customHeight="1">
      <c r="B9" s="24"/>
      <c r="C9" s="25"/>
      <c r="D9" s="25"/>
      <c r="E9" s="281" t="s">
        <v>538</v>
      </c>
      <c r="F9" s="280"/>
      <c r="G9" s="280"/>
      <c r="H9" s="280"/>
      <c r="I9" s="54"/>
      <c r="J9" s="25"/>
      <c r="K9" s="26"/>
    </row>
    <row r="10" spans="1:70" s="1" customFormat="1">
      <c r="B10" s="24"/>
      <c r="C10" s="25"/>
      <c r="D10" s="25"/>
      <c r="E10" s="25"/>
      <c r="F10" s="25"/>
      <c r="G10" s="25"/>
      <c r="H10" s="25"/>
      <c r="I10" s="54"/>
      <c r="J10" s="25"/>
      <c r="K10" s="26"/>
    </row>
    <row r="11" spans="1:70" s="1" customFormat="1" ht="14.45" customHeight="1">
      <c r="B11" s="24"/>
      <c r="C11" s="25"/>
      <c r="D11" s="23" t="s">
        <v>20</v>
      </c>
      <c r="E11" s="25"/>
      <c r="F11" s="22" t="s">
        <v>21</v>
      </c>
      <c r="G11" s="25"/>
      <c r="H11" s="25"/>
      <c r="I11" s="55" t="s">
        <v>22</v>
      </c>
      <c r="J11" s="22" t="s">
        <v>34</v>
      </c>
      <c r="K11" s="26"/>
    </row>
    <row r="12" spans="1:70" s="1" customFormat="1" ht="14.45" customHeight="1">
      <c r="B12" s="24"/>
      <c r="C12" s="25"/>
      <c r="D12" s="23" t="s">
        <v>24</v>
      </c>
      <c r="E12" s="25"/>
      <c r="F12" s="22" t="s">
        <v>25</v>
      </c>
      <c r="G12" s="25"/>
      <c r="H12" s="25"/>
      <c r="I12" s="55" t="s">
        <v>26</v>
      </c>
      <c r="J12" s="56" t="str">
        <f>'Rekapitulace stavby'!AN8</f>
        <v>19.7.2017</v>
      </c>
      <c r="K12" s="26"/>
    </row>
    <row r="13" spans="1:70" s="1" customFormat="1" ht="10.9" customHeight="1">
      <c r="B13" s="24"/>
      <c r="C13" s="25"/>
      <c r="D13" s="25"/>
      <c r="E13" s="25"/>
      <c r="F13" s="25"/>
      <c r="G13" s="25"/>
      <c r="H13" s="25"/>
      <c r="I13" s="54"/>
      <c r="J13" s="25"/>
      <c r="K13" s="26"/>
    </row>
    <row r="14" spans="1:70" s="1" customFormat="1" ht="14.45" customHeight="1">
      <c r="B14" s="24"/>
      <c r="C14" s="25"/>
      <c r="D14" s="23" t="s">
        <v>32</v>
      </c>
      <c r="E14" s="25"/>
      <c r="F14" s="25"/>
      <c r="G14" s="25"/>
      <c r="H14" s="25"/>
      <c r="I14" s="55" t="s">
        <v>33</v>
      </c>
      <c r="J14" s="22" t="s">
        <v>34</v>
      </c>
      <c r="K14" s="26"/>
    </row>
    <row r="15" spans="1:70" s="1" customFormat="1" ht="18" customHeight="1">
      <c r="B15" s="24"/>
      <c r="C15" s="25"/>
      <c r="D15" s="25"/>
      <c r="E15" s="22" t="s">
        <v>35</v>
      </c>
      <c r="F15" s="25"/>
      <c r="G15" s="25"/>
      <c r="H15" s="25"/>
      <c r="I15" s="55" t="s">
        <v>36</v>
      </c>
      <c r="J15" s="22" t="s">
        <v>34</v>
      </c>
      <c r="K15" s="26"/>
    </row>
    <row r="16" spans="1:70" s="1" customFormat="1" ht="6.95" customHeight="1">
      <c r="B16" s="24"/>
      <c r="C16" s="25"/>
      <c r="D16" s="25"/>
      <c r="E16" s="25"/>
      <c r="F16" s="25"/>
      <c r="G16" s="25"/>
      <c r="H16" s="25"/>
      <c r="I16" s="54"/>
      <c r="J16" s="25"/>
      <c r="K16" s="26"/>
    </row>
    <row r="17" spans="2:11" s="1" customFormat="1" ht="14.45" customHeight="1">
      <c r="B17" s="24"/>
      <c r="C17" s="25"/>
      <c r="D17" s="23" t="s">
        <v>37</v>
      </c>
      <c r="E17" s="25"/>
      <c r="F17" s="25"/>
      <c r="G17" s="25"/>
      <c r="H17" s="25"/>
      <c r="I17" s="55" t="s">
        <v>33</v>
      </c>
      <c r="J17" s="22" t="str">
        <f>IF('Rekapitulace stavby'!AN13="Vyplň údaj","",IF('Rekapitulace stavby'!AN13="","",'Rekapitulace stavby'!AN13))</f>
        <v/>
      </c>
      <c r="K17" s="26"/>
    </row>
    <row r="18" spans="2:11" s="1" customFormat="1" ht="18" customHeight="1">
      <c r="B18" s="24"/>
      <c r="C18" s="25"/>
      <c r="D18" s="25"/>
      <c r="E18" s="22" t="str">
        <f>IF('Rekapitulace stavby'!E14="Vyplň údaj","",IF('Rekapitulace stavby'!E14="","",'Rekapitulace stavby'!E14))</f>
        <v/>
      </c>
      <c r="F18" s="25"/>
      <c r="G18" s="25"/>
      <c r="H18" s="25"/>
      <c r="I18" s="55" t="s">
        <v>36</v>
      </c>
      <c r="J18" s="22" t="str">
        <f>IF('Rekapitulace stavby'!AN14="Vyplň údaj","",IF('Rekapitulace stavby'!AN14="","",'Rekapitulace stavby'!AN14))</f>
        <v/>
      </c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4"/>
      <c r="J19" s="25"/>
      <c r="K19" s="26"/>
    </row>
    <row r="20" spans="2:11" s="1" customFormat="1" ht="14.45" customHeight="1">
      <c r="B20" s="24"/>
      <c r="C20" s="25"/>
      <c r="D20" s="23" t="s">
        <v>39</v>
      </c>
      <c r="E20" s="25"/>
      <c r="F20" s="25"/>
      <c r="G20" s="25"/>
      <c r="H20" s="25"/>
      <c r="I20" s="55" t="s">
        <v>33</v>
      </c>
      <c r="J20" s="22" t="s">
        <v>34</v>
      </c>
      <c r="K20" s="26"/>
    </row>
    <row r="21" spans="2:11" s="1" customFormat="1" ht="18" customHeight="1">
      <c r="B21" s="24"/>
      <c r="C21" s="25"/>
      <c r="D21" s="25"/>
      <c r="E21" s="22" t="s">
        <v>40</v>
      </c>
      <c r="F21" s="25"/>
      <c r="G21" s="25"/>
      <c r="H21" s="25"/>
      <c r="I21" s="55" t="s">
        <v>36</v>
      </c>
      <c r="J21" s="22" t="s">
        <v>34</v>
      </c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4"/>
      <c r="J22" s="25"/>
      <c r="K22" s="26"/>
    </row>
    <row r="23" spans="2:11" s="1" customFormat="1" ht="14.45" customHeight="1">
      <c r="B23" s="24"/>
      <c r="C23" s="25"/>
      <c r="D23" s="23" t="s">
        <v>42</v>
      </c>
      <c r="E23" s="25"/>
      <c r="F23" s="25"/>
      <c r="G23" s="25"/>
      <c r="H23" s="25"/>
      <c r="I23" s="54"/>
      <c r="J23" s="25"/>
      <c r="K23" s="26"/>
    </row>
    <row r="24" spans="2:11" s="2" customFormat="1" ht="22.5" customHeight="1">
      <c r="B24" s="57"/>
      <c r="C24" s="58"/>
      <c r="D24" s="58"/>
      <c r="E24" s="277" t="s">
        <v>34</v>
      </c>
      <c r="F24" s="277"/>
      <c r="G24" s="277"/>
      <c r="H24" s="277"/>
      <c r="I24" s="59"/>
      <c r="J24" s="58"/>
      <c r="K24" s="60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4"/>
      <c r="J25" s="25"/>
      <c r="K25" s="26"/>
    </row>
    <row r="26" spans="2:11" s="1" customFormat="1" ht="6.95" customHeight="1">
      <c r="B26" s="24"/>
      <c r="C26" s="25"/>
      <c r="D26" s="45"/>
      <c r="E26" s="45"/>
      <c r="F26" s="45"/>
      <c r="G26" s="45"/>
      <c r="H26" s="45"/>
      <c r="I26" s="61"/>
      <c r="J26" s="45"/>
      <c r="K26" s="62"/>
    </row>
    <row r="27" spans="2:11" s="1" customFormat="1" ht="25.35" customHeight="1">
      <c r="B27" s="24"/>
      <c r="C27" s="25"/>
      <c r="D27" s="63" t="s">
        <v>43</v>
      </c>
      <c r="E27" s="25"/>
      <c r="F27" s="25"/>
      <c r="G27" s="25"/>
      <c r="H27" s="25"/>
      <c r="I27" s="54"/>
      <c r="J27" s="64">
        <f>ROUND(J84,2)</f>
        <v>0</v>
      </c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14.45" customHeight="1">
      <c r="B29" s="24"/>
      <c r="C29" s="25"/>
      <c r="D29" s="25"/>
      <c r="E29" s="25"/>
      <c r="F29" s="27" t="s">
        <v>45</v>
      </c>
      <c r="G29" s="25"/>
      <c r="H29" s="25"/>
      <c r="I29" s="65" t="s">
        <v>44</v>
      </c>
      <c r="J29" s="27" t="s">
        <v>46</v>
      </c>
      <c r="K29" s="26"/>
    </row>
    <row r="30" spans="2:11" s="1" customFormat="1" ht="14.45" customHeight="1">
      <c r="B30" s="24"/>
      <c r="C30" s="25"/>
      <c r="D30" s="28" t="s">
        <v>47</v>
      </c>
      <c r="E30" s="28" t="s">
        <v>48</v>
      </c>
      <c r="F30" s="66">
        <f>ROUND(SUM(BE84:BE110), 2)</f>
        <v>0</v>
      </c>
      <c r="G30" s="25"/>
      <c r="H30" s="25"/>
      <c r="I30" s="67">
        <v>0.21</v>
      </c>
      <c r="J30" s="66">
        <f>ROUND(ROUND((SUM(BE84:BE110)), 2)*I30, 2)</f>
        <v>0</v>
      </c>
      <c r="K30" s="26"/>
    </row>
    <row r="31" spans="2:11" s="1" customFormat="1" ht="14.45" customHeight="1">
      <c r="B31" s="24"/>
      <c r="C31" s="25"/>
      <c r="D31" s="25"/>
      <c r="E31" s="28" t="s">
        <v>49</v>
      </c>
      <c r="F31" s="66">
        <f>ROUND(SUM(BF84:BF110), 2)</f>
        <v>0</v>
      </c>
      <c r="G31" s="25"/>
      <c r="H31" s="25"/>
      <c r="I31" s="67">
        <v>0.15</v>
      </c>
      <c r="J31" s="66">
        <f>ROUND(ROUND((SUM(BF84:BF110)), 2)*I31, 2)</f>
        <v>0</v>
      </c>
      <c r="K31" s="26"/>
    </row>
    <row r="32" spans="2:11" s="1" customFormat="1" ht="14.45" hidden="1" customHeight="1">
      <c r="B32" s="24"/>
      <c r="C32" s="25"/>
      <c r="D32" s="25"/>
      <c r="E32" s="28" t="s">
        <v>50</v>
      </c>
      <c r="F32" s="66">
        <f>ROUND(SUM(BG84:BG110), 2)</f>
        <v>0</v>
      </c>
      <c r="G32" s="25"/>
      <c r="H32" s="25"/>
      <c r="I32" s="67">
        <v>0.21</v>
      </c>
      <c r="J32" s="66">
        <v>0</v>
      </c>
      <c r="K32" s="26"/>
    </row>
    <row r="33" spans="2:11" s="1" customFormat="1" ht="14.45" hidden="1" customHeight="1">
      <c r="B33" s="24"/>
      <c r="C33" s="25"/>
      <c r="D33" s="25"/>
      <c r="E33" s="28" t="s">
        <v>51</v>
      </c>
      <c r="F33" s="66">
        <f>ROUND(SUM(BH84:BH110), 2)</f>
        <v>0</v>
      </c>
      <c r="G33" s="25"/>
      <c r="H33" s="25"/>
      <c r="I33" s="67">
        <v>0.15</v>
      </c>
      <c r="J33" s="66">
        <v>0</v>
      </c>
      <c r="K33" s="26"/>
    </row>
    <row r="34" spans="2:11" s="1" customFormat="1" ht="14.45" hidden="1" customHeight="1">
      <c r="B34" s="24"/>
      <c r="C34" s="25"/>
      <c r="D34" s="25"/>
      <c r="E34" s="28" t="s">
        <v>52</v>
      </c>
      <c r="F34" s="66">
        <f>ROUND(SUM(BI84:BI110), 2)</f>
        <v>0</v>
      </c>
      <c r="G34" s="25"/>
      <c r="H34" s="25"/>
      <c r="I34" s="67">
        <v>0</v>
      </c>
      <c r="J34" s="66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4"/>
      <c r="J35" s="25"/>
      <c r="K35" s="26"/>
    </row>
    <row r="36" spans="2:11" s="1" customFormat="1" ht="25.35" customHeight="1">
      <c r="B36" s="24"/>
      <c r="C36" s="68"/>
      <c r="D36" s="69" t="s">
        <v>53</v>
      </c>
      <c r="E36" s="40"/>
      <c r="F36" s="40"/>
      <c r="G36" s="70" t="s">
        <v>54</v>
      </c>
      <c r="H36" s="71" t="s">
        <v>55</v>
      </c>
      <c r="I36" s="72"/>
      <c r="J36" s="73">
        <f>SUM(J27:J34)</f>
        <v>0</v>
      </c>
      <c r="K36" s="74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5"/>
      <c r="J37" s="30"/>
      <c r="K37" s="31"/>
    </row>
    <row r="41" spans="2:11" s="1" customFormat="1" ht="6.95" customHeight="1">
      <c r="B41" s="76"/>
      <c r="C41" s="77"/>
      <c r="D41" s="77"/>
      <c r="E41" s="77"/>
      <c r="F41" s="77"/>
      <c r="G41" s="77"/>
      <c r="H41" s="77"/>
      <c r="I41" s="78"/>
      <c r="J41" s="77"/>
      <c r="K41" s="79"/>
    </row>
    <row r="42" spans="2:11" s="1" customFormat="1" ht="36.950000000000003" customHeight="1">
      <c r="B42" s="24"/>
      <c r="C42" s="19" t="s">
        <v>111</v>
      </c>
      <c r="D42" s="25"/>
      <c r="E42" s="25"/>
      <c r="F42" s="25"/>
      <c r="G42" s="25"/>
      <c r="H42" s="25"/>
      <c r="I42" s="54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4"/>
      <c r="J43" s="25"/>
      <c r="K43" s="26"/>
    </row>
    <row r="44" spans="2:11" s="1" customFormat="1" ht="14.45" customHeight="1">
      <c r="B44" s="24"/>
      <c r="C44" s="23" t="s">
        <v>18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22.5" customHeight="1">
      <c r="B45" s="24"/>
      <c r="C45" s="25"/>
      <c r="D45" s="25"/>
      <c r="E45" s="279" t="str">
        <f>E7</f>
        <v>Obnova Goethovy vyhlídky část 2- bezprostřední okolí vyhlídky</v>
      </c>
      <c r="F45" s="285"/>
      <c r="G45" s="285"/>
      <c r="H45" s="285"/>
      <c r="I45" s="54"/>
      <c r="J45" s="25"/>
      <c r="K45" s="26"/>
    </row>
    <row r="46" spans="2:11" s="1" customFormat="1" ht="14.45" customHeight="1">
      <c r="B46" s="24"/>
      <c r="C46" s="23" t="s">
        <v>107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3.25" customHeight="1">
      <c r="B47" s="24"/>
      <c r="C47" s="25"/>
      <c r="D47" s="25"/>
      <c r="E47" s="281" t="str">
        <f>E9</f>
        <v>2.2 - Specializovaná řemesla</v>
      </c>
      <c r="F47" s="280"/>
      <c r="G47" s="280"/>
      <c r="H47" s="280"/>
      <c r="I47" s="54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4"/>
      <c r="J48" s="25"/>
      <c r="K48" s="26"/>
    </row>
    <row r="49" spans="2:47" s="1" customFormat="1" ht="18" customHeight="1">
      <c r="B49" s="24"/>
      <c r="C49" s="23" t="s">
        <v>24</v>
      </c>
      <c r="D49" s="25"/>
      <c r="E49" s="25"/>
      <c r="F49" s="22" t="str">
        <f>F12</f>
        <v>Karlovy Vary, Hůrky</v>
      </c>
      <c r="G49" s="25"/>
      <c r="H49" s="25"/>
      <c r="I49" s="55" t="s">
        <v>26</v>
      </c>
      <c r="J49" s="56" t="str">
        <f>IF(J12="","",J12)</f>
        <v>19.7.2017</v>
      </c>
      <c r="K49" s="26"/>
    </row>
    <row r="50" spans="2:47" s="1" customFormat="1" ht="6.95" customHeight="1">
      <c r="B50" s="24"/>
      <c r="C50" s="25"/>
      <c r="D50" s="25"/>
      <c r="E50" s="25"/>
      <c r="F50" s="25"/>
      <c r="G50" s="25"/>
      <c r="H50" s="25"/>
      <c r="I50" s="54"/>
      <c r="J50" s="25"/>
      <c r="K50" s="26"/>
    </row>
    <row r="51" spans="2:47" s="1" customFormat="1" ht="15">
      <c r="B51" s="24"/>
      <c r="C51" s="23" t="s">
        <v>32</v>
      </c>
      <c r="D51" s="25"/>
      <c r="E51" s="25"/>
      <c r="F51" s="22" t="str">
        <f>E15</f>
        <v>Statutární město Karlovy Vary</v>
      </c>
      <c r="G51" s="25"/>
      <c r="H51" s="25"/>
      <c r="I51" s="55" t="s">
        <v>39</v>
      </c>
      <c r="J51" s="22" t="str">
        <f>E21</f>
        <v>Projektový atelier pro arch.a poz.stavby, s.r.o.</v>
      </c>
      <c r="K51" s="26"/>
    </row>
    <row r="52" spans="2:47" s="1" customFormat="1" ht="14.45" customHeight="1">
      <c r="B52" s="24"/>
      <c r="C52" s="23" t="s">
        <v>37</v>
      </c>
      <c r="D52" s="25"/>
      <c r="E52" s="25"/>
      <c r="F52" s="22" t="str">
        <f>IF(E18="","",E18)</f>
        <v/>
      </c>
      <c r="G52" s="25"/>
      <c r="H52" s="25"/>
      <c r="I52" s="54"/>
      <c r="J52" s="25"/>
      <c r="K52" s="26"/>
    </row>
    <row r="53" spans="2:47" s="1" customFormat="1" ht="10.35" customHeight="1">
      <c r="B53" s="24"/>
      <c r="C53" s="25"/>
      <c r="D53" s="25"/>
      <c r="E53" s="25"/>
      <c r="F53" s="25"/>
      <c r="G53" s="25"/>
      <c r="H53" s="25"/>
      <c r="I53" s="54"/>
      <c r="J53" s="25"/>
      <c r="K53" s="26"/>
    </row>
    <row r="54" spans="2:47" s="1" customFormat="1" ht="29.25" customHeight="1">
      <c r="B54" s="24"/>
      <c r="C54" s="80" t="s">
        <v>112</v>
      </c>
      <c r="D54" s="68"/>
      <c r="E54" s="68"/>
      <c r="F54" s="68"/>
      <c r="G54" s="68"/>
      <c r="H54" s="68"/>
      <c r="I54" s="81"/>
      <c r="J54" s="82" t="s">
        <v>113</v>
      </c>
      <c r="K54" s="83"/>
    </row>
    <row r="55" spans="2:47" s="1" customFormat="1" ht="10.35" customHeight="1">
      <c r="B55" s="24"/>
      <c r="C55" s="25"/>
      <c r="D55" s="25"/>
      <c r="E55" s="25"/>
      <c r="F55" s="25"/>
      <c r="G55" s="25"/>
      <c r="H55" s="25"/>
      <c r="I55" s="54"/>
      <c r="J55" s="25"/>
      <c r="K55" s="26"/>
    </row>
    <row r="56" spans="2:47" s="1" customFormat="1" ht="29.25" customHeight="1">
      <c r="B56" s="24"/>
      <c r="C56" s="84" t="s">
        <v>114</v>
      </c>
      <c r="D56" s="25"/>
      <c r="E56" s="25"/>
      <c r="F56" s="25"/>
      <c r="G56" s="25"/>
      <c r="H56" s="25"/>
      <c r="I56" s="54"/>
      <c r="J56" s="64">
        <f>J84</f>
        <v>0</v>
      </c>
      <c r="K56" s="26"/>
      <c r="AU56" s="13" t="s">
        <v>115</v>
      </c>
    </row>
    <row r="57" spans="2:47" s="3" customFormat="1" ht="24.95" customHeight="1">
      <c r="B57" s="85"/>
      <c r="C57" s="86"/>
      <c r="D57" s="87" t="s">
        <v>116</v>
      </c>
      <c r="E57" s="88"/>
      <c r="F57" s="88"/>
      <c r="G57" s="88"/>
      <c r="H57" s="88"/>
      <c r="I57" s="89"/>
      <c r="J57" s="90">
        <f>J85</f>
        <v>0</v>
      </c>
      <c r="K57" s="91"/>
    </row>
    <row r="58" spans="2:47" s="4" customFormat="1" ht="19.899999999999999" customHeight="1">
      <c r="B58" s="92"/>
      <c r="C58" s="93"/>
      <c r="D58" s="94" t="s">
        <v>539</v>
      </c>
      <c r="E58" s="95"/>
      <c r="F58" s="95"/>
      <c r="G58" s="95"/>
      <c r="H58" s="95"/>
      <c r="I58" s="96"/>
      <c r="J58" s="97">
        <f>J86</f>
        <v>0</v>
      </c>
      <c r="K58" s="98"/>
    </row>
    <row r="59" spans="2:47" s="3" customFormat="1" ht="24.95" customHeight="1">
      <c r="B59" s="85"/>
      <c r="C59" s="86"/>
      <c r="D59" s="87" t="s">
        <v>540</v>
      </c>
      <c r="E59" s="88"/>
      <c r="F59" s="88"/>
      <c r="G59" s="88"/>
      <c r="H59" s="88"/>
      <c r="I59" s="89"/>
      <c r="J59" s="90">
        <f>J93</f>
        <v>0</v>
      </c>
      <c r="K59" s="91"/>
    </row>
    <row r="60" spans="2:47" s="4" customFormat="1" ht="19.899999999999999" customHeight="1">
      <c r="B60" s="92"/>
      <c r="C60" s="93"/>
      <c r="D60" s="94" t="s">
        <v>541</v>
      </c>
      <c r="E60" s="95"/>
      <c r="F60" s="95"/>
      <c r="G60" s="95"/>
      <c r="H60" s="95"/>
      <c r="I60" s="96"/>
      <c r="J60" s="97">
        <f>J94</f>
        <v>0</v>
      </c>
      <c r="K60" s="98"/>
    </row>
    <row r="61" spans="2:47" s="4" customFormat="1" ht="19.899999999999999" customHeight="1">
      <c r="B61" s="92"/>
      <c r="C61" s="93"/>
      <c r="D61" s="94" t="s">
        <v>542</v>
      </c>
      <c r="E61" s="95"/>
      <c r="F61" s="95"/>
      <c r="G61" s="95"/>
      <c r="H61" s="95"/>
      <c r="I61" s="96"/>
      <c r="J61" s="97">
        <f>J98</f>
        <v>0</v>
      </c>
      <c r="K61" s="98"/>
    </row>
    <row r="62" spans="2:47" s="4" customFormat="1" ht="19.899999999999999" customHeight="1">
      <c r="B62" s="92"/>
      <c r="C62" s="93"/>
      <c r="D62" s="94" t="s">
        <v>543</v>
      </c>
      <c r="E62" s="95"/>
      <c r="F62" s="95"/>
      <c r="G62" s="95"/>
      <c r="H62" s="95"/>
      <c r="I62" s="96"/>
      <c r="J62" s="97">
        <f>J102</f>
        <v>0</v>
      </c>
      <c r="K62" s="98"/>
    </row>
    <row r="63" spans="2:47" s="3" customFormat="1" ht="24.95" customHeight="1">
      <c r="B63" s="85"/>
      <c r="C63" s="86"/>
      <c r="D63" s="87" t="s">
        <v>544</v>
      </c>
      <c r="E63" s="88"/>
      <c r="F63" s="88"/>
      <c r="G63" s="88"/>
      <c r="H63" s="88"/>
      <c r="I63" s="89"/>
      <c r="J63" s="90">
        <f>J106</f>
        <v>0</v>
      </c>
      <c r="K63" s="91"/>
    </row>
    <row r="64" spans="2:47" s="4" customFormat="1" ht="19.899999999999999" customHeight="1">
      <c r="B64" s="92"/>
      <c r="C64" s="93"/>
      <c r="D64" s="94" t="s">
        <v>545</v>
      </c>
      <c r="E64" s="95"/>
      <c r="F64" s="95"/>
      <c r="G64" s="95"/>
      <c r="H64" s="95"/>
      <c r="I64" s="96"/>
      <c r="J64" s="97">
        <f>J107</f>
        <v>0</v>
      </c>
      <c r="K64" s="98"/>
    </row>
    <row r="65" spans="2:12" s="1" customFormat="1" ht="21.75" customHeight="1">
      <c r="B65" s="24"/>
      <c r="C65" s="25"/>
      <c r="D65" s="25"/>
      <c r="E65" s="25"/>
      <c r="F65" s="25"/>
      <c r="G65" s="25"/>
      <c r="H65" s="25"/>
      <c r="I65" s="54"/>
      <c r="J65" s="25"/>
      <c r="K65" s="26"/>
    </row>
    <row r="66" spans="2:12" s="1" customFormat="1" ht="6.95" customHeight="1">
      <c r="B66" s="29"/>
      <c r="C66" s="30"/>
      <c r="D66" s="30"/>
      <c r="E66" s="30"/>
      <c r="F66" s="30"/>
      <c r="G66" s="30"/>
      <c r="H66" s="30"/>
      <c r="I66" s="75"/>
      <c r="J66" s="30"/>
      <c r="K66" s="31"/>
    </row>
    <row r="70" spans="2:12" s="1" customFormat="1" ht="6.95" customHeight="1">
      <c r="B70" s="32"/>
      <c r="C70" s="33"/>
      <c r="D70" s="33"/>
      <c r="E70" s="33"/>
      <c r="F70" s="33"/>
      <c r="G70" s="33"/>
      <c r="H70" s="33"/>
      <c r="I70" s="78"/>
      <c r="J70" s="33"/>
      <c r="K70" s="33"/>
      <c r="L70" s="34"/>
    </row>
    <row r="71" spans="2:12" s="1" customFormat="1" ht="36.950000000000003" customHeight="1">
      <c r="B71" s="24"/>
      <c r="C71" s="35" t="s">
        <v>121</v>
      </c>
      <c r="D71" s="36"/>
      <c r="E71" s="36"/>
      <c r="F71" s="36"/>
      <c r="G71" s="36"/>
      <c r="H71" s="36"/>
      <c r="I71" s="99"/>
      <c r="J71" s="36"/>
      <c r="K71" s="36"/>
      <c r="L71" s="34"/>
    </row>
    <row r="72" spans="2:12" s="1" customFormat="1" ht="6.95" customHeight="1">
      <c r="B72" s="24"/>
      <c r="C72" s="36"/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14.45" customHeight="1">
      <c r="B73" s="24"/>
      <c r="C73" s="37" t="s">
        <v>18</v>
      </c>
      <c r="D73" s="36"/>
      <c r="E73" s="36"/>
      <c r="F73" s="36"/>
      <c r="G73" s="36"/>
      <c r="H73" s="36"/>
      <c r="I73" s="99"/>
      <c r="J73" s="36"/>
      <c r="K73" s="36"/>
      <c r="L73" s="34"/>
    </row>
    <row r="74" spans="2:12" s="1" customFormat="1" ht="22.5" customHeight="1">
      <c r="B74" s="24"/>
      <c r="C74" s="36"/>
      <c r="D74" s="36"/>
      <c r="E74" s="282" t="str">
        <f>E7</f>
        <v>Obnova Goethovy vyhlídky část 2- bezprostřední okolí vyhlídky</v>
      </c>
      <c r="F74" s="283"/>
      <c r="G74" s="283"/>
      <c r="H74" s="283"/>
      <c r="I74" s="99"/>
      <c r="J74" s="36"/>
      <c r="K74" s="36"/>
      <c r="L74" s="34"/>
    </row>
    <row r="75" spans="2:12" s="1" customFormat="1" ht="14.45" customHeight="1">
      <c r="B75" s="24"/>
      <c r="C75" s="37" t="s">
        <v>107</v>
      </c>
      <c r="D75" s="36"/>
      <c r="E75" s="36"/>
      <c r="F75" s="36"/>
      <c r="G75" s="36"/>
      <c r="H75" s="36"/>
      <c r="I75" s="99"/>
      <c r="J75" s="36"/>
      <c r="K75" s="36"/>
      <c r="L75" s="34"/>
    </row>
    <row r="76" spans="2:12" s="1" customFormat="1" ht="23.25" customHeight="1">
      <c r="B76" s="24"/>
      <c r="C76" s="36"/>
      <c r="D76" s="36"/>
      <c r="E76" s="276" t="str">
        <f>E9</f>
        <v>2.2 - Specializovaná řemesla</v>
      </c>
      <c r="F76" s="284"/>
      <c r="G76" s="284"/>
      <c r="H76" s="284"/>
      <c r="I76" s="99"/>
      <c r="J76" s="36"/>
      <c r="K76" s="36"/>
      <c r="L76" s="34"/>
    </row>
    <row r="77" spans="2:12" s="1" customFormat="1" ht="6.95" customHeight="1">
      <c r="B77" s="24"/>
      <c r="C77" s="36"/>
      <c r="D77" s="36"/>
      <c r="E77" s="36"/>
      <c r="F77" s="36"/>
      <c r="G77" s="36"/>
      <c r="H77" s="36"/>
      <c r="I77" s="99"/>
      <c r="J77" s="36"/>
      <c r="K77" s="36"/>
      <c r="L77" s="34"/>
    </row>
    <row r="78" spans="2:12" s="1" customFormat="1" ht="18" customHeight="1">
      <c r="B78" s="24"/>
      <c r="C78" s="37" t="s">
        <v>24</v>
      </c>
      <c r="D78" s="36"/>
      <c r="E78" s="36"/>
      <c r="F78" s="102" t="str">
        <f>F12</f>
        <v>Karlovy Vary, Hůrky</v>
      </c>
      <c r="G78" s="36"/>
      <c r="H78" s="36"/>
      <c r="I78" s="103" t="s">
        <v>26</v>
      </c>
      <c r="J78" s="38" t="str">
        <f>IF(J12="","",J12)</f>
        <v>19.7.2017</v>
      </c>
      <c r="K78" s="36"/>
      <c r="L78" s="34"/>
    </row>
    <row r="79" spans="2:12" s="1" customFormat="1" ht="6.95" customHeight="1">
      <c r="B79" s="24"/>
      <c r="C79" s="36"/>
      <c r="D79" s="36"/>
      <c r="E79" s="36"/>
      <c r="F79" s="36"/>
      <c r="G79" s="36"/>
      <c r="H79" s="36"/>
      <c r="I79" s="99"/>
      <c r="J79" s="36"/>
      <c r="K79" s="36"/>
      <c r="L79" s="34"/>
    </row>
    <row r="80" spans="2:12" s="1" customFormat="1" ht="15">
      <c r="B80" s="24"/>
      <c r="C80" s="37" t="s">
        <v>32</v>
      </c>
      <c r="D80" s="36"/>
      <c r="E80" s="36"/>
      <c r="F80" s="102" t="str">
        <f>E15</f>
        <v>Statutární město Karlovy Vary</v>
      </c>
      <c r="G80" s="36"/>
      <c r="H80" s="36"/>
      <c r="I80" s="103" t="s">
        <v>39</v>
      </c>
      <c r="J80" s="102" t="str">
        <f>E21</f>
        <v>Projektový atelier pro arch.a poz.stavby, s.r.o.</v>
      </c>
      <c r="K80" s="36"/>
      <c r="L80" s="34"/>
    </row>
    <row r="81" spans="2:65" s="1" customFormat="1" ht="14.45" customHeight="1">
      <c r="B81" s="24"/>
      <c r="C81" s="37" t="s">
        <v>37</v>
      </c>
      <c r="D81" s="36"/>
      <c r="E81" s="36"/>
      <c r="F81" s="102" t="str">
        <f>IF(E18="","",E18)</f>
        <v/>
      </c>
      <c r="G81" s="36"/>
      <c r="H81" s="36"/>
      <c r="I81" s="99"/>
      <c r="J81" s="36"/>
      <c r="K81" s="36"/>
      <c r="L81" s="34"/>
    </row>
    <row r="82" spans="2:65" s="1" customFormat="1" ht="10.35" customHeight="1">
      <c r="B82" s="24"/>
      <c r="C82" s="36"/>
      <c r="D82" s="36"/>
      <c r="E82" s="36"/>
      <c r="F82" s="36"/>
      <c r="G82" s="36"/>
      <c r="H82" s="36"/>
      <c r="I82" s="99"/>
      <c r="J82" s="36"/>
      <c r="K82" s="36"/>
      <c r="L82" s="34"/>
    </row>
    <row r="83" spans="2:65" s="5" customFormat="1" ht="29.25" customHeight="1">
      <c r="B83" s="104"/>
      <c r="C83" s="105" t="s">
        <v>122</v>
      </c>
      <c r="D83" s="106" t="s">
        <v>62</v>
      </c>
      <c r="E83" s="106" t="s">
        <v>58</v>
      </c>
      <c r="F83" s="106" t="s">
        <v>123</v>
      </c>
      <c r="G83" s="106" t="s">
        <v>124</v>
      </c>
      <c r="H83" s="106" t="s">
        <v>125</v>
      </c>
      <c r="I83" s="107" t="s">
        <v>126</v>
      </c>
      <c r="J83" s="106" t="s">
        <v>113</v>
      </c>
      <c r="K83" s="108" t="s">
        <v>127</v>
      </c>
      <c r="L83" s="109"/>
      <c r="M83" s="41" t="s">
        <v>128</v>
      </c>
      <c r="N83" s="42" t="s">
        <v>47</v>
      </c>
      <c r="O83" s="42" t="s">
        <v>129</v>
      </c>
      <c r="P83" s="42" t="s">
        <v>130</v>
      </c>
      <c r="Q83" s="42" t="s">
        <v>131</v>
      </c>
      <c r="R83" s="42" t="s">
        <v>132</v>
      </c>
      <c r="S83" s="42" t="s">
        <v>133</v>
      </c>
      <c r="T83" s="43" t="s">
        <v>134</v>
      </c>
    </row>
    <row r="84" spans="2:65" s="1" customFormat="1" ht="29.25" customHeight="1">
      <c r="B84" s="24"/>
      <c r="C84" s="46" t="s">
        <v>114</v>
      </c>
      <c r="D84" s="36"/>
      <c r="E84" s="36"/>
      <c r="F84" s="36"/>
      <c r="G84" s="36"/>
      <c r="H84" s="36"/>
      <c r="I84" s="99"/>
      <c r="J84" s="110">
        <f>BK84</f>
        <v>0</v>
      </c>
      <c r="K84" s="36"/>
      <c r="L84" s="34"/>
      <c r="M84" s="44"/>
      <c r="N84" s="45"/>
      <c r="O84" s="45"/>
      <c r="P84" s="111">
        <f>P85+P93+P106</f>
        <v>0</v>
      </c>
      <c r="Q84" s="45"/>
      <c r="R84" s="111">
        <f>R85+R93+R106</f>
        <v>0</v>
      </c>
      <c r="S84" s="45"/>
      <c r="T84" s="112">
        <f>T85+T93+T106</f>
        <v>0</v>
      </c>
      <c r="AT84" s="13" t="s">
        <v>76</v>
      </c>
      <c r="AU84" s="13" t="s">
        <v>115</v>
      </c>
      <c r="BK84" s="113">
        <f>BK85+BK93+BK106</f>
        <v>0</v>
      </c>
    </row>
    <row r="85" spans="2:65" s="6" customFormat="1" ht="37.35" customHeight="1">
      <c r="B85" s="114"/>
      <c r="C85" s="115"/>
      <c r="D85" s="116" t="s">
        <v>76</v>
      </c>
      <c r="E85" s="117" t="s">
        <v>135</v>
      </c>
      <c r="F85" s="117" t="s">
        <v>136</v>
      </c>
      <c r="G85" s="115"/>
      <c r="H85" s="115"/>
      <c r="I85" s="118"/>
      <c r="J85" s="119">
        <f>BK85</f>
        <v>0</v>
      </c>
      <c r="K85" s="115"/>
      <c r="L85" s="120"/>
      <c r="M85" s="121"/>
      <c r="N85" s="122"/>
      <c r="O85" s="122"/>
      <c r="P85" s="123">
        <f>P86</f>
        <v>0</v>
      </c>
      <c r="Q85" s="122"/>
      <c r="R85" s="123">
        <f>R86</f>
        <v>0</v>
      </c>
      <c r="S85" s="122"/>
      <c r="T85" s="124">
        <f>T86</f>
        <v>0</v>
      </c>
      <c r="AR85" s="125" t="s">
        <v>84</v>
      </c>
      <c r="AT85" s="126" t="s">
        <v>76</v>
      </c>
      <c r="AU85" s="126" t="s">
        <v>77</v>
      </c>
      <c r="AY85" s="125" t="s">
        <v>137</v>
      </c>
      <c r="BK85" s="127">
        <f>BK86</f>
        <v>0</v>
      </c>
    </row>
    <row r="86" spans="2:65" s="6" customFormat="1" ht="19.899999999999999" customHeight="1">
      <c r="B86" s="114"/>
      <c r="C86" s="115"/>
      <c r="D86" s="128" t="s">
        <v>76</v>
      </c>
      <c r="E86" s="129" t="s">
        <v>162</v>
      </c>
      <c r="F86" s="129" t="s">
        <v>546</v>
      </c>
      <c r="G86" s="115"/>
      <c r="H86" s="115"/>
      <c r="I86" s="118"/>
      <c r="J86" s="130">
        <f>BK86</f>
        <v>0</v>
      </c>
      <c r="K86" s="115"/>
      <c r="L86" s="120"/>
      <c r="M86" s="121"/>
      <c r="N86" s="122"/>
      <c r="O86" s="122"/>
      <c r="P86" s="123">
        <f>SUM(P87:P92)</f>
        <v>0</v>
      </c>
      <c r="Q86" s="122"/>
      <c r="R86" s="123">
        <f>SUM(R87:R92)</f>
        <v>0</v>
      </c>
      <c r="S86" s="122"/>
      <c r="T86" s="124">
        <f>SUM(T87:T92)</f>
        <v>0</v>
      </c>
      <c r="AR86" s="125" t="s">
        <v>84</v>
      </c>
      <c r="AT86" s="126" t="s">
        <v>76</v>
      </c>
      <c r="AU86" s="126" t="s">
        <v>84</v>
      </c>
      <c r="AY86" s="125" t="s">
        <v>137</v>
      </c>
      <c r="BK86" s="127">
        <f>SUM(BK87:BK92)</f>
        <v>0</v>
      </c>
    </row>
    <row r="87" spans="2:65" s="1" customFormat="1" ht="31.5" customHeight="1">
      <c r="B87" s="24"/>
      <c r="C87" s="131" t="s">
        <v>84</v>
      </c>
      <c r="D87" s="131" t="s">
        <v>139</v>
      </c>
      <c r="E87" s="132" t="s">
        <v>547</v>
      </c>
      <c r="F87" s="133" t="s">
        <v>548</v>
      </c>
      <c r="G87" s="134" t="s">
        <v>174</v>
      </c>
      <c r="H87" s="135">
        <v>1</v>
      </c>
      <c r="I87" s="136"/>
      <c r="J87" s="137">
        <f>ROUND(I87*H87,2)</f>
        <v>0</v>
      </c>
      <c r="K87" s="133" t="s">
        <v>34</v>
      </c>
      <c r="L87" s="34"/>
      <c r="M87" s="138" t="s">
        <v>34</v>
      </c>
      <c r="N87" s="139" t="s">
        <v>48</v>
      </c>
      <c r="O87" s="25"/>
      <c r="P87" s="140">
        <f>O87*H87</f>
        <v>0</v>
      </c>
      <c r="Q87" s="140">
        <v>0</v>
      </c>
      <c r="R87" s="140">
        <f>Q87*H87</f>
        <v>0</v>
      </c>
      <c r="S87" s="140">
        <v>0</v>
      </c>
      <c r="T87" s="141">
        <f>S87*H87</f>
        <v>0</v>
      </c>
      <c r="AR87" s="13" t="s">
        <v>143</v>
      </c>
      <c r="AT87" s="13" t="s">
        <v>139</v>
      </c>
      <c r="AU87" s="13" t="s">
        <v>86</v>
      </c>
      <c r="AY87" s="13" t="s">
        <v>137</v>
      </c>
      <c r="BE87" s="142">
        <f>IF(N87="základní",J87,0)</f>
        <v>0</v>
      </c>
      <c r="BF87" s="142">
        <f>IF(N87="snížená",J87,0)</f>
        <v>0</v>
      </c>
      <c r="BG87" s="142">
        <f>IF(N87="zákl. přenesená",J87,0)</f>
        <v>0</v>
      </c>
      <c r="BH87" s="142">
        <f>IF(N87="sníž. přenesená",J87,0)</f>
        <v>0</v>
      </c>
      <c r="BI87" s="142">
        <f>IF(N87="nulová",J87,0)</f>
        <v>0</v>
      </c>
      <c r="BJ87" s="13" t="s">
        <v>84</v>
      </c>
      <c r="BK87" s="142">
        <f>ROUND(I87*H87,2)</f>
        <v>0</v>
      </c>
      <c r="BL87" s="13" t="s">
        <v>143</v>
      </c>
      <c r="BM87" s="13" t="s">
        <v>549</v>
      </c>
    </row>
    <row r="88" spans="2:65" s="7" customFormat="1">
      <c r="B88" s="143"/>
      <c r="C88" s="144"/>
      <c r="D88" s="145" t="s">
        <v>149</v>
      </c>
      <c r="E88" s="146" t="s">
        <v>34</v>
      </c>
      <c r="F88" s="147" t="s">
        <v>84</v>
      </c>
      <c r="G88" s="144"/>
      <c r="H88" s="148">
        <v>1</v>
      </c>
      <c r="I88" s="149"/>
      <c r="J88" s="144"/>
      <c r="K88" s="144"/>
      <c r="L88" s="150"/>
      <c r="M88" s="151"/>
      <c r="N88" s="152"/>
      <c r="O88" s="152"/>
      <c r="P88" s="152"/>
      <c r="Q88" s="152"/>
      <c r="R88" s="152"/>
      <c r="S88" s="152"/>
      <c r="T88" s="153"/>
      <c r="AT88" s="154" t="s">
        <v>149</v>
      </c>
      <c r="AU88" s="154" t="s">
        <v>86</v>
      </c>
      <c r="AV88" s="7" t="s">
        <v>86</v>
      </c>
      <c r="AW88" s="7" t="s">
        <v>41</v>
      </c>
      <c r="AX88" s="7" t="s">
        <v>77</v>
      </c>
      <c r="AY88" s="154" t="s">
        <v>137</v>
      </c>
    </row>
    <row r="89" spans="2:65" s="8" customFormat="1">
      <c r="B89" s="155"/>
      <c r="C89" s="156"/>
      <c r="D89" s="157" t="s">
        <v>149</v>
      </c>
      <c r="E89" s="158" t="s">
        <v>34</v>
      </c>
      <c r="F89" s="159" t="s">
        <v>150</v>
      </c>
      <c r="G89" s="156"/>
      <c r="H89" s="160">
        <v>1</v>
      </c>
      <c r="I89" s="161"/>
      <c r="J89" s="156"/>
      <c r="K89" s="156"/>
      <c r="L89" s="162"/>
      <c r="M89" s="163"/>
      <c r="N89" s="164"/>
      <c r="O89" s="164"/>
      <c r="P89" s="164"/>
      <c r="Q89" s="164"/>
      <c r="R89" s="164"/>
      <c r="S89" s="164"/>
      <c r="T89" s="165"/>
      <c r="AT89" s="166" t="s">
        <v>149</v>
      </c>
      <c r="AU89" s="166" t="s">
        <v>86</v>
      </c>
      <c r="AV89" s="8" t="s">
        <v>143</v>
      </c>
      <c r="AW89" s="8" t="s">
        <v>41</v>
      </c>
      <c r="AX89" s="8" t="s">
        <v>84</v>
      </c>
      <c r="AY89" s="166" t="s">
        <v>137</v>
      </c>
    </row>
    <row r="90" spans="2:65" s="1" customFormat="1" ht="31.5" customHeight="1">
      <c r="B90" s="24"/>
      <c r="C90" s="131" t="s">
        <v>86</v>
      </c>
      <c r="D90" s="131" t="s">
        <v>139</v>
      </c>
      <c r="E90" s="132" t="s">
        <v>550</v>
      </c>
      <c r="F90" s="133" t="s">
        <v>551</v>
      </c>
      <c r="G90" s="134" t="s">
        <v>174</v>
      </c>
      <c r="H90" s="135">
        <v>1</v>
      </c>
      <c r="I90" s="136"/>
      <c r="J90" s="137">
        <f>ROUND(I90*H90,2)</f>
        <v>0</v>
      </c>
      <c r="K90" s="133" t="s">
        <v>34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143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143</v>
      </c>
      <c r="BM90" s="13" t="s">
        <v>552</v>
      </c>
    </row>
    <row r="91" spans="2:65" s="7" customFormat="1">
      <c r="B91" s="143"/>
      <c r="C91" s="144"/>
      <c r="D91" s="145" t="s">
        <v>149</v>
      </c>
      <c r="E91" s="146" t="s">
        <v>34</v>
      </c>
      <c r="F91" s="147" t="s">
        <v>84</v>
      </c>
      <c r="G91" s="144"/>
      <c r="H91" s="148">
        <v>1</v>
      </c>
      <c r="I91" s="149"/>
      <c r="J91" s="144"/>
      <c r="K91" s="144"/>
      <c r="L91" s="150"/>
      <c r="M91" s="151"/>
      <c r="N91" s="152"/>
      <c r="O91" s="152"/>
      <c r="P91" s="152"/>
      <c r="Q91" s="152"/>
      <c r="R91" s="152"/>
      <c r="S91" s="152"/>
      <c r="T91" s="153"/>
      <c r="AT91" s="154" t="s">
        <v>149</v>
      </c>
      <c r="AU91" s="154" t="s">
        <v>86</v>
      </c>
      <c r="AV91" s="7" t="s">
        <v>86</v>
      </c>
      <c r="AW91" s="7" t="s">
        <v>41</v>
      </c>
      <c r="AX91" s="7" t="s">
        <v>77</v>
      </c>
      <c r="AY91" s="154" t="s">
        <v>137</v>
      </c>
    </row>
    <row r="92" spans="2:65" s="8" customFormat="1">
      <c r="B92" s="155"/>
      <c r="C92" s="156"/>
      <c r="D92" s="145" t="s">
        <v>149</v>
      </c>
      <c r="E92" s="177" t="s">
        <v>34</v>
      </c>
      <c r="F92" s="178" t="s">
        <v>150</v>
      </c>
      <c r="G92" s="156"/>
      <c r="H92" s="179">
        <v>1</v>
      </c>
      <c r="I92" s="161"/>
      <c r="J92" s="156"/>
      <c r="K92" s="156"/>
      <c r="L92" s="162"/>
      <c r="M92" s="163"/>
      <c r="N92" s="164"/>
      <c r="O92" s="164"/>
      <c r="P92" s="164"/>
      <c r="Q92" s="164"/>
      <c r="R92" s="164"/>
      <c r="S92" s="164"/>
      <c r="T92" s="165"/>
      <c r="AT92" s="166" t="s">
        <v>149</v>
      </c>
      <c r="AU92" s="166" t="s">
        <v>86</v>
      </c>
      <c r="AV92" s="8" t="s">
        <v>143</v>
      </c>
      <c r="AW92" s="8" t="s">
        <v>41</v>
      </c>
      <c r="AX92" s="8" t="s">
        <v>84</v>
      </c>
      <c r="AY92" s="166" t="s">
        <v>137</v>
      </c>
    </row>
    <row r="93" spans="2:65" s="6" customFormat="1" ht="37.35" customHeight="1">
      <c r="B93" s="114"/>
      <c r="C93" s="115"/>
      <c r="D93" s="116" t="s">
        <v>76</v>
      </c>
      <c r="E93" s="117" t="s">
        <v>401</v>
      </c>
      <c r="F93" s="117" t="s">
        <v>401</v>
      </c>
      <c r="G93" s="115"/>
      <c r="H93" s="115"/>
      <c r="I93" s="118"/>
      <c r="J93" s="119">
        <f>BK93</f>
        <v>0</v>
      </c>
      <c r="K93" s="115"/>
      <c r="L93" s="120"/>
      <c r="M93" s="121"/>
      <c r="N93" s="122"/>
      <c r="O93" s="122"/>
      <c r="P93" s="123">
        <f>P94+P98+P102</f>
        <v>0</v>
      </c>
      <c r="Q93" s="122"/>
      <c r="R93" s="123">
        <f>R94+R98+R102</f>
        <v>0</v>
      </c>
      <c r="S93" s="122"/>
      <c r="T93" s="124">
        <f>T94+T98+T102</f>
        <v>0</v>
      </c>
      <c r="AR93" s="125" t="s">
        <v>86</v>
      </c>
      <c r="AT93" s="126" t="s">
        <v>76</v>
      </c>
      <c r="AU93" s="126" t="s">
        <v>77</v>
      </c>
      <c r="AY93" s="125" t="s">
        <v>137</v>
      </c>
      <c r="BK93" s="127">
        <f>BK94+BK98+BK102</f>
        <v>0</v>
      </c>
    </row>
    <row r="94" spans="2:65" s="6" customFormat="1" ht="19.899999999999999" customHeight="1">
      <c r="B94" s="114"/>
      <c r="C94" s="115"/>
      <c r="D94" s="128" t="s">
        <v>76</v>
      </c>
      <c r="E94" s="129" t="s">
        <v>553</v>
      </c>
      <c r="F94" s="129" t="s">
        <v>554</v>
      </c>
      <c r="G94" s="115"/>
      <c r="H94" s="115"/>
      <c r="I94" s="118"/>
      <c r="J94" s="130">
        <f>BK94</f>
        <v>0</v>
      </c>
      <c r="K94" s="115"/>
      <c r="L94" s="120"/>
      <c r="M94" s="121"/>
      <c r="N94" s="122"/>
      <c r="O94" s="122"/>
      <c r="P94" s="123">
        <f>SUM(P95:P97)</f>
        <v>0</v>
      </c>
      <c r="Q94" s="122"/>
      <c r="R94" s="123">
        <f>SUM(R95:R97)</f>
        <v>0</v>
      </c>
      <c r="S94" s="122"/>
      <c r="T94" s="124">
        <f>SUM(T95:T97)</f>
        <v>0</v>
      </c>
      <c r="AR94" s="125" t="s">
        <v>86</v>
      </c>
      <c r="AT94" s="126" t="s">
        <v>76</v>
      </c>
      <c r="AU94" s="126" t="s">
        <v>84</v>
      </c>
      <c r="AY94" s="125" t="s">
        <v>137</v>
      </c>
      <c r="BK94" s="127">
        <f>SUM(BK95:BK97)</f>
        <v>0</v>
      </c>
    </row>
    <row r="95" spans="2:65" s="1" customFormat="1" ht="31.5" customHeight="1">
      <c r="B95" s="24"/>
      <c r="C95" s="131" t="s">
        <v>151</v>
      </c>
      <c r="D95" s="131" t="s">
        <v>139</v>
      </c>
      <c r="E95" s="132" t="s">
        <v>555</v>
      </c>
      <c r="F95" s="133" t="s">
        <v>556</v>
      </c>
      <c r="G95" s="134" t="s">
        <v>174</v>
      </c>
      <c r="H95" s="135">
        <v>1</v>
      </c>
      <c r="I95" s="136"/>
      <c r="J95" s="137">
        <f>ROUND(I95*H95,2)</f>
        <v>0</v>
      </c>
      <c r="K95" s="133" t="s">
        <v>34</v>
      </c>
      <c r="L95" s="34"/>
      <c r="M95" s="138" t="s">
        <v>34</v>
      </c>
      <c r="N95" s="139" t="s">
        <v>48</v>
      </c>
      <c r="O95" s="25"/>
      <c r="P95" s="140">
        <f>O95*H95</f>
        <v>0</v>
      </c>
      <c r="Q95" s="140">
        <v>0</v>
      </c>
      <c r="R95" s="140">
        <f>Q95*H95</f>
        <v>0</v>
      </c>
      <c r="S95" s="140">
        <v>0</v>
      </c>
      <c r="T95" s="141">
        <f>S95*H95</f>
        <v>0</v>
      </c>
      <c r="AR95" s="13" t="s">
        <v>295</v>
      </c>
      <c r="AT95" s="13" t="s">
        <v>139</v>
      </c>
      <c r="AU95" s="13" t="s">
        <v>86</v>
      </c>
      <c r="AY95" s="13" t="s">
        <v>137</v>
      </c>
      <c r="BE95" s="142">
        <f>IF(N95="základní",J95,0)</f>
        <v>0</v>
      </c>
      <c r="BF95" s="142">
        <f>IF(N95="snížená",J95,0)</f>
        <v>0</v>
      </c>
      <c r="BG95" s="142">
        <f>IF(N95="zákl. přenesená",J95,0)</f>
        <v>0</v>
      </c>
      <c r="BH95" s="142">
        <f>IF(N95="sníž. přenesená",J95,0)</f>
        <v>0</v>
      </c>
      <c r="BI95" s="142">
        <f>IF(N95="nulová",J95,0)</f>
        <v>0</v>
      </c>
      <c r="BJ95" s="13" t="s">
        <v>84</v>
      </c>
      <c r="BK95" s="142">
        <f>ROUND(I95*H95,2)</f>
        <v>0</v>
      </c>
      <c r="BL95" s="13" t="s">
        <v>295</v>
      </c>
      <c r="BM95" s="13" t="s">
        <v>557</v>
      </c>
    </row>
    <row r="96" spans="2:65" s="7" customFormat="1">
      <c r="B96" s="143"/>
      <c r="C96" s="144"/>
      <c r="D96" s="145" t="s">
        <v>149</v>
      </c>
      <c r="E96" s="146" t="s">
        <v>34</v>
      </c>
      <c r="F96" s="147" t="s">
        <v>84</v>
      </c>
      <c r="G96" s="144"/>
      <c r="H96" s="148">
        <v>1</v>
      </c>
      <c r="I96" s="149"/>
      <c r="J96" s="144"/>
      <c r="K96" s="144"/>
      <c r="L96" s="150"/>
      <c r="M96" s="151"/>
      <c r="N96" s="152"/>
      <c r="O96" s="152"/>
      <c r="P96" s="152"/>
      <c r="Q96" s="152"/>
      <c r="R96" s="152"/>
      <c r="S96" s="152"/>
      <c r="T96" s="153"/>
      <c r="AT96" s="154" t="s">
        <v>149</v>
      </c>
      <c r="AU96" s="154" t="s">
        <v>86</v>
      </c>
      <c r="AV96" s="7" t="s">
        <v>86</v>
      </c>
      <c r="AW96" s="7" t="s">
        <v>41</v>
      </c>
      <c r="AX96" s="7" t="s">
        <v>77</v>
      </c>
      <c r="AY96" s="154" t="s">
        <v>137</v>
      </c>
    </row>
    <row r="97" spans="2:65" s="8" customFormat="1">
      <c r="B97" s="155"/>
      <c r="C97" s="156"/>
      <c r="D97" s="145" t="s">
        <v>149</v>
      </c>
      <c r="E97" s="177" t="s">
        <v>34</v>
      </c>
      <c r="F97" s="178" t="s">
        <v>150</v>
      </c>
      <c r="G97" s="156"/>
      <c r="H97" s="179">
        <v>1</v>
      </c>
      <c r="I97" s="161"/>
      <c r="J97" s="156"/>
      <c r="K97" s="156"/>
      <c r="L97" s="162"/>
      <c r="M97" s="163"/>
      <c r="N97" s="164"/>
      <c r="O97" s="164"/>
      <c r="P97" s="164"/>
      <c r="Q97" s="164"/>
      <c r="R97" s="164"/>
      <c r="S97" s="164"/>
      <c r="T97" s="165"/>
      <c r="AT97" s="166" t="s">
        <v>149</v>
      </c>
      <c r="AU97" s="166" t="s">
        <v>86</v>
      </c>
      <c r="AV97" s="8" t="s">
        <v>143</v>
      </c>
      <c r="AW97" s="8" t="s">
        <v>41</v>
      </c>
      <c r="AX97" s="8" t="s">
        <v>84</v>
      </c>
      <c r="AY97" s="166" t="s">
        <v>137</v>
      </c>
    </row>
    <row r="98" spans="2:65" s="6" customFormat="1" ht="29.85" customHeight="1">
      <c r="B98" s="114"/>
      <c r="C98" s="115"/>
      <c r="D98" s="128" t="s">
        <v>76</v>
      </c>
      <c r="E98" s="129" t="s">
        <v>558</v>
      </c>
      <c r="F98" s="129" t="s">
        <v>559</v>
      </c>
      <c r="G98" s="115"/>
      <c r="H98" s="115"/>
      <c r="I98" s="118"/>
      <c r="J98" s="130">
        <f>BK98</f>
        <v>0</v>
      </c>
      <c r="K98" s="115"/>
      <c r="L98" s="120"/>
      <c r="M98" s="121"/>
      <c r="N98" s="122"/>
      <c r="O98" s="122"/>
      <c r="P98" s="123">
        <f>SUM(P99:P101)</f>
        <v>0</v>
      </c>
      <c r="Q98" s="122"/>
      <c r="R98" s="123">
        <f>SUM(R99:R101)</f>
        <v>0</v>
      </c>
      <c r="S98" s="122"/>
      <c r="T98" s="124">
        <f>SUM(T99:T101)</f>
        <v>0</v>
      </c>
      <c r="AR98" s="125" t="s">
        <v>86</v>
      </c>
      <c r="AT98" s="126" t="s">
        <v>76</v>
      </c>
      <c r="AU98" s="126" t="s">
        <v>84</v>
      </c>
      <c r="AY98" s="125" t="s">
        <v>137</v>
      </c>
      <c r="BK98" s="127">
        <f>SUM(BK99:BK101)</f>
        <v>0</v>
      </c>
    </row>
    <row r="99" spans="2:65" s="1" customFormat="1" ht="22.5" customHeight="1">
      <c r="B99" s="24"/>
      <c r="C99" s="131" t="s">
        <v>143</v>
      </c>
      <c r="D99" s="131" t="s">
        <v>139</v>
      </c>
      <c r="E99" s="132" t="s">
        <v>560</v>
      </c>
      <c r="F99" s="133" t="s">
        <v>561</v>
      </c>
      <c r="G99" s="134" t="s">
        <v>174</v>
      </c>
      <c r="H99" s="135">
        <v>1</v>
      </c>
      <c r="I99" s="136"/>
      <c r="J99" s="137">
        <f>ROUND(I99*H99,2)</f>
        <v>0</v>
      </c>
      <c r="K99" s="133" t="s">
        <v>34</v>
      </c>
      <c r="L99" s="34"/>
      <c r="M99" s="138" t="s">
        <v>34</v>
      </c>
      <c r="N99" s="139" t="s">
        <v>48</v>
      </c>
      <c r="O99" s="25"/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3" t="s">
        <v>295</v>
      </c>
      <c r="AT99" s="13" t="s">
        <v>139</v>
      </c>
      <c r="AU99" s="13" t="s">
        <v>86</v>
      </c>
      <c r="AY99" s="13" t="s">
        <v>137</v>
      </c>
      <c r="BE99" s="142">
        <f>IF(N99="základní",J99,0)</f>
        <v>0</v>
      </c>
      <c r="BF99" s="142">
        <f>IF(N99="snížená",J99,0)</f>
        <v>0</v>
      </c>
      <c r="BG99" s="142">
        <f>IF(N99="zákl. přenesená",J99,0)</f>
        <v>0</v>
      </c>
      <c r="BH99" s="142">
        <f>IF(N99="sníž. přenesená",J99,0)</f>
        <v>0</v>
      </c>
      <c r="BI99" s="142">
        <f>IF(N99="nulová",J99,0)</f>
        <v>0</v>
      </c>
      <c r="BJ99" s="13" t="s">
        <v>84</v>
      </c>
      <c r="BK99" s="142">
        <f>ROUND(I99*H99,2)</f>
        <v>0</v>
      </c>
      <c r="BL99" s="13" t="s">
        <v>295</v>
      </c>
      <c r="BM99" s="13" t="s">
        <v>562</v>
      </c>
    </row>
    <row r="100" spans="2:65" s="7" customFormat="1">
      <c r="B100" s="143"/>
      <c r="C100" s="144"/>
      <c r="D100" s="145" t="s">
        <v>149</v>
      </c>
      <c r="E100" s="146" t="s">
        <v>34</v>
      </c>
      <c r="F100" s="147" t="s">
        <v>84</v>
      </c>
      <c r="G100" s="144"/>
      <c r="H100" s="148">
        <v>1</v>
      </c>
      <c r="I100" s="149"/>
      <c r="J100" s="144"/>
      <c r="K100" s="144"/>
      <c r="L100" s="150"/>
      <c r="M100" s="151"/>
      <c r="N100" s="152"/>
      <c r="O100" s="152"/>
      <c r="P100" s="152"/>
      <c r="Q100" s="152"/>
      <c r="R100" s="152"/>
      <c r="S100" s="152"/>
      <c r="T100" s="153"/>
      <c r="AT100" s="154" t="s">
        <v>149</v>
      </c>
      <c r="AU100" s="154" t="s">
        <v>86</v>
      </c>
      <c r="AV100" s="7" t="s">
        <v>86</v>
      </c>
      <c r="AW100" s="7" t="s">
        <v>41</v>
      </c>
      <c r="AX100" s="7" t="s">
        <v>77</v>
      </c>
      <c r="AY100" s="154" t="s">
        <v>137</v>
      </c>
    </row>
    <row r="101" spans="2:65" s="8" customFormat="1">
      <c r="B101" s="155"/>
      <c r="C101" s="156"/>
      <c r="D101" s="145" t="s">
        <v>149</v>
      </c>
      <c r="E101" s="177" t="s">
        <v>34</v>
      </c>
      <c r="F101" s="178" t="s">
        <v>150</v>
      </c>
      <c r="G101" s="156"/>
      <c r="H101" s="179">
        <v>1</v>
      </c>
      <c r="I101" s="161"/>
      <c r="J101" s="156"/>
      <c r="K101" s="156"/>
      <c r="L101" s="162"/>
      <c r="M101" s="163"/>
      <c r="N101" s="164"/>
      <c r="O101" s="164"/>
      <c r="P101" s="164"/>
      <c r="Q101" s="164"/>
      <c r="R101" s="164"/>
      <c r="S101" s="164"/>
      <c r="T101" s="165"/>
      <c r="AT101" s="166" t="s">
        <v>149</v>
      </c>
      <c r="AU101" s="166" t="s">
        <v>86</v>
      </c>
      <c r="AV101" s="8" t="s">
        <v>143</v>
      </c>
      <c r="AW101" s="8" t="s">
        <v>41</v>
      </c>
      <c r="AX101" s="8" t="s">
        <v>84</v>
      </c>
      <c r="AY101" s="166" t="s">
        <v>137</v>
      </c>
    </row>
    <row r="102" spans="2:65" s="6" customFormat="1" ht="29.85" customHeight="1">
      <c r="B102" s="114"/>
      <c r="C102" s="115"/>
      <c r="D102" s="128" t="s">
        <v>76</v>
      </c>
      <c r="E102" s="129" t="s">
        <v>563</v>
      </c>
      <c r="F102" s="129" t="s">
        <v>564</v>
      </c>
      <c r="G102" s="115"/>
      <c r="H102" s="115"/>
      <c r="I102" s="118"/>
      <c r="J102" s="130">
        <f>BK102</f>
        <v>0</v>
      </c>
      <c r="K102" s="115"/>
      <c r="L102" s="120"/>
      <c r="M102" s="121"/>
      <c r="N102" s="122"/>
      <c r="O102" s="122"/>
      <c r="P102" s="123">
        <f>SUM(P103:P105)</f>
        <v>0</v>
      </c>
      <c r="Q102" s="122"/>
      <c r="R102" s="123">
        <f>SUM(R103:R105)</f>
        <v>0</v>
      </c>
      <c r="S102" s="122"/>
      <c r="T102" s="124">
        <f>SUM(T103:T105)</f>
        <v>0</v>
      </c>
      <c r="AR102" s="125" t="s">
        <v>86</v>
      </c>
      <c r="AT102" s="126" t="s">
        <v>76</v>
      </c>
      <c r="AU102" s="126" t="s">
        <v>84</v>
      </c>
      <c r="AY102" s="125" t="s">
        <v>137</v>
      </c>
      <c r="BK102" s="127">
        <f>SUM(BK103:BK105)</f>
        <v>0</v>
      </c>
    </row>
    <row r="103" spans="2:65" s="1" customFormat="1" ht="22.5" customHeight="1">
      <c r="B103" s="24"/>
      <c r="C103" s="131" t="s">
        <v>162</v>
      </c>
      <c r="D103" s="131" t="s">
        <v>139</v>
      </c>
      <c r="E103" s="132" t="s">
        <v>565</v>
      </c>
      <c r="F103" s="133" t="s">
        <v>566</v>
      </c>
      <c r="G103" s="134" t="s">
        <v>174</v>
      </c>
      <c r="H103" s="135">
        <v>1</v>
      </c>
      <c r="I103" s="136"/>
      <c r="J103" s="137">
        <f>ROUND(I103*H103,2)</f>
        <v>0</v>
      </c>
      <c r="K103" s="133" t="s">
        <v>34</v>
      </c>
      <c r="L103" s="34"/>
      <c r="M103" s="138" t="s">
        <v>34</v>
      </c>
      <c r="N103" s="139" t="s">
        <v>48</v>
      </c>
      <c r="O103" s="25"/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3" t="s">
        <v>295</v>
      </c>
      <c r="AT103" s="13" t="s">
        <v>139</v>
      </c>
      <c r="AU103" s="13" t="s">
        <v>86</v>
      </c>
      <c r="AY103" s="13" t="s">
        <v>137</v>
      </c>
      <c r="BE103" s="142">
        <f>IF(N103="základní",J103,0)</f>
        <v>0</v>
      </c>
      <c r="BF103" s="142">
        <f>IF(N103="snížená",J103,0)</f>
        <v>0</v>
      </c>
      <c r="BG103" s="142">
        <f>IF(N103="zákl. přenesená",J103,0)</f>
        <v>0</v>
      </c>
      <c r="BH103" s="142">
        <f>IF(N103="sníž. přenesená",J103,0)</f>
        <v>0</v>
      </c>
      <c r="BI103" s="142">
        <f>IF(N103="nulová",J103,0)</f>
        <v>0</v>
      </c>
      <c r="BJ103" s="13" t="s">
        <v>84</v>
      </c>
      <c r="BK103" s="142">
        <f>ROUND(I103*H103,2)</f>
        <v>0</v>
      </c>
      <c r="BL103" s="13" t="s">
        <v>295</v>
      </c>
      <c r="BM103" s="13" t="s">
        <v>567</v>
      </c>
    </row>
    <row r="104" spans="2:65" s="7" customFormat="1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65" s="8" customFormat="1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5" s="6" customFormat="1" ht="37.35" customHeight="1">
      <c r="B106" s="114"/>
      <c r="C106" s="115"/>
      <c r="D106" s="116" t="s">
        <v>76</v>
      </c>
      <c r="E106" s="117" t="s">
        <v>152</v>
      </c>
      <c r="F106" s="117" t="s">
        <v>568</v>
      </c>
      <c r="G106" s="115"/>
      <c r="H106" s="115"/>
      <c r="I106" s="118"/>
      <c r="J106" s="119">
        <f>BK106</f>
        <v>0</v>
      </c>
      <c r="K106" s="115"/>
      <c r="L106" s="120"/>
      <c r="M106" s="121"/>
      <c r="N106" s="122"/>
      <c r="O106" s="122"/>
      <c r="P106" s="123">
        <f>P107</f>
        <v>0</v>
      </c>
      <c r="Q106" s="122"/>
      <c r="R106" s="123">
        <f>R107</f>
        <v>0</v>
      </c>
      <c r="S106" s="122"/>
      <c r="T106" s="124">
        <f>T107</f>
        <v>0</v>
      </c>
      <c r="AR106" s="125" t="s">
        <v>151</v>
      </c>
      <c r="AT106" s="126" t="s">
        <v>76</v>
      </c>
      <c r="AU106" s="126" t="s">
        <v>77</v>
      </c>
      <c r="AY106" s="125" t="s">
        <v>137</v>
      </c>
      <c r="BK106" s="127">
        <f>BK107</f>
        <v>0</v>
      </c>
    </row>
    <row r="107" spans="2:65" s="6" customFormat="1" ht="19.899999999999999" customHeight="1">
      <c r="B107" s="114"/>
      <c r="C107" s="115"/>
      <c r="D107" s="128" t="s">
        <v>76</v>
      </c>
      <c r="E107" s="129" t="s">
        <v>569</v>
      </c>
      <c r="F107" s="129" t="s">
        <v>570</v>
      </c>
      <c r="G107" s="115"/>
      <c r="H107" s="115"/>
      <c r="I107" s="118"/>
      <c r="J107" s="130">
        <f>BK107</f>
        <v>0</v>
      </c>
      <c r="K107" s="115"/>
      <c r="L107" s="120"/>
      <c r="M107" s="121"/>
      <c r="N107" s="122"/>
      <c r="O107" s="122"/>
      <c r="P107" s="123">
        <f>SUM(P108:P110)</f>
        <v>0</v>
      </c>
      <c r="Q107" s="122"/>
      <c r="R107" s="123">
        <f>SUM(R108:R110)</f>
        <v>0</v>
      </c>
      <c r="S107" s="122"/>
      <c r="T107" s="124">
        <f>SUM(T108:T110)</f>
        <v>0</v>
      </c>
      <c r="AR107" s="125" t="s">
        <v>151</v>
      </c>
      <c r="AT107" s="126" t="s">
        <v>76</v>
      </c>
      <c r="AU107" s="126" t="s">
        <v>84</v>
      </c>
      <c r="AY107" s="125" t="s">
        <v>137</v>
      </c>
      <c r="BK107" s="127">
        <f>SUM(BK108:BK110)</f>
        <v>0</v>
      </c>
    </row>
    <row r="108" spans="2:65" s="1" customFormat="1" ht="22.5" customHeight="1">
      <c r="B108" s="24"/>
      <c r="C108" s="131" t="s">
        <v>166</v>
      </c>
      <c r="D108" s="131" t="s">
        <v>139</v>
      </c>
      <c r="E108" s="132" t="s">
        <v>571</v>
      </c>
      <c r="F108" s="133" t="s">
        <v>572</v>
      </c>
      <c r="G108" s="134" t="s">
        <v>174</v>
      </c>
      <c r="H108" s="135">
        <v>1</v>
      </c>
      <c r="I108" s="136"/>
      <c r="J108" s="137">
        <f>ROUND(I108*H108,2)</f>
        <v>0</v>
      </c>
      <c r="K108" s="133" t="s">
        <v>34</v>
      </c>
      <c r="L108" s="34"/>
      <c r="M108" s="138" t="s">
        <v>34</v>
      </c>
      <c r="N108" s="139" t="s">
        <v>48</v>
      </c>
      <c r="O108" s="25"/>
      <c r="P108" s="140">
        <f>O108*H108</f>
        <v>0</v>
      </c>
      <c r="Q108" s="140">
        <v>0</v>
      </c>
      <c r="R108" s="140">
        <f>Q108*H108</f>
        <v>0</v>
      </c>
      <c r="S108" s="140">
        <v>0</v>
      </c>
      <c r="T108" s="141">
        <f>S108*H108</f>
        <v>0</v>
      </c>
      <c r="AR108" s="13" t="s">
        <v>573</v>
      </c>
      <c r="AT108" s="13" t="s">
        <v>139</v>
      </c>
      <c r="AU108" s="13" t="s">
        <v>86</v>
      </c>
      <c r="AY108" s="13" t="s">
        <v>137</v>
      </c>
      <c r="BE108" s="142">
        <f>IF(N108="základní",J108,0)</f>
        <v>0</v>
      </c>
      <c r="BF108" s="142">
        <f>IF(N108="snížená",J108,0)</f>
        <v>0</v>
      </c>
      <c r="BG108" s="142">
        <f>IF(N108="zákl. přenesená",J108,0)</f>
        <v>0</v>
      </c>
      <c r="BH108" s="142">
        <f>IF(N108="sníž. přenesená",J108,0)</f>
        <v>0</v>
      </c>
      <c r="BI108" s="142">
        <f>IF(N108="nulová",J108,0)</f>
        <v>0</v>
      </c>
      <c r="BJ108" s="13" t="s">
        <v>84</v>
      </c>
      <c r="BK108" s="142">
        <f>ROUND(I108*H108,2)</f>
        <v>0</v>
      </c>
      <c r="BL108" s="13" t="s">
        <v>573</v>
      </c>
      <c r="BM108" s="13" t="s">
        <v>574</v>
      </c>
    </row>
    <row r="109" spans="2:65" s="7" customFormat="1">
      <c r="B109" s="143"/>
      <c r="C109" s="144"/>
      <c r="D109" s="145" t="s">
        <v>149</v>
      </c>
      <c r="E109" s="146" t="s">
        <v>34</v>
      </c>
      <c r="F109" s="147" t="s">
        <v>84</v>
      </c>
      <c r="G109" s="144"/>
      <c r="H109" s="148">
        <v>1</v>
      </c>
      <c r="I109" s="149"/>
      <c r="J109" s="144"/>
      <c r="K109" s="144"/>
      <c r="L109" s="150"/>
      <c r="M109" s="151"/>
      <c r="N109" s="152"/>
      <c r="O109" s="152"/>
      <c r="P109" s="152"/>
      <c r="Q109" s="152"/>
      <c r="R109" s="152"/>
      <c r="S109" s="152"/>
      <c r="T109" s="153"/>
      <c r="AT109" s="154" t="s">
        <v>149</v>
      </c>
      <c r="AU109" s="154" t="s">
        <v>86</v>
      </c>
      <c r="AV109" s="7" t="s">
        <v>86</v>
      </c>
      <c r="AW109" s="7" t="s">
        <v>41</v>
      </c>
      <c r="AX109" s="7" t="s">
        <v>77</v>
      </c>
      <c r="AY109" s="154" t="s">
        <v>137</v>
      </c>
    </row>
    <row r="110" spans="2:65" s="8" customFormat="1">
      <c r="B110" s="155"/>
      <c r="C110" s="156"/>
      <c r="D110" s="145" t="s">
        <v>149</v>
      </c>
      <c r="E110" s="177" t="s">
        <v>34</v>
      </c>
      <c r="F110" s="178" t="s">
        <v>150</v>
      </c>
      <c r="G110" s="156"/>
      <c r="H110" s="179">
        <v>1</v>
      </c>
      <c r="I110" s="161"/>
      <c r="J110" s="156"/>
      <c r="K110" s="156"/>
      <c r="L110" s="162"/>
      <c r="M110" s="191"/>
      <c r="N110" s="192"/>
      <c r="O110" s="192"/>
      <c r="P110" s="192"/>
      <c r="Q110" s="192"/>
      <c r="R110" s="192"/>
      <c r="S110" s="192"/>
      <c r="T110" s="193"/>
      <c r="AT110" s="166" t="s">
        <v>149</v>
      </c>
      <c r="AU110" s="166" t="s">
        <v>86</v>
      </c>
      <c r="AV110" s="8" t="s">
        <v>143</v>
      </c>
      <c r="AW110" s="8" t="s">
        <v>41</v>
      </c>
      <c r="AX110" s="8" t="s">
        <v>84</v>
      </c>
      <c r="AY110" s="166" t="s">
        <v>137</v>
      </c>
    </row>
    <row r="111" spans="2:65" s="1" customFormat="1" ht="6.95" customHeight="1">
      <c r="B111" s="29"/>
      <c r="C111" s="30"/>
      <c r="D111" s="30"/>
      <c r="E111" s="30"/>
      <c r="F111" s="30"/>
      <c r="G111" s="30"/>
      <c r="H111" s="30"/>
      <c r="I111" s="75"/>
      <c r="J111" s="30"/>
      <c r="K111" s="30"/>
      <c r="L111" s="34"/>
    </row>
  </sheetData>
  <sheetProtection password="CC35" sheet="1" objects="1" scenarios="1" formatCells="0" formatColumns="0" formatRows="0" sort="0" autoFilter="0"/>
  <autoFilter ref="C83:K11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2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47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2"/>
      <c r="B1" s="48"/>
      <c r="C1" s="48"/>
      <c r="D1" s="49" t="s">
        <v>1</v>
      </c>
      <c r="E1" s="48"/>
      <c r="F1" s="50" t="s">
        <v>101</v>
      </c>
      <c r="G1" s="278" t="s">
        <v>102</v>
      </c>
      <c r="H1" s="278"/>
      <c r="I1" s="51"/>
      <c r="J1" s="50" t="s">
        <v>103</v>
      </c>
      <c r="K1" s="49" t="s">
        <v>104</v>
      </c>
      <c r="L1" s="50" t="s">
        <v>105</v>
      </c>
      <c r="M1" s="50"/>
      <c r="N1" s="50"/>
      <c r="O1" s="50"/>
      <c r="P1" s="50"/>
      <c r="Q1" s="50"/>
      <c r="R1" s="50"/>
      <c r="S1" s="50"/>
      <c r="T1" s="50"/>
      <c r="U1" s="11"/>
      <c r="V1" s="11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</row>
    <row r="2" spans="1:70" ht="36.950000000000003" customHeight="1"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AT2" s="13" t="s">
        <v>100</v>
      </c>
    </row>
    <row r="3" spans="1:70" ht="6.95" customHeight="1">
      <c r="B3" s="14"/>
      <c r="C3" s="15"/>
      <c r="D3" s="15"/>
      <c r="E3" s="15"/>
      <c r="F3" s="15"/>
      <c r="G3" s="15"/>
      <c r="H3" s="15"/>
      <c r="I3" s="52"/>
      <c r="J3" s="15"/>
      <c r="K3" s="16"/>
      <c r="AT3" s="13" t="s">
        <v>86</v>
      </c>
    </row>
    <row r="4" spans="1:70" ht="36.950000000000003" customHeight="1">
      <c r="B4" s="17"/>
      <c r="C4" s="18"/>
      <c r="D4" s="19" t="s">
        <v>106</v>
      </c>
      <c r="E4" s="18"/>
      <c r="F4" s="18"/>
      <c r="G4" s="18"/>
      <c r="H4" s="18"/>
      <c r="I4" s="53"/>
      <c r="J4" s="18"/>
      <c r="K4" s="20"/>
      <c r="M4" s="21" t="s">
        <v>12</v>
      </c>
      <c r="AT4" s="13" t="s">
        <v>6</v>
      </c>
    </row>
    <row r="5" spans="1:70" ht="6.95" customHeight="1">
      <c r="B5" s="17"/>
      <c r="C5" s="18"/>
      <c r="D5" s="18"/>
      <c r="E5" s="18"/>
      <c r="F5" s="18"/>
      <c r="G5" s="18"/>
      <c r="H5" s="18"/>
      <c r="I5" s="53"/>
      <c r="J5" s="18"/>
      <c r="K5" s="20"/>
    </row>
    <row r="6" spans="1:70" ht="15">
      <c r="B6" s="17"/>
      <c r="C6" s="18"/>
      <c r="D6" s="23" t="s">
        <v>18</v>
      </c>
      <c r="E6" s="18"/>
      <c r="F6" s="18"/>
      <c r="G6" s="18"/>
      <c r="H6" s="18"/>
      <c r="I6" s="53"/>
      <c r="J6" s="18"/>
      <c r="K6" s="20"/>
    </row>
    <row r="7" spans="1:70" ht="22.5" customHeight="1">
      <c r="B7" s="17"/>
      <c r="C7" s="18"/>
      <c r="D7" s="18"/>
      <c r="E7" s="279" t="str">
        <f>'Rekapitulace stavby'!K6</f>
        <v>Obnova Goethovy vyhlídky část 2- bezprostřední okolí vyhlídky</v>
      </c>
      <c r="F7" s="285"/>
      <c r="G7" s="285"/>
      <c r="H7" s="285"/>
      <c r="I7" s="53"/>
      <c r="J7" s="18"/>
      <c r="K7" s="20"/>
    </row>
    <row r="8" spans="1:70" s="1" customFormat="1" ht="15">
      <c r="B8" s="24"/>
      <c r="C8" s="25"/>
      <c r="D8" s="23" t="s">
        <v>107</v>
      </c>
      <c r="E8" s="25"/>
      <c r="F8" s="25"/>
      <c r="G8" s="25"/>
      <c r="H8" s="25"/>
      <c r="I8" s="54"/>
      <c r="J8" s="25"/>
      <c r="K8" s="26"/>
    </row>
    <row r="9" spans="1:70" s="1" customFormat="1" ht="36.950000000000003" customHeight="1">
      <c r="B9" s="24"/>
      <c r="C9" s="25"/>
      <c r="D9" s="25"/>
      <c r="E9" s="281" t="s">
        <v>575</v>
      </c>
      <c r="F9" s="280"/>
      <c r="G9" s="280"/>
      <c r="H9" s="280"/>
      <c r="I9" s="54"/>
      <c r="J9" s="25"/>
      <c r="K9" s="26"/>
    </row>
    <row r="10" spans="1:70" s="1" customFormat="1">
      <c r="B10" s="24"/>
      <c r="C10" s="25"/>
      <c r="D10" s="25"/>
      <c r="E10" s="25"/>
      <c r="F10" s="25"/>
      <c r="G10" s="25"/>
      <c r="H10" s="25"/>
      <c r="I10" s="54"/>
      <c r="J10" s="25"/>
      <c r="K10" s="26"/>
    </row>
    <row r="11" spans="1:70" s="1" customFormat="1" ht="14.45" customHeight="1">
      <c r="B11" s="24"/>
      <c r="C11" s="25"/>
      <c r="D11" s="23" t="s">
        <v>20</v>
      </c>
      <c r="E11" s="25"/>
      <c r="F11" s="22" t="s">
        <v>21</v>
      </c>
      <c r="G11" s="25"/>
      <c r="H11" s="25"/>
      <c r="I11" s="55" t="s">
        <v>22</v>
      </c>
      <c r="J11" s="22" t="s">
        <v>34</v>
      </c>
      <c r="K11" s="26"/>
    </row>
    <row r="12" spans="1:70" s="1" customFormat="1" ht="14.45" customHeight="1">
      <c r="B12" s="24"/>
      <c r="C12" s="25"/>
      <c r="D12" s="23" t="s">
        <v>24</v>
      </c>
      <c r="E12" s="25"/>
      <c r="F12" s="22" t="s">
        <v>25</v>
      </c>
      <c r="G12" s="25"/>
      <c r="H12" s="25"/>
      <c r="I12" s="55" t="s">
        <v>26</v>
      </c>
      <c r="J12" s="56" t="str">
        <f>'Rekapitulace stavby'!AN8</f>
        <v>19.7.2017</v>
      </c>
      <c r="K12" s="26"/>
    </row>
    <row r="13" spans="1:70" s="1" customFormat="1" ht="10.9" customHeight="1">
      <c r="B13" s="24"/>
      <c r="C13" s="25"/>
      <c r="D13" s="25"/>
      <c r="E13" s="25"/>
      <c r="F13" s="25"/>
      <c r="G13" s="25"/>
      <c r="H13" s="25"/>
      <c r="I13" s="54"/>
      <c r="J13" s="25"/>
      <c r="K13" s="26"/>
    </row>
    <row r="14" spans="1:70" s="1" customFormat="1" ht="14.45" customHeight="1">
      <c r="B14" s="24"/>
      <c r="C14" s="25"/>
      <c r="D14" s="23" t="s">
        <v>32</v>
      </c>
      <c r="E14" s="25"/>
      <c r="F14" s="25"/>
      <c r="G14" s="25"/>
      <c r="H14" s="25"/>
      <c r="I14" s="55" t="s">
        <v>33</v>
      </c>
      <c r="J14" s="22" t="s">
        <v>34</v>
      </c>
      <c r="K14" s="26"/>
    </row>
    <row r="15" spans="1:70" s="1" customFormat="1" ht="18" customHeight="1">
      <c r="B15" s="24"/>
      <c r="C15" s="25"/>
      <c r="D15" s="25"/>
      <c r="E15" s="22" t="s">
        <v>35</v>
      </c>
      <c r="F15" s="25"/>
      <c r="G15" s="25"/>
      <c r="H15" s="25"/>
      <c r="I15" s="55" t="s">
        <v>36</v>
      </c>
      <c r="J15" s="22" t="s">
        <v>34</v>
      </c>
      <c r="K15" s="26"/>
    </row>
    <row r="16" spans="1:70" s="1" customFormat="1" ht="6.95" customHeight="1">
      <c r="B16" s="24"/>
      <c r="C16" s="25"/>
      <c r="D16" s="25"/>
      <c r="E16" s="25"/>
      <c r="F16" s="25"/>
      <c r="G16" s="25"/>
      <c r="H16" s="25"/>
      <c r="I16" s="54"/>
      <c r="J16" s="25"/>
      <c r="K16" s="26"/>
    </row>
    <row r="17" spans="2:11" s="1" customFormat="1" ht="14.45" customHeight="1">
      <c r="B17" s="24"/>
      <c r="C17" s="25"/>
      <c r="D17" s="23" t="s">
        <v>37</v>
      </c>
      <c r="E17" s="25"/>
      <c r="F17" s="25"/>
      <c r="G17" s="25"/>
      <c r="H17" s="25"/>
      <c r="I17" s="55" t="s">
        <v>33</v>
      </c>
      <c r="J17" s="22" t="str">
        <f>IF('Rekapitulace stavby'!AN13="Vyplň údaj","",IF('Rekapitulace stavby'!AN13="","",'Rekapitulace stavby'!AN13))</f>
        <v/>
      </c>
      <c r="K17" s="26"/>
    </row>
    <row r="18" spans="2:11" s="1" customFormat="1" ht="18" customHeight="1">
      <c r="B18" s="24"/>
      <c r="C18" s="25"/>
      <c r="D18" s="25"/>
      <c r="E18" s="22" t="str">
        <f>IF('Rekapitulace stavby'!E14="Vyplň údaj","",IF('Rekapitulace stavby'!E14="","",'Rekapitulace stavby'!E14))</f>
        <v/>
      </c>
      <c r="F18" s="25"/>
      <c r="G18" s="25"/>
      <c r="H18" s="25"/>
      <c r="I18" s="55" t="s">
        <v>36</v>
      </c>
      <c r="J18" s="22" t="str">
        <f>IF('Rekapitulace stavby'!AN14="Vyplň údaj","",IF('Rekapitulace stavby'!AN14="","",'Rekapitulace stavby'!AN14))</f>
        <v/>
      </c>
      <c r="K18" s="26"/>
    </row>
    <row r="19" spans="2:11" s="1" customFormat="1" ht="6.95" customHeight="1">
      <c r="B19" s="24"/>
      <c r="C19" s="25"/>
      <c r="D19" s="25"/>
      <c r="E19" s="25"/>
      <c r="F19" s="25"/>
      <c r="G19" s="25"/>
      <c r="H19" s="25"/>
      <c r="I19" s="54"/>
      <c r="J19" s="25"/>
      <c r="K19" s="26"/>
    </row>
    <row r="20" spans="2:11" s="1" customFormat="1" ht="14.45" customHeight="1">
      <c r="B20" s="24"/>
      <c r="C20" s="25"/>
      <c r="D20" s="23" t="s">
        <v>39</v>
      </c>
      <c r="E20" s="25"/>
      <c r="F20" s="25"/>
      <c r="G20" s="25"/>
      <c r="H20" s="25"/>
      <c r="I20" s="55" t="s">
        <v>33</v>
      </c>
      <c r="J20" s="22" t="s">
        <v>34</v>
      </c>
      <c r="K20" s="26"/>
    </row>
    <row r="21" spans="2:11" s="1" customFormat="1" ht="18" customHeight="1">
      <c r="B21" s="24"/>
      <c r="C21" s="25"/>
      <c r="D21" s="25"/>
      <c r="E21" s="22" t="s">
        <v>40</v>
      </c>
      <c r="F21" s="25"/>
      <c r="G21" s="25"/>
      <c r="H21" s="25"/>
      <c r="I21" s="55" t="s">
        <v>36</v>
      </c>
      <c r="J21" s="22" t="s">
        <v>34</v>
      </c>
      <c r="K21" s="26"/>
    </row>
    <row r="22" spans="2:11" s="1" customFormat="1" ht="6.95" customHeight="1">
      <c r="B22" s="24"/>
      <c r="C22" s="25"/>
      <c r="D22" s="25"/>
      <c r="E22" s="25"/>
      <c r="F22" s="25"/>
      <c r="G22" s="25"/>
      <c r="H22" s="25"/>
      <c r="I22" s="54"/>
      <c r="J22" s="25"/>
      <c r="K22" s="26"/>
    </row>
    <row r="23" spans="2:11" s="1" customFormat="1" ht="14.45" customHeight="1">
      <c r="B23" s="24"/>
      <c r="C23" s="25"/>
      <c r="D23" s="23" t="s">
        <v>42</v>
      </c>
      <c r="E23" s="25"/>
      <c r="F23" s="25"/>
      <c r="G23" s="25"/>
      <c r="H23" s="25"/>
      <c r="I23" s="54"/>
      <c r="J23" s="25"/>
      <c r="K23" s="26"/>
    </row>
    <row r="24" spans="2:11" s="2" customFormat="1" ht="22.5" customHeight="1">
      <c r="B24" s="57"/>
      <c r="C24" s="58"/>
      <c r="D24" s="58"/>
      <c r="E24" s="277" t="s">
        <v>34</v>
      </c>
      <c r="F24" s="277"/>
      <c r="G24" s="277"/>
      <c r="H24" s="277"/>
      <c r="I24" s="59"/>
      <c r="J24" s="58"/>
      <c r="K24" s="60"/>
    </row>
    <row r="25" spans="2:11" s="1" customFormat="1" ht="6.95" customHeight="1">
      <c r="B25" s="24"/>
      <c r="C25" s="25"/>
      <c r="D25" s="25"/>
      <c r="E25" s="25"/>
      <c r="F25" s="25"/>
      <c r="G25" s="25"/>
      <c r="H25" s="25"/>
      <c r="I25" s="54"/>
      <c r="J25" s="25"/>
      <c r="K25" s="26"/>
    </row>
    <row r="26" spans="2:11" s="1" customFormat="1" ht="6.95" customHeight="1">
      <c r="B26" s="24"/>
      <c r="C26" s="25"/>
      <c r="D26" s="45"/>
      <c r="E26" s="45"/>
      <c r="F26" s="45"/>
      <c r="G26" s="45"/>
      <c r="H26" s="45"/>
      <c r="I26" s="61"/>
      <c r="J26" s="45"/>
      <c r="K26" s="62"/>
    </row>
    <row r="27" spans="2:11" s="1" customFormat="1" ht="25.35" customHeight="1">
      <c r="B27" s="24"/>
      <c r="C27" s="25"/>
      <c r="D27" s="63" t="s">
        <v>43</v>
      </c>
      <c r="E27" s="25"/>
      <c r="F27" s="25"/>
      <c r="G27" s="25"/>
      <c r="H27" s="25"/>
      <c r="I27" s="54"/>
      <c r="J27" s="64">
        <f>ROUND(J83,2)</f>
        <v>0</v>
      </c>
      <c r="K27" s="26"/>
    </row>
    <row r="28" spans="2:11" s="1" customFormat="1" ht="6.95" customHeight="1">
      <c r="B28" s="24"/>
      <c r="C28" s="25"/>
      <c r="D28" s="45"/>
      <c r="E28" s="45"/>
      <c r="F28" s="45"/>
      <c r="G28" s="45"/>
      <c r="H28" s="45"/>
      <c r="I28" s="61"/>
      <c r="J28" s="45"/>
      <c r="K28" s="62"/>
    </row>
    <row r="29" spans="2:11" s="1" customFormat="1" ht="14.45" customHeight="1">
      <c r="B29" s="24"/>
      <c r="C29" s="25"/>
      <c r="D29" s="25"/>
      <c r="E29" s="25"/>
      <c r="F29" s="27" t="s">
        <v>45</v>
      </c>
      <c r="G29" s="25"/>
      <c r="H29" s="25"/>
      <c r="I29" s="65" t="s">
        <v>44</v>
      </c>
      <c r="J29" s="27" t="s">
        <v>46</v>
      </c>
      <c r="K29" s="26"/>
    </row>
    <row r="30" spans="2:11" s="1" customFormat="1" ht="14.45" customHeight="1">
      <c r="B30" s="24"/>
      <c r="C30" s="25"/>
      <c r="D30" s="28" t="s">
        <v>47</v>
      </c>
      <c r="E30" s="28" t="s">
        <v>48</v>
      </c>
      <c r="F30" s="66">
        <f>ROUND(SUM(BE83:BE121), 2)</f>
        <v>0</v>
      </c>
      <c r="G30" s="25"/>
      <c r="H30" s="25"/>
      <c r="I30" s="67">
        <v>0.21</v>
      </c>
      <c r="J30" s="66">
        <f>ROUND(ROUND((SUM(BE83:BE121)), 2)*I30, 2)</f>
        <v>0</v>
      </c>
      <c r="K30" s="26"/>
    </row>
    <row r="31" spans="2:11" s="1" customFormat="1" ht="14.45" customHeight="1">
      <c r="B31" s="24"/>
      <c r="C31" s="25"/>
      <c r="D31" s="25"/>
      <c r="E31" s="28" t="s">
        <v>49</v>
      </c>
      <c r="F31" s="66">
        <f>ROUND(SUM(BF83:BF121), 2)</f>
        <v>0</v>
      </c>
      <c r="G31" s="25"/>
      <c r="H31" s="25"/>
      <c r="I31" s="67">
        <v>0.15</v>
      </c>
      <c r="J31" s="66">
        <f>ROUND(ROUND((SUM(BF83:BF121)), 2)*I31, 2)</f>
        <v>0</v>
      </c>
      <c r="K31" s="26"/>
    </row>
    <row r="32" spans="2:11" s="1" customFormat="1" ht="14.45" hidden="1" customHeight="1">
      <c r="B32" s="24"/>
      <c r="C32" s="25"/>
      <c r="D32" s="25"/>
      <c r="E32" s="28" t="s">
        <v>50</v>
      </c>
      <c r="F32" s="66">
        <f>ROUND(SUM(BG83:BG121), 2)</f>
        <v>0</v>
      </c>
      <c r="G32" s="25"/>
      <c r="H32" s="25"/>
      <c r="I32" s="67">
        <v>0.21</v>
      </c>
      <c r="J32" s="66">
        <v>0</v>
      </c>
      <c r="K32" s="26"/>
    </row>
    <row r="33" spans="2:11" s="1" customFormat="1" ht="14.45" hidden="1" customHeight="1">
      <c r="B33" s="24"/>
      <c r="C33" s="25"/>
      <c r="D33" s="25"/>
      <c r="E33" s="28" t="s">
        <v>51</v>
      </c>
      <c r="F33" s="66">
        <f>ROUND(SUM(BH83:BH121), 2)</f>
        <v>0</v>
      </c>
      <c r="G33" s="25"/>
      <c r="H33" s="25"/>
      <c r="I33" s="67">
        <v>0.15</v>
      </c>
      <c r="J33" s="66">
        <v>0</v>
      </c>
      <c r="K33" s="26"/>
    </row>
    <row r="34" spans="2:11" s="1" customFormat="1" ht="14.45" hidden="1" customHeight="1">
      <c r="B34" s="24"/>
      <c r="C34" s="25"/>
      <c r="D34" s="25"/>
      <c r="E34" s="28" t="s">
        <v>52</v>
      </c>
      <c r="F34" s="66">
        <f>ROUND(SUM(BI83:BI121), 2)</f>
        <v>0</v>
      </c>
      <c r="G34" s="25"/>
      <c r="H34" s="25"/>
      <c r="I34" s="67">
        <v>0</v>
      </c>
      <c r="J34" s="66">
        <v>0</v>
      </c>
      <c r="K34" s="26"/>
    </row>
    <row r="35" spans="2:11" s="1" customFormat="1" ht="6.95" customHeight="1">
      <c r="B35" s="24"/>
      <c r="C35" s="25"/>
      <c r="D35" s="25"/>
      <c r="E35" s="25"/>
      <c r="F35" s="25"/>
      <c r="G35" s="25"/>
      <c r="H35" s="25"/>
      <c r="I35" s="54"/>
      <c r="J35" s="25"/>
      <c r="K35" s="26"/>
    </row>
    <row r="36" spans="2:11" s="1" customFormat="1" ht="25.35" customHeight="1">
      <c r="B36" s="24"/>
      <c r="C36" s="68"/>
      <c r="D36" s="69" t="s">
        <v>53</v>
      </c>
      <c r="E36" s="40"/>
      <c r="F36" s="40"/>
      <c r="G36" s="70" t="s">
        <v>54</v>
      </c>
      <c r="H36" s="71" t="s">
        <v>55</v>
      </c>
      <c r="I36" s="72"/>
      <c r="J36" s="73">
        <f>SUM(J27:J34)</f>
        <v>0</v>
      </c>
      <c r="K36" s="74"/>
    </row>
    <row r="37" spans="2:11" s="1" customFormat="1" ht="14.45" customHeight="1">
      <c r="B37" s="29"/>
      <c r="C37" s="30"/>
      <c r="D37" s="30"/>
      <c r="E37" s="30"/>
      <c r="F37" s="30"/>
      <c r="G37" s="30"/>
      <c r="H37" s="30"/>
      <c r="I37" s="75"/>
      <c r="J37" s="30"/>
      <c r="K37" s="31"/>
    </row>
    <row r="41" spans="2:11" s="1" customFormat="1" ht="6.95" customHeight="1">
      <c r="B41" s="76"/>
      <c r="C41" s="77"/>
      <c r="D41" s="77"/>
      <c r="E41" s="77"/>
      <c r="F41" s="77"/>
      <c r="G41" s="77"/>
      <c r="H41" s="77"/>
      <c r="I41" s="78"/>
      <c r="J41" s="77"/>
      <c r="K41" s="79"/>
    </row>
    <row r="42" spans="2:11" s="1" customFormat="1" ht="36.950000000000003" customHeight="1">
      <c r="B42" s="24"/>
      <c r="C42" s="19" t="s">
        <v>111</v>
      </c>
      <c r="D42" s="25"/>
      <c r="E42" s="25"/>
      <c r="F42" s="25"/>
      <c r="G42" s="25"/>
      <c r="H42" s="25"/>
      <c r="I42" s="54"/>
      <c r="J42" s="25"/>
      <c r="K42" s="26"/>
    </row>
    <row r="43" spans="2:11" s="1" customFormat="1" ht="6.95" customHeight="1">
      <c r="B43" s="24"/>
      <c r="C43" s="25"/>
      <c r="D43" s="25"/>
      <c r="E43" s="25"/>
      <c r="F43" s="25"/>
      <c r="G43" s="25"/>
      <c r="H43" s="25"/>
      <c r="I43" s="54"/>
      <c r="J43" s="25"/>
      <c r="K43" s="26"/>
    </row>
    <row r="44" spans="2:11" s="1" customFormat="1" ht="14.45" customHeight="1">
      <c r="B44" s="24"/>
      <c r="C44" s="23" t="s">
        <v>18</v>
      </c>
      <c r="D44" s="25"/>
      <c r="E44" s="25"/>
      <c r="F44" s="25"/>
      <c r="G44" s="25"/>
      <c r="H44" s="25"/>
      <c r="I44" s="54"/>
      <c r="J44" s="25"/>
      <c r="K44" s="26"/>
    </row>
    <row r="45" spans="2:11" s="1" customFormat="1" ht="22.5" customHeight="1">
      <c r="B45" s="24"/>
      <c r="C45" s="25"/>
      <c r="D45" s="25"/>
      <c r="E45" s="279" t="str">
        <f>E7</f>
        <v>Obnova Goethovy vyhlídky část 2- bezprostřední okolí vyhlídky</v>
      </c>
      <c r="F45" s="285"/>
      <c r="G45" s="285"/>
      <c r="H45" s="285"/>
      <c r="I45" s="54"/>
      <c r="J45" s="25"/>
      <c r="K45" s="26"/>
    </row>
    <row r="46" spans="2:11" s="1" customFormat="1" ht="14.45" customHeight="1">
      <c r="B46" s="24"/>
      <c r="C46" s="23" t="s">
        <v>107</v>
      </c>
      <c r="D46" s="25"/>
      <c r="E46" s="25"/>
      <c r="F46" s="25"/>
      <c r="G46" s="25"/>
      <c r="H46" s="25"/>
      <c r="I46" s="54"/>
      <c r="J46" s="25"/>
      <c r="K46" s="26"/>
    </row>
    <row r="47" spans="2:11" s="1" customFormat="1" ht="23.25" customHeight="1">
      <c r="B47" s="24"/>
      <c r="C47" s="25"/>
      <c r="D47" s="25"/>
      <c r="E47" s="281" t="str">
        <f>E9</f>
        <v>VRN - Vedlejší rozpočtové náklady</v>
      </c>
      <c r="F47" s="280"/>
      <c r="G47" s="280"/>
      <c r="H47" s="280"/>
      <c r="I47" s="54"/>
      <c r="J47" s="25"/>
      <c r="K47" s="26"/>
    </row>
    <row r="48" spans="2:11" s="1" customFormat="1" ht="6.95" customHeight="1">
      <c r="B48" s="24"/>
      <c r="C48" s="25"/>
      <c r="D48" s="25"/>
      <c r="E48" s="25"/>
      <c r="F48" s="25"/>
      <c r="G48" s="25"/>
      <c r="H48" s="25"/>
      <c r="I48" s="54"/>
      <c r="J48" s="25"/>
      <c r="K48" s="26"/>
    </row>
    <row r="49" spans="2:47" s="1" customFormat="1" ht="18" customHeight="1">
      <c r="B49" s="24"/>
      <c r="C49" s="23" t="s">
        <v>24</v>
      </c>
      <c r="D49" s="25"/>
      <c r="E49" s="25"/>
      <c r="F49" s="22" t="str">
        <f>F12</f>
        <v>Karlovy Vary, Hůrky</v>
      </c>
      <c r="G49" s="25"/>
      <c r="H49" s="25"/>
      <c r="I49" s="55" t="s">
        <v>26</v>
      </c>
      <c r="J49" s="56" t="str">
        <f>IF(J12="","",J12)</f>
        <v>19.7.2017</v>
      </c>
      <c r="K49" s="26"/>
    </row>
    <row r="50" spans="2:47" s="1" customFormat="1" ht="6.95" customHeight="1">
      <c r="B50" s="24"/>
      <c r="C50" s="25"/>
      <c r="D50" s="25"/>
      <c r="E50" s="25"/>
      <c r="F50" s="25"/>
      <c r="G50" s="25"/>
      <c r="H50" s="25"/>
      <c r="I50" s="54"/>
      <c r="J50" s="25"/>
      <c r="K50" s="26"/>
    </row>
    <row r="51" spans="2:47" s="1" customFormat="1" ht="15">
      <c r="B51" s="24"/>
      <c r="C51" s="23" t="s">
        <v>32</v>
      </c>
      <c r="D51" s="25"/>
      <c r="E51" s="25"/>
      <c r="F51" s="22" t="str">
        <f>E15</f>
        <v>Statutární město Karlovy Vary</v>
      </c>
      <c r="G51" s="25"/>
      <c r="H51" s="25"/>
      <c r="I51" s="55" t="s">
        <v>39</v>
      </c>
      <c r="J51" s="22" t="str">
        <f>E21</f>
        <v>Projektový atelier pro arch.a poz.stavby, s.r.o.</v>
      </c>
      <c r="K51" s="26"/>
    </row>
    <row r="52" spans="2:47" s="1" customFormat="1" ht="14.45" customHeight="1">
      <c r="B52" s="24"/>
      <c r="C52" s="23" t="s">
        <v>37</v>
      </c>
      <c r="D52" s="25"/>
      <c r="E52" s="25"/>
      <c r="F52" s="22" t="str">
        <f>IF(E18="","",E18)</f>
        <v/>
      </c>
      <c r="G52" s="25"/>
      <c r="H52" s="25"/>
      <c r="I52" s="54"/>
      <c r="J52" s="25"/>
      <c r="K52" s="26"/>
    </row>
    <row r="53" spans="2:47" s="1" customFormat="1" ht="10.35" customHeight="1">
      <c r="B53" s="24"/>
      <c r="C53" s="25"/>
      <c r="D53" s="25"/>
      <c r="E53" s="25"/>
      <c r="F53" s="25"/>
      <c r="G53" s="25"/>
      <c r="H53" s="25"/>
      <c r="I53" s="54"/>
      <c r="J53" s="25"/>
      <c r="K53" s="26"/>
    </row>
    <row r="54" spans="2:47" s="1" customFormat="1" ht="29.25" customHeight="1">
      <c r="B54" s="24"/>
      <c r="C54" s="80" t="s">
        <v>112</v>
      </c>
      <c r="D54" s="68"/>
      <c r="E54" s="68"/>
      <c r="F54" s="68"/>
      <c r="G54" s="68"/>
      <c r="H54" s="68"/>
      <c r="I54" s="81"/>
      <c r="J54" s="82" t="s">
        <v>113</v>
      </c>
      <c r="K54" s="83"/>
    </row>
    <row r="55" spans="2:47" s="1" customFormat="1" ht="10.35" customHeight="1">
      <c r="B55" s="24"/>
      <c r="C55" s="25"/>
      <c r="D55" s="25"/>
      <c r="E55" s="25"/>
      <c r="F55" s="25"/>
      <c r="G55" s="25"/>
      <c r="H55" s="25"/>
      <c r="I55" s="54"/>
      <c r="J55" s="25"/>
      <c r="K55" s="26"/>
    </row>
    <row r="56" spans="2:47" s="1" customFormat="1" ht="29.25" customHeight="1">
      <c r="B56" s="24"/>
      <c r="C56" s="84" t="s">
        <v>114</v>
      </c>
      <c r="D56" s="25"/>
      <c r="E56" s="25"/>
      <c r="F56" s="25"/>
      <c r="G56" s="25"/>
      <c r="H56" s="25"/>
      <c r="I56" s="54"/>
      <c r="J56" s="64">
        <f>J83</f>
        <v>0</v>
      </c>
      <c r="K56" s="26"/>
      <c r="AU56" s="13" t="s">
        <v>115</v>
      </c>
    </row>
    <row r="57" spans="2:47" s="3" customFormat="1" ht="24.95" customHeight="1">
      <c r="B57" s="85"/>
      <c r="C57" s="86"/>
      <c r="D57" s="87" t="s">
        <v>575</v>
      </c>
      <c r="E57" s="88"/>
      <c r="F57" s="88"/>
      <c r="G57" s="88"/>
      <c r="H57" s="88"/>
      <c r="I57" s="89"/>
      <c r="J57" s="90">
        <f>J84</f>
        <v>0</v>
      </c>
      <c r="K57" s="91"/>
    </row>
    <row r="58" spans="2:47" s="4" customFormat="1" ht="19.899999999999999" customHeight="1">
      <c r="B58" s="92"/>
      <c r="C58" s="93"/>
      <c r="D58" s="94" t="s">
        <v>576</v>
      </c>
      <c r="E58" s="95"/>
      <c r="F58" s="95"/>
      <c r="G58" s="95"/>
      <c r="H58" s="95"/>
      <c r="I58" s="96"/>
      <c r="J58" s="97">
        <f>J85</f>
        <v>0</v>
      </c>
      <c r="K58" s="98"/>
    </row>
    <row r="59" spans="2:47" s="4" customFormat="1" ht="19.899999999999999" customHeight="1">
      <c r="B59" s="92"/>
      <c r="C59" s="93"/>
      <c r="D59" s="94" t="s">
        <v>577</v>
      </c>
      <c r="E59" s="95"/>
      <c r="F59" s="95"/>
      <c r="G59" s="95"/>
      <c r="H59" s="95"/>
      <c r="I59" s="96"/>
      <c r="J59" s="97">
        <f>J93</f>
        <v>0</v>
      </c>
      <c r="K59" s="98"/>
    </row>
    <row r="60" spans="2:47" s="4" customFormat="1" ht="19.899999999999999" customHeight="1">
      <c r="B60" s="92"/>
      <c r="C60" s="93"/>
      <c r="D60" s="94" t="s">
        <v>578</v>
      </c>
      <c r="E60" s="95"/>
      <c r="F60" s="95"/>
      <c r="G60" s="95"/>
      <c r="H60" s="95"/>
      <c r="I60" s="96"/>
      <c r="J60" s="97">
        <f>J97</f>
        <v>0</v>
      </c>
      <c r="K60" s="98"/>
    </row>
    <row r="61" spans="2:47" s="4" customFormat="1" ht="19.899999999999999" customHeight="1">
      <c r="B61" s="92"/>
      <c r="C61" s="93"/>
      <c r="D61" s="94" t="s">
        <v>579</v>
      </c>
      <c r="E61" s="95"/>
      <c r="F61" s="95"/>
      <c r="G61" s="95"/>
      <c r="H61" s="95"/>
      <c r="I61" s="96"/>
      <c r="J61" s="97">
        <f>J106</f>
        <v>0</v>
      </c>
      <c r="K61" s="98"/>
    </row>
    <row r="62" spans="2:47" s="4" customFormat="1" ht="19.899999999999999" customHeight="1">
      <c r="B62" s="92"/>
      <c r="C62" s="93"/>
      <c r="D62" s="94" t="s">
        <v>580</v>
      </c>
      <c r="E62" s="95"/>
      <c r="F62" s="95"/>
      <c r="G62" s="95"/>
      <c r="H62" s="95"/>
      <c r="I62" s="96"/>
      <c r="J62" s="97">
        <f>J110</f>
        <v>0</v>
      </c>
      <c r="K62" s="98"/>
    </row>
    <row r="63" spans="2:47" s="4" customFormat="1" ht="19.899999999999999" customHeight="1">
      <c r="B63" s="92"/>
      <c r="C63" s="93"/>
      <c r="D63" s="94" t="s">
        <v>581</v>
      </c>
      <c r="E63" s="95"/>
      <c r="F63" s="95"/>
      <c r="G63" s="95"/>
      <c r="H63" s="95"/>
      <c r="I63" s="96"/>
      <c r="J63" s="97">
        <f>J114</f>
        <v>0</v>
      </c>
      <c r="K63" s="98"/>
    </row>
    <row r="64" spans="2:47" s="1" customFormat="1" ht="21.75" customHeight="1">
      <c r="B64" s="24"/>
      <c r="C64" s="25"/>
      <c r="D64" s="25"/>
      <c r="E64" s="25"/>
      <c r="F64" s="25"/>
      <c r="G64" s="25"/>
      <c r="H64" s="25"/>
      <c r="I64" s="54"/>
      <c r="J64" s="25"/>
      <c r="K64" s="26"/>
    </row>
    <row r="65" spans="2:12" s="1" customFormat="1" ht="6.95" customHeight="1">
      <c r="B65" s="29"/>
      <c r="C65" s="30"/>
      <c r="D65" s="30"/>
      <c r="E65" s="30"/>
      <c r="F65" s="30"/>
      <c r="G65" s="30"/>
      <c r="H65" s="30"/>
      <c r="I65" s="75"/>
      <c r="J65" s="30"/>
      <c r="K65" s="31"/>
    </row>
    <row r="69" spans="2:12" s="1" customFormat="1" ht="6.95" customHeight="1">
      <c r="B69" s="32"/>
      <c r="C69" s="33"/>
      <c r="D69" s="33"/>
      <c r="E69" s="33"/>
      <c r="F69" s="33"/>
      <c r="G69" s="33"/>
      <c r="H69" s="33"/>
      <c r="I69" s="78"/>
      <c r="J69" s="33"/>
      <c r="K69" s="33"/>
      <c r="L69" s="34"/>
    </row>
    <row r="70" spans="2:12" s="1" customFormat="1" ht="36.950000000000003" customHeight="1">
      <c r="B70" s="24"/>
      <c r="C70" s="35" t="s">
        <v>121</v>
      </c>
      <c r="D70" s="36"/>
      <c r="E70" s="36"/>
      <c r="F70" s="36"/>
      <c r="G70" s="36"/>
      <c r="H70" s="36"/>
      <c r="I70" s="99"/>
      <c r="J70" s="36"/>
      <c r="K70" s="36"/>
      <c r="L70" s="34"/>
    </row>
    <row r="71" spans="2:12" s="1" customFormat="1" ht="6.95" customHeight="1">
      <c r="B71" s="24"/>
      <c r="C71" s="36"/>
      <c r="D71" s="36"/>
      <c r="E71" s="36"/>
      <c r="F71" s="36"/>
      <c r="G71" s="36"/>
      <c r="H71" s="36"/>
      <c r="I71" s="99"/>
      <c r="J71" s="36"/>
      <c r="K71" s="36"/>
      <c r="L71" s="34"/>
    </row>
    <row r="72" spans="2:12" s="1" customFormat="1" ht="14.45" customHeight="1">
      <c r="B72" s="24"/>
      <c r="C72" s="37" t="s">
        <v>18</v>
      </c>
      <c r="D72" s="36"/>
      <c r="E72" s="36"/>
      <c r="F72" s="36"/>
      <c r="G72" s="36"/>
      <c r="H72" s="36"/>
      <c r="I72" s="99"/>
      <c r="J72" s="36"/>
      <c r="K72" s="36"/>
      <c r="L72" s="34"/>
    </row>
    <row r="73" spans="2:12" s="1" customFormat="1" ht="22.5" customHeight="1">
      <c r="B73" s="24"/>
      <c r="C73" s="36"/>
      <c r="D73" s="36"/>
      <c r="E73" s="282" t="str">
        <f>E7</f>
        <v>Obnova Goethovy vyhlídky část 2- bezprostřední okolí vyhlídky</v>
      </c>
      <c r="F73" s="283"/>
      <c r="G73" s="283"/>
      <c r="H73" s="283"/>
      <c r="I73" s="99"/>
      <c r="J73" s="36"/>
      <c r="K73" s="36"/>
      <c r="L73" s="34"/>
    </row>
    <row r="74" spans="2:12" s="1" customFormat="1" ht="14.45" customHeight="1">
      <c r="B74" s="24"/>
      <c r="C74" s="37" t="s">
        <v>107</v>
      </c>
      <c r="D74" s="36"/>
      <c r="E74" s="36"/>
      <c r="F74" s="36"/>
      <c r="G74" s="36"/>
      <c r="H74" s="36"/>
      <c r="I74" s="99"/>
      <c r="J74" s="36"/>
      <c r="K74" s="36"/>
      <c r="L74" s="34"/>
    </row>
    <row r="75" spans="2:12" s="1" customFormat="1" ht="23.25" customHeight="1">
      <c r="B75" s="24"/>
      <c r="C75" s="36"/>
      <c r="D75" s="36"/>
      <c r="E75" s="276" t="str">
        <f>E9</f>
        <v>VRN - Vedlejší rozpočtové náklady</v>
      </c>
      <c r="F75" s="284"/>
      <c r="G75" s="284"/>
      <c r="H75" s="284"/>
      <c r="I75" s="99"/>
      <c r="J75" s="36"/>
      <c r="K75" s="36"/>
      <c r="L75" s="34"/>
    </row>
    <row r="76" spans="2:12" s="1" customFormat="1" ht="6.95" customHeight="1">
      <c r="B76" s="24"/>
      <c r="C76" s="36"/>
      <c r="D76" s="36"/>
      <c r="E76" s="36"/>
      <c r="F76" s="36"/>
      <c r="G76" s="36"/>
      <c r="H76" s="36"/>
      <c r="I76" s="99"/>
      <c r="J76" s="36"/>
      <c r="K76" s="36"/>
      <c r="L76" s="34"/>
    </row>
    <row r="77" spans="2:12" s="1" customFormat="1" ht="18" customHeight="1">
      <c r="B77" s="24"/>
      <c r="C77" s="37" t="s">
        <v>24</v>
      </c>
      <c r="D77" s="36"/>
      <c r="E77" s="36"/>
      <c r="F77" s="102" t="str">
        <f>F12</f>
        <v>Karlovy Vary, Hůrky</v>
      </c>
      <c r="G77" s="36"/>
      <c r="H77" s="36"/>
      <c r="I77" s="103" t="s">
        <v>26</v>
      </c>
      <c r="J77" s="38" t="str">
        <f>IF(J12="","",J12)</f>
        <v>19.7.2017</v>
      </c>
      <c r="K77" s="36"/>
      <c r="L77" s="34"/>
    </row>
    <row r="78" spans="2:12" s="1" customFormat="1" ht="6.95" customHeight="1">
      <c r="B78" s="24"/>
      <c r="C78" s="36"/>
      <c r="D78" s="36"/>
      <c r="E78" s="36"/>
      <c r="F78" s="36"/>
      <c r="G78" s="36"/>
      <c r="H78" s="36"/>
      <c r="I78" s="99"/>
      <c r="J78" s="36"/>
      <c r="K78" s="36"/>
      <c r="L78" s="34"/>
    </row>
    <row r="79" spans="2:12" s="1" customFormat="1" ht="15">
      <c r="B79" s="24"/>
      <c r="C79" s="37" t="s">
        <v>32</v>
      </c>
      <c r="D79" s="36"/>
      <c r="E79" s="36"/>
      <c r="F79" s="102" t="str">
        <f>E15</f>
        <v>Statutární město Karlovy Vary</v>
      </c>
      <c r="G79" s="36"/>
      <c r="H79" s="36"/>
      <c r="I79" s="103" t="s">
        <v>39</v>
      </c>
      <c r="J79" s="102" t="str">
        <f>E21</f>
        <v>Projektový atelier pro arch.a poz.stavby, s.r.o.</v>
      </c>
      <c r="K79" s="36"/>
      <c r="L79" s="34"/>
    </row>
    <row r="80" spans="2:12" s="1" customFormat="1" ht="14.45" customHeight="1">
      <c r="B80" s="24"/>
      <c r="C80" s="37" t="s">
        <v>37</v>
      </c>
      <c r="D80" s="36"/>
      <c r="E80" s="36"/>
      <c r="F80" s="102" t="str">
        <f>IF(E18="","",E18)</f>
        <v/>
      </c>
      <c r="G80" s="36"/>
      <c r="H80" s="36"/>
      <c r="I80" s="99"/>
      <c r="J80" s="36"/>
      <c r="K80" s="36"/>
      <c r="L80" s="34"/>
    </row>
    <row r="81" spans="2:65" s="1" customFormat="1" ht="10.35" customHeight="1">
      <c r="B81" s="24"/>
      <c r="C81" s="36"/>
      <c r="D81" s="36"/>
      <c r="E81" s="36"/>
      <c r="F81" s="36"/>
      <c r="G81" s="36"/>
      <c r="H81" s="36"/>
      <c r="I81" s="99"/>
      <c r="J81" s="36"/>
      <c r="K81" s="36"/>
      <c r="L81" s="34"/>
    </row>
    <row r="82" spans="2:65" s="5" customFormat="1" ht="29.25" customHeight="1">
      <c r="B82" s="104"/>
      <c r="C82" s="105" t="s">
        <v>122</v>
      </c>
      <c r="D82" s="106" t="s">
        <v>62</v>
      </c>
      <c r="E82" s="106" t="s">
        <v>58</v>
      </c>
      <c r="F82" s="106" t="s">
        <v>123</v>
      </c>
      <c r="G82" s="106" t="s">
        <v>124</v>
      </c>
      <c r="H82" s="106" t="s">
        <v>125</v>
      </c>
      <c r="I82" s="107" t="s">
        <v>126</v>
      </c>
      <c r="J82" s="106" t="s">
        <v>113</v>
      </c>
      <c r="K82" s="108" t="s">
        <v>127</v>
      </c>
      <c r="L82" s="109"/>
      <c r="M82" s="41" t="s">
        <v>128</v>
      </c>
      <c r="N82" s="42" t="s">
        <v>47</v>
      </c>
      <c r="O82" s="42" t="s">
        <v>129</v>
      </c>
      <c r="P82" s="42" t="s">
        <v>130</v>
      </c>
      <c r="Q82" s="42" t="s">
        <v>131</v>
      </c>
      <c r="R82" s="42" t="s">
        <v>132</v>
      </c>
      <c r="S82" s="42" t="s">
        <v>133</v>
      </c>
      <c r="T82" s="43" t="s">
        <v>134</v>
      </c>
    </row>
    <row r="83" spans="2:65" s="1" customFormat="1" ht="29.25" customHeight="1">
      <c r="B83" s="24"/>
      <c r="C83" s="46" t="s">
        <v>114</v>
      </c>
      <c r="D83" s="36"/>
      <c r="E83" s="36"/>
      <c r="F83" s="36"/>
      <c r="G83" s="36"/>
      <c r="H83" s="36"/>
      <c r="I83" s="99"/>
      <c r="J83" s="110">
        <f>BK83</f>
        <v>0</v>
      </c>
      <c r="K83" s="36"/>
      <c r="L83" s="34"/>
      <c r="M83" s="44"/>
      <c r="N83" s="45"/>
      <c r="O83" s="45"/>
      <c r="P83" s="111">
        <f>P84</f>
        <v>0</v>
      </c>
      <c r="Q83" s="45"/>
      <c r="R83" s="111">
        <f>R84</f>
        <v>0</v>
      </c>
      <c r="S83" s="45"/>
      <c r="T83" s="112">
        <f>T84</f>
        <v>0</v>
      </c>
      <c r="AT83" s="13" t="s">
        <v>76</v>
      </c>
      <c r="AU83" s="13" t="s">
        <v>115</v>
      </c>
      <c r="BK83" s="113">
        <f>BK84</f>
        <v>0</v>
      </c>
    </row>
    <row r="84" spans="2:65" s="6" customFormat="1" ht="37.35" customHeight="1">
      <c r="B84" s="114"/>
      <c r="C84" s="115"/>
      <c r="D84" s="116" t="s">
        <v>76</v>
      </c>
      <c r="E84" s="117" t="s">
        <v>98</v>
      </c>
      <c r="F84" s="117" t="s">
        <v>99</v>
      </c>
      <c r="G84" s="115"/>
      <c r="H84" s="115"/>
      <c r="I84" s="118"/>
      <c r="J84" s="119">
        <f>BK84</f>
        <v>0</v>
      </c>
      <c r="K84" s="115"/>
      <c r="L84" s="120"/>
      <c r="M84" s="121"/>
      <c r="N84" s="122"/>
      <c r="O84" s="122"/>
      <c r="P84" s="123">
        <f>P85+P93+P97+P106+P110+P114</f>
        <v>0</v>
      </c>
      <c r="Q84" s="122"/>
      <c r="R84" s="123">
        <f>R85+R93+R97+R106+R110+R114</f>
        <v>0</v>
      </c>
      <c r="S84" s="122"/>
      <c r="T84" s="124">
        <f>T85+T93+T97+T106+T110+T114</f>
        <v>0</v>
      </c>
      <c r="AR84" s="125" t="s">
        <v>162</v>
      </c>
      <c r="AT84" s="126" t="s">
        <v>76</v>
      </c>
      <c r="AU84" s="126" t="s">
        <v>77</v>
      </c>
      <c r="AY84" s="125" t="s">
        <v>137</v>
      </c>
      <c r="BK84" s="127">
        <f>BK85+BK93+BK97+BK106+BK110+BK114</f>
        <v>0</v>
      </c>
    </row>
    <row r="85" spans="2:65" s="6" customFormat="1" ht="19.899999999999999" customHeight="1">
      <c r="B85" s="114"/>
      <c r="C85" s="115"/>
      <c r="D85" s="128" t="s">
        <v>76</v>
      </c>
      <c r="E85" s="129" t="s">
        <v>582</v>
      </c>
      <c r="F85" s="129" t="s">
        <v>583</v>
      </c>
      <c r="G85" s="115"/>
      <c r="H85" s="115"/>
      <c r="I85" s="118"/>
      <c r="J85" s="130">
        <f>BK85</f>
        <v>0</v>
      </c>
      <c r="K85" s="115"/>
      <c r="L85" s="120"/>
      <c r="M85" s="121"/>
      <c r="N85" s="122"/>
      <c r="O85" s="122"/>
      <c r="P85" s="123">
        <f>SUM(P86:P92)</f>
        <v>0</v>
      </c>
      <c r="Q85" s="122"/>
      <c r="R85" s="123">
        <f>SUM(R86:R92)</f>
        <v>0</v>
      </c>
      <c r="S85" s="122"/>
      <c r="T85" s="124">
        <f>SUM(T86:T92)</f>
        <v>0</v>
      </c>
      <c r="AR85" s="125" t="s">
        <v>162</v>
      </c>
      <c r="AT85" s="126" t="s">
        <v>76</v>
      </c>
      <c r="AU85" s="126" t="s">
        <v>84</v>
      </c>
      <c r="AY85" s="125" t="s">
        <v>137</v>
      </c>
      <c r="BK85" s="127">
        <f>SUM(BK86:BK92)</f>
        <v>0</v>
      </c>
    </row>
    <row r="86" spans="2:65" s="1" customFormat="1" ht="31.5" customHeight="1">
      <c r="B86" s="24"/>
      <c r="C86" s="131" t="s">
        <v>84</v>
      </c>
      <c r="D86" s="131" t="s">
        <v>139</v>
      </c>
      <c r="E86" s="132" t="s">
        <v>584</v>
      </c>
      <c r="F86" s="133" t="s">
        <v>585</v>
      </c>
      <c r="G86" s="134" t="s">
        <v>174</v>
      </c>
      <c r="H86" s="135">
        <v>1</v>
      </c>
      <c r="I86" s="136"/>
      <c r="J86" s="137">
        <f>ROUND(I86*H86,2)</f>
        <v>0</v>
      </c>
      <c r="K86" s="133" t="s">
        <v>147</v>
      </c>
      <c r="L86" s="34"/>
      <c r="M86" s="138" t="s">
        <v>34</v>
      </c>
      <c r="N86" s="139" t="s">
        <v>48</v>
      </c>
      <c r="O86" s="25"/>
      <c r="P86" s="140">
        <f>O86*H86</f>
        <v>0</v>
      </c>
      <c r="Q86" s="140">
        <v>0</v>
      </c>
      <c r="R86" s="140">
        <f>Q86*H86</f>
        <v>0</v>
      </c>
      <c r="S86" s="140">
        <v>0</v>
      </c>
      <c r="T86" s="141">
        <f>S86*H86</f>
        <v>0</v>
      </c>
      <c r="AR86" s="13" t="s">
        <v>586</v>
      </c>
      <c r="AT86" s="13" t="s">
        <v>139</v>
      </c>
      <c r="AU86" s="13" t="s">
        <v>86</v>
      </c>
      <c r="AY86" s="13" t="s">
        <v>137</v>
      </c>
      <c r="BE86" s="142">
        <f>IF(N86="základní",J86,0)</f>
        <v>0</v>
      </c>
      <c r="BF86" s="142">
        <f>IF(N86="snížená",J86,0)</f>
        <v>0</v>
      </c>
      <c r="BG86" s="142">
        <f>IF(N86="zákl. přenesená",J86,0)</f>
        <v>0</v>
      </c>
      <c r="BH86" s="142">
        <f>IF(N86="sníž. přenesená",J86,0)</f>
        <v>0</v>
      </c>
      <c r="BI86" s="142">
        <f>IF(N86="nulová",J86,0)</f>
        <v>0</v>
      </c>
      <c r="BJ86" s="13" t="s">
        <v>84</v>
      </c>
      <c r="BK86" s="142">
        <f>ROUND(I86*H86,2)</f>
        <v>0</v>
      </c>
      <c r="BL86" s="13" t="s">
        <v>586</v>
      </c>
      <c r="BM86" s="13" t="s">
        <v>587</v>
      </c>
    </row>
    <row r="87" spans="2:65" s="9" customFormat="1">
      <c r="B87" s="180"/>
      <c r="C87" s="181"/>
      <c r="D87" s="145" t="s">
        <v>149</v>
      </c>
      <c r="E87" s="182" t="s">
        <v>34</v>
      </c>
      <c r="F87" s="183" t="s">
        <v>588</v>
      </c>
      <c r="G87" s="181"/>
      <c r="H87" s="184" t="s">
        <v>34</v>
      </c>
      <c r="I87" s="185"/>
      <c r="J87" s="181"/>
      <c r="K87" s="181"/>
      <c r="L87" s="186"/>
      <c r="M87" s="187"/>
      <c r="N87" s="188"/>
      <c r="O87" s="188"/>
      <c r="P87" s="188"/>
      <c r="Q87" s="188"/>
      <c r="R87" s="188"/>
      <c r="S87" s="188"/>
      <c r="T87" s="189"/>
      <c r="AT87" s="190" t="s">
        <v>149</v>
      </c>
      <c r="AU87" s="190" t="s">
        <v>86</v>
      </c>
      <c r="AV87" s="9" t="s">
        <v>84</v>
      </c>
      <c r="AW87" s="9" t="s">
        <v>41</v>
      </c>
      <c r="AX87" s="9" t="s">
        <v>77</v>
      </c>
      <c r="AY87" s="190" t="s">
        <v>137</v>
      </c>
    </row>
    <row r="88" spans="2:65" s="7" customFormat="1">
      <c r="B88" s="143"/>
      <c r="C88" s="144"/>
      <c r="D88" s="145" t="s">
        <v>149</v>
      </c>
      <c r="E88" s="146" t="s">
        <v>34</v>
      </c>
      <c r="F88" s="147" t="s">
        <v>84</v>
      </c>
      <c r="G88" s="144"/>
      <c r="H88" s="148">
        <v>1</v>
      </c>
      <c r="I88" s="149"/>
      <c r="J88" s="144"/>
      <c r="K88" s="144"/>
      <c r="L88" s="150"/>
      <c r="M88" s="151"/>
      <c r="N88" s="152"/>
      <c r="O88" s="152"/>
      <c r="P88" s="152"/>
      <c r="Q88" s="152"/>
      <c r="R88" s="152"/>
      <c r="S88" s="152"/>
      <c r="T88" s="153"/>
      <c r="AT88" s="154" t="s">
        <v>149</v>
      </c>
      <c r="AU88" s="154" t="s">
        <v>86</v>
      </c>
      <c r="AV88" s="7" t="s">
        <v>86</v>
      </c>
      <c r="AW88" s="7" t="s">
        <v>41</v>
      </c>
      <c r="AX88" s="7" t="s">
        <v>77</v>
      </c>
      <c r="AY88" s="154" t="s">
        <v>137</v>
      </c>
    </row>
    <row r="89" spans="2:65" s="8" customFormat="1">
      <c r="B89" s="155"/>
      <c r="C89" s="156"/>
      <c r="D89" s="157" t="s">
        <v>149</v>
      </c>
      <c r="E89" s="158" t="s">
        <v>34</v>
      </c>
      <c r="F89" s="159" t="s">
        <v>150</v>
      </c>
      <c r="G89" s="156"/>
      <c r="H89" s="160">
        <v>1</v>
      </c>
      <c r="I89" s="161"/>
      <c r="J89" s="156"/>
      <c r="K89" s="156"/>
      <c r="L89" s="162"/>
      <c r="M89" s="163"/>
      <c r="N89" s="164"/>
      <c r="O89" s="164"/>
      <c r="P89" s="164"/>
      <c r="Q89" s="164"/>
      <c r="R89" s="164"/>
      <c r="S89" s="164"/>
      <c r="T89" s="165"/>
      <c r="AT89" s="166" t="s">
        <v>149</v>
      </c>
      <c r="AU89" s="166" t="s">
        <v>86</v>
      </c>
      <c r="AV89" s="8" t="s">
        <v>143</v>
      </c>
      <c r="AW89" s="8" t="s">
        <v>41</v>
      </c>
      <c r="AX89" s="8" t="s">
        <v>84</v>
      </c>
      <c r="AY89" s="166" t="s">
        <v>137</v>
      </c>
    </row>
    <row r="90" spans="2:65" s="1" customFormat="1" ht="31.5" customHeight="1">
      <c r="B90" s="24"/>
      <c r="C90" s="131" t="s">
        <v>86</v>
      </c>
      <c r="D90" s="131" t="s">
        <v>139</v>
      </c>
      <c r="E90" s="132" t="s">
        <v>589</v>
      </c>
      <c r="F90" s="133" t="s">
        <v>590</v>
      </c>
      <c r="G90" s="134" t="s">
        <v>174</v>
      </c>
      <c r="H90" s="135">
        <v>1</v>
      </c>
      <c r="I90" s="136"/>
      <c r="J90" s="137">
        <f>ROUND(I90*H90,2)</f>
        <v>0</v>
      </c>
      <c r="K90" s="133" t="s">
        <v>147</v>
      </c>
      <c r="L90" s="34"/>
      <c r="M90" s="138" t="s">
        <v>34</v>
      </c>
      <c r="N90" s="139" t="s">
        <v>48</v>
      </c>
      <c r="O90" s="25"/>
      <c r="P90" s="140">
        <f>O90*H90</f>
        <v>0</v>
      </c>
      <c r="Q90" s="140">
        <v>0</v>
      </c>
      <c r="R90" s="140">
        <f>Q90*H90</f>
        <v>0</v>
      </c>
      <c r="S90" s="140">
        <v>0</v>
      </c>
      <c r="T90" s="141">
        <f>S90*H90</f>
        <v>0</v>
      </c>
      <c r="AR90" s="13" t="s">
        <v>586</v>
      </c>
      <c r="AT90" s="13" t="s">
        <v>139</v>
      </c>
      <c r="AU90" s="13" t="s">
        <v>86</v>
      </c>
      <c r="AY90" s="13" t="s">
        <v>137</v>
      </c>
      <c r="BE90" s="142">
        <f>IF(N90="základní",J90,0)</f>
        <v>0</v>
      </c>
      <c r="BF90" s="142">
        <f>IF(N90="snížená",J90,0)</f>
        <v>0</v>
      </c>
      <c r="BG90" s="142">
        <f>IF(N90="zákl. přenesená",J90,0)</f>
        <v>0</v>
      </c>
      <c r="BH90" s="142">
        <f>IF(N90="sníž. přenesená",J90,0)</f>
        <v>0</v>
      </c>
      <c r="BI90" s="142">
        <f>IF(N90="nulová",J90,0)</f>
        <v>0</v>
      </c>
      <c r="BJ90" s="13" t="s">
        <v>84</v>
      </c>
      <c r="BK90" s="142">
        <f>ROUND(I90*H90,2)</f>
        <v>0</v>
      </c>
      <c r="BL90" s="13" t="s">
        <v>586</v>
      </c>
      <c r="BM90" s="13" t="s">
        <v>591</v>
      </c>
    </row>
    <row r="91" spans="2:65" s="7" customFormat="1">
      <c r="B91" s="143"/>
      <c r="C91" s="144"/>
      <c r="D91" s="145" t="s">
        <v>149</v>
      </c>
      <c r="E91" s="146" t="s">
        <v>34</v>
      </c>
      <c r="F91" s="147" t="s">
        <v>84</v>
      </c>
      <c r="G91" s="144"/>
      <c r="H91" s="148">
        <v>1</v>
      </c>
      <c r="I91" s="149"/>
      <c r="J91" s="144"/>
      <c r="K91" s="144"/>
      <c r="L91" s="150"/>
      <c r="M91" s="151"/>
      <c r="N91" s="152"/>
      <c r="O91" s="152"/>
      <c r="P91" s="152"/>
      <c r="Q91" s="152"/>
      <c r="R91" s="152"/>
      <c r="S91" s="152"/>
      <c r="T91" s="153"/>
      <c r="AT91" s="154" t="s">
        <v>149</v>
      </c>
      <c r="AU91" s="154" t="s">
        <v>86</v>
      </c>
      <c r="AV91" s="7" t="s">
        <v>86</v>
      </c>
      <c r="AW91" s="7" t="s">
        <v>41</v>
      </c>
      <c r="AX91" s="7" t="s">
        <v>77</v>
      </c>
      <c r="AY91" s="154" t="s">
        <v>137</v>
      </c>
    </row>
    <row r="92" spans="2:65" s="8" customFormat="1">
      <c r="B92" s="155"/>
      <c r="C92" s="156"/>
      <c r="D92" s="145" t="s">
        <v>149</v>
      </c>
      <c r="E92" s="177" t="s">
        <v>34</v>
      </c>
      <c r="F92" s="178" t="s">
        <v>150</v>
      </c>
      <c r="G92" s="156"/>
      <c r="H92" s="179">
        <v>1</v>
      </c>
      <c r="I92" s="161"/>
      <c r="J92" s="156"/>
      <c r="K92" s="156"/>
      <c r="L92" s="162"/>
      <c r="M92" s="163"/>
      <c r="N92" s="164"/>
      <c r="O92" s="164"/>
      <c r="P92" s="164"/>
      <c r="Q92" s="164"/>
      <c r="R92" s="164"/>
      <c r="S92" s="164"/>
      <c r="T92" s="165"/>
      <c r="AT92" s="166" t="s">
        <v>149</v>
      </c>
      <c r="AU92" s="166" t="s">
        <v>86</v>
      </c>
      <c r="AV92" s="8" t="s">
        <v>143</v>
      </c>
      <c r="AW92" s="8" t="s">
        <v>41</v>
      </c>
      <c r="AX92" s="8" t="s">
        <v>84</v>
      </c>
      <c r="AY92" s="166" t="s">
        <v>137</v>
      </c>
    </row>
    <row r="93" spans="2:65" s="6" customFormat="1" ht="29.85" customHeight="1">
      <c r="B93" s="114"/>
      <c r="C93" s="115"/>
      <c r="D93" s="128" t="s">
        <v>76</v>
      </c>
      <c r="E93" s="129" t="s">
        <v>592</v>
      </c>
      <c r="F93" s="129" t="s">
        <v>593</v>
      </c>
      <c r="G93" s="115"/>
      <c r="H93" s="115"/>
      <c r="I93" s="118"/>
      <c r="J93" s="130">
        <f>BK93</f>
        <v>0</v>
      </c>
      <c r="K93" s="115"/>
      <c r="L93" s="120"/>
      <c r="M93" s="121"/>
      <c r="N93" s="122"/>
      <c r="O93" s="122"/>
      <c r="P93" s="123">
        <f>SUM(P94:P96)</f>
        <v>0</v>
      </c>
      <c r="Q93" s="122"/>
      <c r="R93" s="123">
        <f>SUM(R94:R96)</f>
        <v>0</v>
      </c>
      <c r="S93" s="122"/>
      <c r="T93" s="124">
        <f>SUM(T94:T96)</f>
        <v>0</v>
      </c>
      <c r="AR93" s="125" t="s">
        <v>162</v>
      </c>
      <c r="AT93" s="126" t="s">
        <v>76</v>
      </c>
      <c r="AU93" s="126" t="s">
        <v>84</v>
      </c>
      <c r="AY93" s="125" t="s">
        <v>137</v>
      </c>
      <c r="BK93" s="127">
        <f>SUM(BK94:BK96)</f>
        <v>0</v>
      </c>
    </row>
    <row r="94" spans="2:65" s="1" customFormat="1" ht="22.5" customHeight="1">
      <c r="B94" s="24"/>
      <c r="C94" s="131" t="s">
        <v>151</v>
      </c>
      <c r="D94" s="131" t="s">
        <v>139</v>
      </c>
      <c r="E94" s="132" t="s">
        <v>594</v>
      </c>
      <c r="F94" s="133" t="s">
        <v>595</v>
      </c>
      <c r="G94" s="134" t="s">
        <v>174</v>
      </c>
      <c r="H94" s="135">
        <v>1</v>
      </c>
      <c r="I94" s="136"/>
      <c r="J94" s="137">
        <f>ROUND(I94*H94,2)</f>
        <v>0</v>
      </c>
      <c r="K94" s="133" t="s">
        <v>147</v>
      </c>
      <c r="L94" s="34"/>
      <c r="M94" s="138" t="s">
        <v>34</v>
      </c>
      <c r="N94" s="139" t="s">
        <v>48</v>
      </c>
      <c r="O94" s="25"/>
      <c r="P94" s="140">
        <f>O94*H94</f>
        <v>0</v>
      </c>
      <c r="Q94" s="140">
        <v>0</v>
      </c>
      <c r="R94" s="140">
        <f>Q94*H94</f>
        <v>0</v>
      </c>
      <c r="S94" s="140">
        <v>0</v>
      </c>
      <c r="T94" s="141">
        <f>S94*H94</f>
        <v>0</v>
      </c>
      <c r="AR94" s="13" t="s">
        <v>586</v>
      </c>
      <c r="AT94" s="13" t="s">
        <v>139</v>
      </c>
      <c r="AU94" s="13" t="s">
        <v>86</v>
      </c>
      <c r="AY94" s="13" t="s">
        <v>137</v>
      </c>
      <c r="BE94" s="142">
        <f>IF(N94="základní",J94,0)</f>
        <v>0</v>
      </c>
      <c r="BF94" s="142">
        <f>IF(N94="snížená",J94,0)</f>
        <v>0</v>
      </c>
      <c r="BG94" s="142">
        <f>IF(N94="zákl. přenesená",J94,0)</f>
        <v>0</v>
      </c>
      <c r="BH94" s="142">
        <f>IF(N94="sníž. přenesená",J94,0)</f>
        <v>0</v>
      </c>
      <c r="BI94" s="142">
        <f>IF(N94="nulová",J94,0)</f>
        <v>0</v>
      </c>
      <c r="BJ94" s="13" t="s">
        <v>84</v>
      </c>
      <c r="BK94" s="142">
        <f>ROUND(I94*H94,2)</f>
        <v>0</v>
      </c>
      <c r="BL94" s="13" t="s">
        <v>586</v>
      </c>
      <c r="BM94" s="13" t="s">
        <v>596</v>
      </c>
    </row>
    <row r="95" spans="2:65" s="7" customFormat="1">
      <c r="B95" s="143"/>
      <c r="C95" s="144"/>
      <c r="D95" s="145" t="s">
        <v>149</v>
      </c>
      <c r="E95" s="146" t="s">
        <v>34</v>
      </c>
      <c r="F95" s="147" t="s">
        <v>84</v>
      </c>
      <c r="G95" s="144"/>
      <c r="H95" s="148">
        <v>1</v>
      </c>
      <c r="I95" s="149"/>
      <c r="J95" s="144"/>
      <c r="K95" s="144"/>
      <c r="L95" s="150"/>
      <c r="M95" s="151"/>
      <c r="N95" s="152"/>
      <c r="O95" s="152"/>
      <c r="P95" s="152"/>
      <c r="Q95" s="152"/>
      <c r="R95" s="152"/>
      <c r="S95" s="152"/>
      <c r="T95" s="153"/>
      <c r="AT95" s="154" t="s">
        <v>149</v>
      </c>
      <c r="AU95" s="154" t="s">
        <v>86</v>
      </c>
      <c r="AV95" s="7" t="s">
        <v>86</v>
      </c>
      <c r="AW95" s="7" t="s">
        <v>41</v>
      </c>
      <c r="AX95" s="7" t="s">
        <v>77</v>
      </c>
      <c r="AY95" s="154" t="s">
        <v>137</v>
      </c>
    </row>
    <row r="96" spans="2:65" s="8" customFormat="1">
      <c r="B96" s="155"/>
      <c r="C96" s="156"/>
      <c r="D96" s="145" t="s">
        <v>149</v>
      </c>
      <c r="E96" s="177" t="s">
        <v>34</v>
      </c>
      <c r="F96" s="178" t="s">
        <v>150</v>
      </c>
      <c r="G96" s="156"/>
      <c r="H96" s="179">
        <v>1</v>
      </c>
      <c r="I96" s="161"/>
      <c r="J96" s="156"/>
      <c r="K96" s="156"/>
      <c r="L96" s="162"/>
      <c r="M96" s="163"/>
      <c r="N96" s="164"/>
      <c r="O96" s="164"/>
      <c r="P96" s="164"/>
      <c r="Q96" s="164"/>
      <c r="R96" s="164"/>
      <c r="S96" s="164"/>
      <c r="T96" s="165"/>
      <c r="AT96" s="166" t="s">
        <v>149</v>
      </c>
      <c r="AU96" s="166" t="s">
        <v>86</v>
      </c>
      <c r="AV96" s="8" t="s">
        <v>143</v>
      </c>
      <c r="AW96" s="8" t="s">
        <v>41</v>
      </c>
      <c r="AX96" s="8" t="s">
        <v>84</v>
      </c>
      <c r="AY96" s="166" t="s">
        <v>137</v>
      </c>
    </row>
    <row r="97" spans="2:65" s="6" customFormat="1" ht="29.85" customHeight="1">
      <c r="B97" s="114"/>
      <c r="C97" s="115"/>
      <c r="D97" s="128" t="s">
        <v>76</v>
      </c>
      <c r="E97" s="129" t="s">
        <v>597</v>
      </c>
      <c r="F97" s="129" t="s">
        <v>598</v>
      </c>
      <c r="G97" s="115"/>
      <c r="H97" s="115"/>
      <c r="I97" s="118"/>
      <c r="J97" s="130">
        <f>BK97</f>
        <v>0</v>
      </c>
      <c r="K97" s="115"/>
      <c r="L97" s="120"/>
      <c r="M97" s="121"/>
      <c r="N97" s="122"/>
      <c r="O97" s="122"/>
      <c r="P97" s="123">
        <f>SUM(P98:P105)</f>
        <v>0</v>
      </c>
      <c r="Q97" s="122"/>
      <c r="R97" s="123">
        <f>SUM(R98:R105)</f>
        <v>0</v>
      </c>
      <c r="S97" s="122"/>
      <c r="T97" s="124">
        <f>SUM(T98:T105)</f>
        <v>0</v>
      </c>
      <c r="AR97" s="125" t="s">
        <v>162</v>
      </c>
      <c r="AT97" s="126" t="s">
        <v>76</v>
      </c>
      <c r="AU97" s="126" t="s">
        <v>84</v>
      </c>
      <c r="AY97" s="125" t="s">
        <v>137</v>
      </c>
      <c r="BK97" s="127">
        <f>SUM(BK98:BK105)</f>
        <v>0</v>
      </c>
    </row>
    <row r="98" spans="2:65" s="1" customFormat="1" ht="22.5" customHeight="1">
      <c r="B98" s="24"/>
      <c r="C98" s="131" t="s">
        <v>143</v>
      </c>
      <c r="D98" s="131" t="s">
        <v>139</v>
      </c>
      <c r="E98" s="132" t="s">
        <v>599</v>
      </c>
      <c r="F98" s="133" t="s">
        <v>600</v>
      </c>
      <c r="G98" s="134" t="s">
        <v>174</v>
      </c>
      <c r="H98" s="135">
        <v>1</v>
      </c>
      <c r="I98" s="136"/>
      <c r="J98" s="137">
        <f>ROUND(I98*H98,2)</f>
        <v>0</v>
      </c>
      <c r="K98" s="133" t="s">
        <v>147</v>
      </c>
      <c r="L98" s="34"/>
      <c r="M98" s="138" t="s">
        <v>34</v>
      </c>
      <c r="N98" s="139" t="s">
        <v>48</v>
      </c>
      <c r="O98" s="25"/>
      <c r="P98" s="140">
        <f>O98*H98</f>
        <v>0</v>
      </c>
      <c r="Q98" s="140">
        <v>0</v>
      </c>
      <c r="R98" s="140">
        <f>Q98*H98</f>
        <v>0</v>
      </c>
      <c r="S98" s="140">
        <v>0</v>
      </c>
      <c r="T98" s="141">
        <f>S98*H98</f>
        <v>0</v>
      </c>
      <c r="AR98" s="13" t="s">
        <v>586</v>
      </c>
      <c r="AT98" s="13" t="s">
        <v>139</v>
      </c>
      <c r="AU98" s="13" t="s">
        <v>86</v>
      </c>
      <c r="AY98" s="13" t="s">
        <v>137</v>
      </c>
      <c r="BE98" s="142">
        <f>IF(N98="základní",J98,0)</f>
        <v>0</v>
      </c>
      <c r="BF98" s="142">
        <f>IF(N98="snížená",J98,0)</f>
        <v>0</v>
      </c>
      <c r="BG98" s="142">
        <f>IF(N98="zákl. přenesená",J98,0)</f>
        <v>0</v>
      </c>
      <c r="BH98" s="142">
        <f>IF(N98="sníž. přenesená",J98,0)</f>
        <v>0</v>
      </c>
      <c r="BI98" s="142">
        <f>IF(N98="nulová",J98,0)</f>
        <v>0</v>
      </c>
      <c r="BJ98" s="13" t="s">
        <v>84</v>
      </c>
      <c r="BK98" s="142">
        <f>ROUND(I98*H98,2)</f>
        <v>0</v>
      </c>
      <c r="BL98" s="13" t="s">
        <v>586</v>
      </c>
      <c r="BM98" s="13" t="s">
        <v>601</v>
      </c>
    </row>
    <row r="99" spans="2:65" s="7" customFormat="1">
      <c r="B99" s="143"/>
      <c r="C99" s="144"/>
      <c r="D99" s="145" t="s">
        <v>149</v>
      </c>
      <c r="E99" s="146" t="s">
        <v>34</v>
      </c>
      <c r="F99" s="147" t="s">
        <v>84</v>
      </c>
      <c r="G99" s="144"/>
      <c r="H99" s="148">
        <v>1</v>
      </c>
      <c r="I99" s="149"/>
      <c r="J99" s="144"/>
      <c r="K99" s="144"/>
      <c r="L99" s="150"/>
      <c r="M99" s="151"/>
      <c r="N99" s="152"/>
      <c r="O99" s="152"/>
      <c r="P99" s="152"/>
      <c r="Q99" s="152"/>
      <c r="R99" s="152"/>
      <c r="S99" s="152"/>
      <c r="T99" s="153"/>
      <c r="AT99" s="154" t="s">
        <v>149</v>
      </c>
      <c r="AU99" s="154" t="s">
        <v>86</v>
      </c>
      <c r="AV99" s="7" t="s">
        <v>86</v>
      </c>
      <c r="AW99" s="7" t="s">
        <v>41</v>
      </c>
      <c r="AX99" s="7" t="s">
        <v>77</v>
      </c>
      <c r="AY99" s="154" t="s">
        <v>137</v>
      </c>
    </row>
    <row r="100" spans="2:65" s="8" customFormat="1">
      <c r="B100" s="155"/>
      <c r="C100" s="156"/>
      <c r="D100" s="157" t="s">
        <v>149</v>
      </c>
      <c r="E100" s="158" t="s">
        <v>34</v>
      </c>
      <c r="F100" s="159" t="s">
        <v>150</v>
      </c>
      <c r="G100" s="156"/>
      <c r="H100" s="160">
        <v>1</v>
      </c>
      <c r="I100" s="161"/>
      <c r="J100" s="156"/>
      <c r="K100" s="156"/>
      <c r="L100" s="162"/>
      <c r="M100" s="163"/>
      <c r="N100" s="164"/>
      <c r="O100" s="164"/>
      <c r="P100" s="164"/>
      <c r="Q100" s="164"/>
      <c r="R100" s="164"/>
      <c r="S100" s="164"/>
      <c r="T100" s="165"/>
      <c r="AT100" s="166" t="s">
        <v>149</v>
      </c>
      <c r="AU100" s="166" t="s">
        <v>86</v>
      </c>
      <c r="AV100" s="8" t="s">
        <v>143</v>
      </c>
      <c r="AW100" s="8" t="s">
        <v>41</v>
      </c>
      <c r="AX100" s="8" t="s">
        <v>84</v>
      </c>
      <c r="AY100" s="166" t="s">
        <v>137</v>
      </c>
    </row>
    <row r="101" spans="2:65" s="1" customFormat="1" ht="31.5" customHeight="1">
      <c r="B101" s="24"/>
      <c r="C101" s="131" t="s">
        <v>162</v>
      </c>
      <c r="D101" s="131" t="s">
        <v>139</v>
      </c>
      <c r="E101" s="132" t="s">
        <v>602</v>
      </c>
      <c r="F101" s="133" t="s">
        <v>603</v>
      </c>
      <c r="G101" s="134" t="s">
        <v>174</v>
      </c>
      <c r="H101" s="135">
        <v>1</v>
      </c>
      <c r="I101" s="136"/>
      <c r="J101" s="137">
        <f>ROUND(I101*H101,2)</f>
        <v>0</v>
      </c>
      <c r="K101" s="133" t="s">
        <v>147</v>
      </c>
      <c r="L101" s="34"/>
      <c r="M101" s="138" t="s">
        <v>34</v>
      </c>
      <c r="N101" s="139" t="s">
        <v>48</v>
      </c>
      <c r="O101" s="25"/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3" t="s">
        <v>586</v>
      </c>
      <c r="AT101" s="13" t="s">
        <v>139</v>
      </c>
      <c r="AU101" s="13" t="s">
        <v>86</v>
      </c>
      <c r="AY101" s="13" t="s">
        <v>137</v>
      </c>
      <c r="BE101" s="142">
        <f>IF(N101="základní",J101,0)</f>
        <v>0</v>
      </c>
      <c r="BF101" s="142">
        <f>IF(N101="snížená",J101,0)</f>
        <v>0</v>
      </c>
      <c r="BG101" s="142">
        <f>IF(N101="zákl. přenesená",J101,0)</f>
        <v>0</v>
      </c>
      <c r="BH101" s="142">
        <f>IF(N101="sníž. přenesená",J101,0)</f>
        <v>0</v>
      </c>
      <c r="BI101" s="142">
        <f>IF(N101="nulová",J101,0)</f>
        <v>0</v>
      </c>
      <c r="BJ101" s="13" t="s">
        <v>84</v>
      </c>
      <c r="BK101" s="142">
        <f>ROUND(I101*H101,2)</f>
        <v>0</v>
      </c>
      <c r="BL101" s="13" t="s">
        <v>586</v>
      </c>
      <c r="BM101" s="13" t="s">
        <v>604</v>
      </c>
    </row>
    <row r="102" spans="2:65" s="9" customFormat="1">
      <c r="B102" s="180"/>
      <c r="C102" s="181"/>
      <c r="D102" s="145" t="s">
        <v>149</v>
      </c>
      <c r="E102" s="182" t="s">
        <v>34</v>
      </c>
      <c r="F102" s="183" t="s">
        <v>605</v>
      </c>
      <c r="G102" s="181"/>
      <c r="H102" s="184" t="s">
        <v>34</v>
      </c>
      <c r="I102" s="185"/>
      <c r="J102" s="181"/>
      <c r="K102" s="181"/>
      <c r="L102" s="186"/>
      <c r="M102" s="187"/>
      <c r="N102" s="188"/>
      <c r="O102" s="188"/>
      <c r="P102" s="188"/>
      <c r="Q102" s="188"/>
      <c r="R102" s="188"/>
      <c r="S102" s="188"/>
      <c r="T102" s="189"/>
      <c r="AT102" s="190" t="s">
        <v>149</v>
      </c>
      <c r="AU102" s="190" t="s">
        <v>86</v>
      </c>
      <c r="AV102" s="9" t="s">
        <v>84</v>
      </c>
      <c r="AW102" s="9" t="s">
        <v>41</v>
      </c>
      <c r="AX102" s="9" t="s">
        <v>77</v>
      </c>
      <c r="AY102" s="190" t="s">
        <v>137</v>
      </c>
    </row>
    <row r="103" spans="2:65" s="9" customFormat="1">
      <c r="B103" s="180"/>
      <c r="C103" s="181"/>
      <c r="D103" s="145" t="s">
        <v>149</v>
      </c>
      <c r="E103" s="182" t="s">
        <v>34</v>
      </c>
      <c r="F103" s="183" t="s">
        <v>606</v>
      </c>
      <c r="G103" s="181"/>
      <c r="H103" s="184" t="s">
        <v>34</v>
      </c>
      <c r="I103" s="185"/>
      <c r="J103" s="181"/>
      <c r="K103" s="181"/>
      <c r="L103" s="186"/>
      <c r="M103" s="187"/>
      <c r="N103" s="188"/>
      <c r="O103" s="188"/>
      <c r="P103" s="188"/>
      <c r="Q103" s="188"/>
      <c r="R103" s="188"/>
      <c r="S103" s="188"/>
      <c r="T103" s="189"/>
      <c r="AT103" s="190" t="s">
        <v>149</v>
      </c>
      <c r="AU103" s="190" t="s">
        <v>86</v>
      </c>
      <c r="AV103" s="9" t="s">
        <v>84</v>
      </c>
      <c r="AW103" s="9" t="s">
        <v>41</v>
      </c>
      <c r="AX103" s="9" t="s">
        <v>77</v>
      </c>
      <c r="AY103" s="190" t="s">
        <v>137</v>
      </c>
    </row>
    <row r="104" spans="2:65" s="7" customFormat="1">
      <c r="B104" s="143"/>
      <c r="C104" s="144"/>
      <c r="D104" s="145" t="s">
        <v>149</v>
      </c>
      <c r="E104" s="146" t="s">
        <v>34</v>
      </c>
      <c r="F104" s="147" t="s">
        <v>84</v>
      </c>
      <c r="G104" s="144"/>
      <c r="H104" s="148">
        <v>1</v>
      </c>
      <c r="I104" s="149"/>
      <c r="J104" s="144"/>
      <c r="K104" s="144"/>
      <c r="L104" s="150"/>
      <c r="M104" s="151"/>
      <c r="N104" s="152"/>
      <c r="O104" s="152"/>
      <c r="P104" s="152"/>
      <c r="Q104" s="152"/>
      <c r="R104" s="152"/>
      <c r="S104" s="152"/>
      <c r="T104" s="153"/>
      <c r="AT104" s="154" t="s">
        <v>149</v>
      </c>
      <c r="AU104" s="154" t="s">
        <v>86</v>
      </c>
      <c r="AV104" s="7" t="s">
        <v>86</v>
      </c>
      <c r="AW104" s="7" t="s">
        <v>41</v>
      </c>
      <c r="AX104" s="7" t="s">
        <v>77</v>
      </c>
      <c r="AY104" s="154" t="s">
        <v>137</v>
      </c>
    </row>
    <row r="105" spans="2:65" s="8" customFormat="1">
      <c r="B105" s="155"/>
      <c r="C105" s="156"/>
      <c r="D105" s="145" t="s">
        <v>149</v>
      </c>
      <c r="E105" s="177" t="s">
        <v>34</v>
      </c>
      <c r="F105" s="178" t="s">
        <v>150</v>
      </c>
      <c r="G105" s="156"/>
      <c r="H105" s="179">
        <v>1</v>
      </c>
      <c r="I105" s="161"/>
      <c r="J105" s="156"/>
      <c r="K105" s="156"/>
      <c r="L105" s="162"/>
      <c r="M105" s="163"/>
      <c r="N105" s="164"/>
      <c r="O105" s="164"/>
      <c r="P105" s="164"/>
      <c r="Q105" s="164"/>
      <c r="R105" s="164"/>
      <c r="S105" s="164"/>
      <c r="T105" s="165"/>
      <c r="AT105" s="166" t="s">
        <v>149</v>
      </c>
      <c r="AU105" s="166" t="s">
        <v>86</v>
      </c>
      <c r="AV105" s="8" t="s">
        <v>143</v>
      </c>
      <c r="AW105" s="8" t="s">
        <v>41</v>
      </c>
      <c r="AX105" s="8" t="s">
        <v>84</v>
      </c>
      <c r="AY105" s="166" t="s">
        <v>137</v>
      </c>
    </row>
    <row r="106" spans="2:65" s="6" customFormat="1" ht="29.85" customHeight="1">
      <c r="B106" s="114"/>
      <c r="C106" s="115"/>
      <c r="D106" s="128" t="s">
        <v>76</v>
      </c>
      <c r="E106" s="129" t="s">
        <v>607</v>
      </c>
      <c r="F106" s="129" t="s">
        <v>608</v>
      </c>
      <c r="G106" s="115"/>
      <c r="H106" s="115"/>
      <c r="I106" s="118"/>
      <c r="J106" s="130">
        <f>BK106</f>
        <v>0</v>
      </c>
      <c r="K106" s="115"/>
      <c r="L106" s="120"/>
      <c r="M106" s="121"/>
      <c r="N106" s="122"/>
      <c r="O106" s="122"/>
      <c r="P106" s="123">
        <f>SUM(P107:P109)</f>
        <v>0</v>
      </c>
      <c r="Q106" s="122"/>
      <c r="R106" s="123">
        <f>SUM(R107:R109)</f>
        <v>0</v>
      </c>
      <c r="S106" s="122"/>
      <c r="T106" s="124">
        <f>SUM(T107:T109)</f>
        <v>0</v>
      </c>
      <c r="AR106" s="125" t="s">
        <v>162</v>
      </c>
      <c r="AT106" s="126" t="s">
        <v>76</v>
      </c>
      <c r="AU106" s="126" t="s">
        <v>84</v>
      </c>
      <c r="AY106" s="125" t="s">
        <v>137</v>
      </c>
      <c r="BK106" s="127">
        <f>SUM(BK107:BK109)</f>
        <v>0</v>
      </c>
    </row>
    <row r="107" spans="2:65" s="1" customFormat="1" ht="22.5" customHeight="1">
      <c r="B107" s="24"/>
      <c r="C107" s="131" t="s">
        <v>166</v>
      </c>
      <c r="D107" s="131" t="s">
        <v>139</v>
      </c>
      <c r="E107" s="132" t="s">
        <v>609</v>
      </c>
      <c r="F107" s="133" t="s">
        <v>610</v>
      </c>
      <c r="G107" s="134" t="s">
        <v>174</v>
      </c>
      <c r="H107" s="135">
        <v>1</v>
      </c>
      <c r="I107" s="136"/>
      <c r="J107" s="137">
        <f>ROUND(I107*H107,2)</f>
        <v>0</v>
      </c>
      <c r="K107" s="133" t="s">
        <v>147</v>
      </c>
      <c r="L107" s="34"/>
      <c r="M107" s="138" t="s">
        <v>34</v>
      </c>
      <c r="N107" s="139" t="s">
        <v>48</v>
      </c>
      <c r="O107" s="25"/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3" t="s">
        <v>586</v>
      </c>
      <c r="AT107" s="13" t="s">
        <v>139</v>
      </c>
      <c r="AU107" s="13" t="s">
        <v>86</v>
      </c>
      <c r="AY107" s="13" t="s">
        <v>137</v>
      </c>
      <c r="BE107" s="142">
        <f>IF(N107="základní",J107,0)</f>
        <v>0</v>
      </c>
      <c r="BF107" s="142">
        <f>IF(N107="snížená",J107,0)</f>
        <v>0</v>
      </c>
      <c r="BG107" s="142">
        <f>IF(N107="zákl. přenesená",J107,0)</f>
        <v>0</v>
      </c>
      <c r="BH107" s="142">
        <f>IF(N107="sníž. přenesená",J107,0)</f>
        <v>0</v>
      </c>
      <c r="BI107" s="142">
        <f>IF(N107="nulová",J107,0)</f>
        <v>0</v>
      </c>
      <c r="BJ107" s="13" t="s">
        <v>84</v>
      </c>
      <c r="BK107" s="142">
        <f>ROUND(I107*H107,2)</f>
        <v>0</v>
      </c>
      <c r="BL107" s="13" t="s">
        <v>586</v>
      </c>
      <c r="BM107" s="13" t="s">
        <v>611</v>
      </c>
    </row>
    <row r="108" spans="2:65" s="7" customFormat="1">
      <c r="B108" s="143"/>
      <c r="C108" s="144"/>
      <c r="D108" s="145" t="s">
        <v>149</v>
      </c>
      <c r="E108" s="146" t="s">
        <v>34</v>
      </c>
      <c r="F108" s="147" t="s">
        <v>84</v>
      </c>
      <c r="G108" s="144"/>
      <c r="H108" s="148">
        <v>1</v>
      </c>
      <c r="I108" s="149"/>
      <c r="J108" s="144"/>
      <c r="K108" s="144"/>
      <c r="L108" s="150"/>
      <c r="M108" s="151"/>
      <c r="N108" s="152"/>
      <c r="O108" s="152"/>
      <c r="P108" s="152"/>
      <c r="Q108" s="152"/>
      <c r="R108" s="152"/>
      <c r="S108" s="152"/>
      <c r="T108" s="153"/>
      <c r="AT108" s="154" t="s">
        <v>149</v>
      </c>
      <c r="AU108" s="154" t="s">
        <v>86</v>
      </c>
      <c r="AV108" s="7" t="s">
        <v>86</v>
      </c>
      <c r="AW108" s="7" t="s">
        <v>41</v>
      </c>
      <c r="AX108" s="7" t="s">
        <v>77</v>
      </c>
      <c r="AY108" s="154" t="s">
        <v>137</v>
      </c>
    </row>
    <row r="109" spans="2:65" s="8" customFormat="1">
      <c r="B109" s="155"/>
      <c r="C109" s="156"/>
      <c r="D109" s="145" t="s">
        <v>149</v>
      </c>
      <c r="E109" s="177" t="s">
        <v>34</v>
      </c>
      <c r="F109" s="178" t="s">
        <v>150</v>
      </c>
      <c r="G109" s="156"/>
      <c r="H109" s="179">
        <v>1</v>
      </c>
      <c r="I109" s="161"/>
      <c r="J109" s="156"/>
      <c r="K109" s="156"/>
      <c r="L109" s="162"/>
      <c r="M109" s="163"/>
      <c r="N109" s="164"/>
      <c r="O109" s="164"/>
      <c r="P109" s="164"/>
      <c r="Q109" s="164"/>
      <c r="R109" s="164"/>
      <c r="S109" s="164"/>
      <c r="T109" s="165"/>
      <c r="AT109" s="166" t="s">
        <v>149</v>
      </c>
      <c r="AU109" s="166" t="s">
        <v>86</v>
      </c>
      <c r="AV109" s="8" t="s">
        <v>143</v>
      </c>
      <c r="AW109" s="8" t="s">
        <v>41</v>
      </c>
      <c r="AX109" s="8" t="s">
        <v>84</v>
      </c>
      <c r="AY109" s="166" t="s">
        <v>137</v>
      </c>
    </row>
    <row r="110" spans="2:65" s="6" customFormat="1" ht="29.85" customHeight="1">
      <c r="B110" s="114"/>
      <c r="C110" s="115"/>
      <c r="D110" s="128" t="s">
        <v>76</v>
      </c>
      <c r="E110" s="129" t="s">
        <v>612</v>
      </c>
      <c r="F110" s="129" t="s">
        <v>613</v>
      </c>
      <c r="G110" s="115"/>
      <c r="H110" s="115"/>
      <c r="I110" s="118"/>
      <c r="J110" s="130">
        <f>BK110</f>
        <v>0</v>
      </c>
      <c r="K110" s="115"/>
      <c r="L110" s="120"/>
      <c r="M110" s="121"/>
      <c r="N110" s="122"/>
      <c r="O110" s="122"/>
      <c r="P110" s="123">
        <f>SUM(P111:P113)</f>
        <v>0</v>
      </c>
      <c r="Q110" s="122"/>
      <c r="R110" s="123">
        <f>SUM(R111:R113)</f>
        <v>0</v>
      </c>
      <c r="S110" s="122"/>
      <c r="T110" s="124">
        <f>SUM(T111:T113)</f>
        <v>0</v>
      </c>
      <c r="AR110" s="125" t="s">
        <v>162</v>
      </c>
      <c r="AT110" s="126" t="s">
        <v>76</v>
      </c>
      <c r="AU110" s="126" t="s">
        <v>84</v>
      </c>
      <c r="AY110" s="125" t="s">
        <v>137</v>
      </c>
      <c r="BK110" s="127">
        <f>SUM(BK111:BK113)</f>
        <v>0</v>
      </c>
    </row>
    <row r="111" spans="2:65" s="1" customFormat="1" ht="22.5" customHeight="1">
      <c r="B111" s="24"/>
      <c r="C111" s="131" t="s">
        <v>171</v>
      </c>
      <c r="D111" s="131" t="s">
        <v>139</v>
      </c>
      <c r="E111" s="132" t="s">
        <v>614</v>
      </c>
      <c r="F111" s="133" t="s">
        <v>615</v>
      </c>
      <c r="G111" s="134" t="s">
        <v>174</v>
      </c>
      <c r="H111" s="135">
        <v>1</v>
      </c>
      <c r="I111" s="136"/>
      <c r="J111" s="137">
        <f>ROUND(I111*H111,2)</f>
        <v>0</v>
      </c>
      <c r="K111" s="133" t="s">
        <v>147</v>
      </c>
      <c r="L111" s="34"/>
      <c r="M111" s="138" t="s">
        <v>34</v>
      </c>
      <c r="N111" s="139" t="s">
        <v>48</v>
      </c>
      <c r="O111" s="25"/>
      <c r="P111" s="140">
        <f>O111*H111</f>
        <v>0</v>
      </c>
      <c r="Q111" s="140">
        <v>0</v>
      </c>
      <c r="R111" s="140">
        <f>Q111*H111</f>
        <v>0</v>
      </c>
      <c r="S111" s="140">
        <v>0</v>
      </c>
      <c r="T111" s="141">
        <f>S111*H111</f>
        <v>0</v>
      </c>
      <c r="AR111" s="13" t="s">
        <v>586</v>
      </c>
      <c r="AT111" s="13" t="s">
        <v>139</v>
      </c>
      <c r="AU111" s="13" t="s">
        <v>86</v>
      </c>
      <c r="AY111" s="13" t="s">
        <v>137</v>
      </c>
      <c r="BE111" s="142">
        <f>IF(N111="základní",J111,0)</f>
        <v>0</v>
      </c>
      <c r="BF111" s="142">
        <f>IF(N111="snížená",J111,0)</f>
        <v>0</v>
      </c>
      <c r="BG111" s="142">
        <f>IF(N111="zákl. přenesená",J111,0)</f>
        <v>0</v>
      </c>
      <c r="BH111" s="142">
        <f>IF(N111="sníž. přenesená",J111,0)</f>
        <v>0</v>
      </c>
      <c r="BI111" s="142">
        <f>IF(N111="nulová",J111,0)</f>
        <v>0</v>
      </c>
      <c r="BJ111" s="13" t="s">
        <v>84</v>
      </c>
      <c r="BK111" s="142">
        <f>ROUND(I111*H111,2)</f>
        <v>0</v>
      </c>
      <c r="BL111" s="13" t="s">
        <v>586</v>
      </c>
      <c r="BM111" s="13" t="s">
        <v>616</v>
      </c>
    </row>
    <row r="112" spans="2:65" s="7" customFormat="1">
      <c r="B112" s="143"/>
      <c r="C112" s="144"/>
      <c r="D112" s="145" t="s">
        <v>149</v>
      </c>
      <c r="E112" s="146" t="s">
        <v>34</v>
      </c>
      <c r="F112" s="147" t="s">
        <v>84</v>
      </c>
      <c r="G112" s="144"/>
      <c r="H112" s="148">
        <v>1</v>
      </c>
      <c r="I112" s="149"/>
      <c r="J112" s="144"/>
      <c r="K112" s="144"/>
      <c r="L112" s="150"/>
      <c r="M112" s="151"/>
      <c r="N112" s="152"/>
      <c r="O112" s="152"/>
      <c r="P112" s="152"/>
      <c r="Q112" s="152"/>
      <c r="R112" s="152"/>
      <c r="S112" s="152"/>
      <c r="T112" s="153"/>
      <c r="AT112" s="154" t="s">
        <v>149</v>
      </c>
      <c r="AU112" s="154" t="s">
        <v>86</v>
      </c>
      <c r="AV112" s="7" t="s">
        <v>86</v>
      </c>
      <c r="AW112" s="7" t="s">
        <v>41</v>
      </c>
      <c r="AX112" s="7" t="s">
        <v>77</v>
      </c>
      <c r="AY112" s="154" t="s">
        <v>137</v>
      </c>
    </row>
    <row r="113" spans="2:65" s="8" customFormat="1">
      <c r="B113" s="155"/>
      <c r="C113" s="156"/>
      <c r="D113" s="145" t="s">
        <v>149</v>
      </c>
      <c r="E113" s="177" t="s">
        <v>34</v>
      </c>
      <c r="F113" s="178" t="s">
        <v>150</v>
      </c>
      <c r="G113" s="156"/>
      <c r="H113" s="179">
        <v>1</v>
      </c>
      <c r="I113" s="161"/>
      <c r="J113" s="156"/>
      <c r="K113" s="156"/>
      <c r="L113" s="162"/>
      <c r="M113" s="163"/>
      <c r="N113" s="164"/>
      <c r="O113" s="164"/>
      <c r="P113" s="164"/>
      <c r="Q113" s="164"/>
      <c r="R113" s="164"/>
      <c r="S113" s="164"/>
      <c r="T113" s="165"/>
      <c r="AT113" s="166" t="s">
        <v>149</v>
      </c>
      <c r="AU113" s="166" t="s">
        <v>86</v>
      </c>
      <c r="AV113" s="8" t="s">
        <v>143</v>
      </c>
      <c r="AW113" s="8" t="s">
        <v>41</v>
      </c>
      <c r="AX113" s="8" t="s">
        <v>84</v>
      </c>
      <c r="AY113" s="166" t="s">
        <v>137</v>
      </c>
    </row>
    <row r="114" spans="2:65" s="6" customFormat="1" ht="29.85" customHeight="1">
      <c r="B114" s="114"/>
      <c r="C114" s="115"/>
      <c r="D114" s="128" t="s">
        <v>76</v>
      </c>
      <c r="E114" s="129" t="s">
        <v>617</v>
      </c>
      <c r="F114" s="129" t="s">
        <v>618</v>
      </c>
      <c r="G114" s="115"/>
      <c r="H114" s="115"/>
      <c r="I114" s="118"/>
      <c r="J114" s="130">
        <f>BK114</f>
        <v>0</v>
      </c>
      <c r="K114" s="115"/>
      <c r="L114" s="120"/>
      <c r="M114" s="121"/>
      <c r="N114" s="122"/>
      <c r="O114" s="122"/>
      <c r="P114" s="123">
        <f>SUM(P115:P121)</f>
        <v>0</v>
      </c>
      <c r="Q114" s="122"/>
      <c r="R114" s="123">
        <f>SUM(R115:R121)</f>
        <v>0</v>
      </c>
      <c r="S114" s="122"/>
      <c r="T114" s="124">
        <f>SUM(T115:T121)</f>
        <v>0</v>
      </c>
      <c r="AR114" s="125" t="s">
        <v>162</v>
      </c>
      <c r="AT114" s="126" t="s">
        <v>76</v>
      </c>
      <c r="AU114" s="126" t="s">
        <v>84</v>
      </c>
      <c r="AY114" s="125" t="s">
        <v>137</v>
      </c>
      <c r="BK114" s="127">
        <f>SUM(BK115:BK121)</f>
        <v>0</v>
      </c>
    </row>
    <row r="115" spans="2:65" s="1" customFormat="1" ht="22.5" customHeight="1">
      <c r="B115" s="24"/>
      <c r="C115" s="131" t="s">
        <v>156</v>
      </c>
      <c r="D115" s="131" t="s">
        <v>139</v>
      </c>
      <c r="E115" s="132" t="s">
        <v>619</v>
      </c>
      <c r="F115" s="133" t="s">
        <v>620</v>
      </c>
      <c r="G115" s="134" t="s">
        <v>174</v>
      </c>
      <c r="H115" s="135">
        <v>1</v>
      </c>
      <c r="I115" s="136"/>
      <c r="J115" s="137">
        <f>ROUND(I115*H115,2)</f>
        <v>0</v>
      </c>
      <c r="K115" s="133" t="s">
        <v>147</v>
      </c>
      <c r="L115" s="34"/>
      <c r="M115" s="138" t="s">
        <v>34</v>
      </c>
      <c r="N115" s="139" t="s">
        <v>48</v>
      </c>
      <c r="O115" s="25"/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3" t="s">
        <v>586</v>
      </c>
      <c r="AT115" s="13" t="s">
        <v>139</v>
      </c>
      <c r="AU115" s="13" t="s">
        <v>86</v>
      </c>
      <c r="AY115" s="13" t="s">
        <v>137</v>
      </c>
      <c r="BE115" s="142">
        <f>IF(N115="základní",J115,0)</f>
        <v>0</v>
      </c>
      <c r="BF115" s="142">
        <f>IF(N115="snížená",J115,0)</f>
        <v>0</v>
      </c>
      <c r="BG115" s="142">
        <f>IF(N115="zákl. přenesená",J115,0)</f>
        <v>0</v>
      </c>
      <c r="BH115" s="142">
        <f>IF(N115="sníž. přenesená",J115,0)</f>
        <v>0</v>
      </c>
      <c r="BI115" s="142">
        <f>IF(N115="nulová",J115,0)</f>
        <v>0</v>
      </c>
      <c r="BJ115" s="13" t="s">
        <v>84</v>
      </c>
      <c r="BK115" s="142">
        <f>ROUND(I115*H115,2)</f>
        <v>0</v>
      </c>
      <c r="BL115" s="13" t="s">
        <v>586</v>
      </c>
      <c r="BM115" s="13" t="s">
        <v>621</v>
      </c>
    </row>
    <row r="116" spans="2:65" s="9" customFormat="1">
      <c r="B116" s="180"/>
      <c r="C116" s="181"/>
      <c r="D116" s="145" t="s">
        <v>149</v>
      </c>
      <c r="E116" s="182" t="s">
        <v>34</v>
      </c>
      <c r="F116" s="183" t="s">
        <v>622</v>
      </c>
      <c r="G116" s="181"/>
      <c r="H116" s="184" t="s">
        <v>34</v>
      </c>
      <c r="I116" s="185"/>
      <c r="J116" s="181"/>
      <c r="K116" s="181"/>
      <c r="L116" s="186"/>
      <c r="M116" s="187"/>
      <c r="N116" s="188"/>
      <c r="O116" s="188"/>
      <c r="P116" s="188"/>
      <c r="Q116" s="188"/>
      <c r="R116" s="188"/>
      <c r="S116" s="188"/>
      <c r="T116" s="189"/>
      <c r="AT116" s="190" t="s">
        <v>149</v>
      </c>
      <c r="AU116" s="190" t="s">
        <v>86</v>
      </c>
      <c r="AV116" s="9" t="s">
        <v>84</v>
      </c>
      <c r="AW116" s="9" t="s">
        <v>41</v>
      </c>
      <c r="AX116" s="9" t="s">
        <v>77</v>
      </c>
      <c r="AY116" s="190" t="s">
        <v>137</v>
      </c>
    </row>
    <row r="117" spans="2:65" s="9" customFormat="1">
      <c r="B117" s="180"/>
      <c r="C117" s="181"/>
      <c r="D117" s="145" t="s">
        <v>149</v>
      </c>
      <c r="E117" s="182" t="s">
        <v>34</v>
      </c>
      <c r="F117" s="183" t="s">
        <v>623</v>
      </c>
      <c r="G117" s="181"/>
      <c r="H117" s="184" t="s">
        <v>34</v>
      </c>
      <c r="I117" s="185"/>
      <c r="J117" s="181"/>
      <c r="K117" s="181"/>
      <c r="L117" s="186"/>
      <c r="M117" s="187"/>
      <c r="N117" s="188"/>
      <c r="O117" s="188"/>
      <c r="P117" s="188"/>
      <c r="Q117" s="188"/>
      <c r="R117" s="188"/>
      <c r="S117" s="188"/>
      <c r="T117" s="189"/>
      <c r="AT117" s="190" t="s">
        <v>149</v>
      </c>
      <c r="AU117" s="190" t="s">
        <v>86</v>
      </c>
      <c r="AV117" s="9" t="s">
        <v>84</v>
      </c>
      <c r="AW117" s="9" t="s">
        <v>41</v>
      </c>
      <c r="AX117" s="9" t="s">
        <v>77</v>
      </c>
      <c r="AY117" s="190" t="s">
        <v>137</v>
      </c>
    </row>
    <row r="118" spans="2:65" s="9" customFormat="1">
      <c r="B118" s="180"/>
      <c r="C118" s="181"/>
      <c r="D118" s="145" t="s">
        <v>149</v>
      </c>
      <c r="E118" s="182" t="s">
        <v>34</v>
      </c>
      <c r="F118" s="183" t="s">
        <v>624</v>
      </c>
      <c r="G118" s="181"/>
      <c r="H118" s="184" t="s">
        <v>34</v>
      </c>
      <c r="I118" s="185"/>
      <c r="J118" s="181"/>
      <c r="K118" s="181"/>
      <c r="L118" s="186"/>
      <c r="M118" s="187"/>
      <c r="N118" s="188"/>
      <c r="O118" s="188"/>
      <c r="P118" s="188"/>
      <c r="Q118" s="188"/>
      <c r="R118" s="188"/>
      <c r="S118" s="188"/>
      <c r="T118" s="189"/>
      <c r="AT118" s="190" t="s">
        <v>149</v>
      </c>
      <c r="AU118" s="190" t="s">
        <v>86</v>
      </c>
      <c r="AV118" s="9" t="s">
        <v>84</v>
      </c>
      <c r="AW118" s="9" t="s">
        <v>41</v>
      </c>
      <c r="AX118" s="9" t="s">
        <v>77</v>
      </c>
      <c r="AY118" s="190" t="s">
        <v>137</v>
      </c>
    </row>
    <row r="119" spans="2:65" s="9" customFormat="1" ht="27">
      <c r="B119" s="180"/>
      <c r="C119" s="181"/>
      <c r="D119" s="145" t="s">
        <v>149</v>
      </c>
      <c r="E119" s="182" t="s">
        <v>34</v>
      </c>
      <c r="F119" s="183" t="s">
        <v>625</v>
      </c>
      <c r="G119" s="181"/>
      <c r="H119" s="184" t="s">
        <v>34</v>
      </c>
      <c r="I119" s="185"/>
      <c r="J119" s="181"/>
      <c r="K119" s="181"/>
      <c r="L119" s="186"/>
      <c r="M119" s="187"/>
      <c r="N119" s="188"/>
      <c r="O119" s="188"/>
      <c r="P119" s="188"/>
      <c r="Q119" s="188"/>
      <c r="R119" s="188"/>
      <c r="S119" s="188"/>
      <c r="T119" s="189"/>
      <c r="AT119" s="190" t="s">
        <v>149</v>
      </c>
      <c r="AU119" s="190" t="s">
        <v>86</v>
      </c>
      <c r="AV119" s="9" t="s">
        <v>84</v>
      </c>
      <c r="AW119" s="9" t="s">
        <v>41</v>
      </c>
      <c r="AX119" s="9" t="s">
        <v>77</v>
      </c>
      <c r="AY119" s="190" t="s">
        <v>137</v>
      </c>
    </row>
    <row r="120" spans="2:65" s="7" customFormat="1">
      <c r="B120" s="143"/>
      <c r="C120" s="144"/>
      <c r="D120" s="145" t="s">
        <v>149</v>
      </c>
      <c r="E120" s="146" t="s">
        <v>34</v>
      </c>
      <c r="F120" s="147" t="s">
        <v>84</v>
      </c>
      <c r="G120" s="144"/>
      <c r="H120" s="148">
        <v>1</v>
      </c>
      <c r="I120" s="149"/>
      <c r="J120" s="144"/>
      <c r="K120" s="144"/>
      <c r="L120" s="150"/>
      <c r="M120" s="151"/>
      <c r="N120" s="152"/>
      <c r="O120" s="152"/>
      <c r="P120" s="152"/>
      <c r="Q120" s="152"/>
      <c r="R120" s="152"/>
      <c r="S120" s="152"/>
      <c r="T120" s="153"/>
      <c r="AT120" s="154" t="s">
        <v>149</v>
      </c>
      <c r="AU120" s="154" t="s">
        <v>86</v>
      </c>
      <c r="AV120" s="7" t="s">
        <v>86</v>
      </c>
      <c r="AW120" s="7" t="s">
        <v>41</v>
      </c>
      <c r="AX120" s="7" t="s">
        <v>77</v>
      </c>
      <c r="AY120" s="154" t="s">
        <v>137</v>
      </c>
    </row>
    <row r="121" spans="2:65" s="8" customFormat="1">
      <c r="B121" s="155"/>
      <c r="C121" s="156"/>
      <c r="D121" s="145" t="s">
        <v>149</v>
      </c>
      <c r="E121" s="177" t="s">
        <v>34</v>
      </c>
      <c r="F121" s="178" t="s">
        <v>150</v>
      </c>
      <c r="G121" s="156"/>
      <c r="H121" s="179">
        <v>1</v>
      </c>
      <c r="I121" s="161"/>
      <c r="J121" s="156"/>
      <c r="K121" s="156"/>
      <c r="L121" s="162"/>
      <c r="M121" s="191"/>
      <c r="N121" s="192"/>
      <c r="O121" s="192"/>
      <c r="P121" s="192"/>
      <c r="Q121" s="192"/>
      <c r="R121" s="192"/>
      <c r="S121" s="192"/>
      <c r="T121" s="193"/>
      <c r="AT121" s="166" t="s">
        <v>149</v>
      </c>
      <c r="AU121" s="166" t="s">
        <v>86</v>
      </c>
      <c r="AV121" s="8" t="s">
        <v>143</v>
      </c>
      <c r="AW121" s="8" t="s">
        <v>41</v>
      </c>
      <c r="AX121" s="8" t="s">
        <v>84</v>
      </c>
      <c r="AY121" s="166" t="s">
        <v>137</v>
      </c>
    </row>
    <row r="122" spans="2:65" s="1" customFormat="1" ht="6.95" customHeight="1">
      <c r="B122" s="29"/>
      <c r="C122" s="30"/>
      <c r="D122" s="30"/>
      <c r="E122" s="30"/>
      <c r="F122" s="30"/>
      <c r="G122" s="30"/>
      <c r="H122" s="30"/>
      <c r="I122" s="75"/>
      <c r="J122" s="30"/>
      <c r="K122" s="30"/>
      <c r="L122" s="34"/>
    </row>
  </sheetData>
  <sheetProtection password="CC35" sheet="1" objects="1" scenarios="1" formatCells="0" formatColumns="0" formatRows="0" sort="0" autoFilter="0"/>
  <autoFilter ref="C82:K121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97" customWidth="1"/>
    <col min="2" max="2" width="1.6640625" style="197" customWidth="1"/>
    <col min="3" max="4" width="5" style="197" customWidth="1"/>
    <col min="5" max="5" width="11.6640625" style="197" customWidth="1"/>
    <col min="6" max="6" width="9.1640625" style="197" customWidth="1"/>
    <col min="7" max="7" width="5" style="197" customWidth="1"/>
    <col min="8" max="8" width="77.83203125" style="197" customWidth="1"/>
    <col min="9" max="10" width="20" style="197" customWidth="1"/>
    <col min="11" max="11" width="1.6640625" style="197" customWidth="1"/>
  </cols>
  <sheetData>
    <row r="1" spans="2:11" ht="37.5" customHeight="1"/>
    <row r="2" spans="2:11" ht="7.5" customHeight="1">
      <c r="B2" s="198"/>
      <c r="C2" s="199"/>
      <c r="D2" s="199"/>
      <c r="E2" s="199"/>
      <c r="F2" s="199"/>
      <c r="G2" s="199"/>
      <c r="H2" s="199"/>
      <c r="I2" s="199"/>
      <c r="J2" s="199"/>
      <c r="K2" s="200"/>
    </row>
    <row r="3" spans="2:11" s="10" customFormat="1" ht="45" customHeight="1">
      <c r="B3" s="201"/>
      <c r="C3" s="287" t="s">
        <v>626</v>
      </c>
      <c r="D3" s="287"/>
      <c r="E3" s="287"/>
      <c r="F3" s="287"/>
      <c r="G3" s="287"/>
      <c r="H3" s="287"/>
      <c r="I3" s="287"/>
      <c r="J3" s="287"/>
      <c r="K3" s="202"/>
    </row>
    <row r="4" spans="2:11" ht="25.5" customHeight="1">
      <c r="B4" s="203"/>
      <c r="C4" s="288" t="s">
        <v>627</v>
      </c>
      <c r="D4" s="288"/>
      <c r="E4" s="288"/>
      <c r="F4" s="288"/>
      <c r="G4" s="288"/>
      <c r="H4" s="288"/>
      <c r="I4" s="288"/>
      <c r="J4" s="288"/>
      <c r="K4" s="204"/>
    </row>
    <row r="5" spans="2:11" ht="5.25" customHeight="1">
      <c r="B5" s="203"/>
      <c r="C5" s="205"/>
      <c r="D5" s="205"/>
      <c r="E5" s="205"/>
      <c r="F5" s="205"/>
      <c r="G5" s="205"/>
      <c r="H5" s="205"/>
      <c r="I5" s="205"/>
      <c r="J5" s="205"/>
      <c r="K5" s="204"/>
    </row>
    <row r="6" spans="2:11" ht="15" customHeight="1">
      <c r="B6" s="203"/>
      <c r="C6" s="286" t="s">
        <v>628</v>
      </c>
      <c r="D6" s="286"/>
      <c r="E6" s="286"/>
      <c r="F6" s="286"/>
      <c r="G6" s="286"/>
      <c r="H6" s="286"/>
      <c r="I6" s="286"/>
      <c r="J6" s="286"/>
      <c r="K6" s="204"/>
    </row>
    <row r="7" spans="2:11" ht="15" customHeight="1">
      <c r="B7" s="207"/>
      <c r="C7" s="286" t="s">
        <v>629</v>
      </c>
      <c r="D7" s="286"/>
      <c r="E7" s="286"/>
      <c r="F7" s="286"/>
      <c r="G7" s="286"/>
      <c r="H7" s="286"/>
      <c r="I7" s="286"/>
      <c r="J7" s="286"/>
      <c r="K7" s="204"/>
    </row>
    <row r="8" spans="2:11" ht="12.75" customHeight="1">
      <c r="B8" s="207"/>
      <c r="C8" s="206"/>
      <c r="D8" s="206"/>
      <c r="E8" s="206"/>
      <c r="F8" s="206"/>
      <c r="G8" s="206"/>
      <c r="H8" s="206"/>
      <c r="I8" s="206"/>
      <c r="J8" s="206"/>
      <c r="K8" s="204"/>
    </row>
    <row r="9" spans="2:11" ht="15" customHeight="1">
      <c r="B9" s="207"/>
      <c r="C9" s="286" t="s">
        <v>630</v>
      </c>
      <c r="D9" s="286"/>
      <c r="E9" s="286"/>
      <c r="F9" s="286"/>
      <c r="G9" s="286"/>
      <c r="H9" s="286"/>
      <c r="I9" s="286"/>
      <c r="J9" s="286"/>
      <c r="K9" s="204"/>
    </row>
    <row r="10" spans="2:11" ht="15" customHeight="1">
      <c r="B10" s="207"/>
      <c r="C10" s="206"/>
      <c r="D10" s="286" t="s">
        <v>631</v>
      </c>
      <c r="E10" s="286"/>
      <c r="F10" s="286"/>
      <c r="G10" s="286"/>
      <c r="H10" s="286"/>
      <c r="I10" s="286"/>
      <c r="J10" s="286"/>
      <c r="K10" s="204"/>
    </row>
    <row r="11" spans="2:11" ht="15" customHeight="1">
      <c r="B11" s="207"/>
      <c r="C11" s="208"/>
      <c r="D11" s="286" t="s">
        <v>632</v>
      </c>
      <c r="E11" s="286"/>
      <c r="F11" s="286"/>
      <c r="G11" s="286"/>
      <c r="H11" s="286"/>
      <c r="I11" s="286"/>
      <c r="J11" s="286"/>
      <c r="K11" s="204"/>
    </row>
    <row r="12" spans="2:11" ht="12.75" customHeight="1">
      <c r="B12" s="207"/>
      <c r="C12" s="208"/>
      <c r="D12" s="208"/>
      <c r="E12" s="208"/>
      <c r="F12" s="208"/>
      <c r="G12" s="208"/>
      <c r="H12" s="208"/>
      <c r="I12" s="208"/>
      <c r="J12" s="208"/>
      <c r="K12" s="204"/>
    </row>
    <row r="13" spans="2:11" ht="15" customHeight="1">
      <c r="B13" s="207"/>
      <c r="C13" s="208"/>
      <c r="D13" s="286" t="s">
        <v>633</v>
      </c>
      <c r="E13" s="286"/>
      <c r="F13" s="286"/>
      <c r="G13" s="286"/>
      <c r="H13" s="286"/>
      <c r="I13" s="286"/>
      <c r="J13" s="286"/>
      <c r="K13" s="204"/>
    </row>
    <row r="14" spans="2:11" ht="15" customHeight="1">
      <c r="B14" s="207"/>
      <c r="C14" s="208"/>
      <c r="D14" s="286" t="s">
        <v>634</v>
      </c>
      <c r="E14" s="286"/>
      <c r="F14" s="286"/>
      <c r="G14" s="286"/>
      <c r="H14" s="286"/>
      <c r="I14" s="286"/>
      <c r="J14" s="286"/>
      <c r="K14" s="204"/>
    </row>
    <row r="15" spans="2:11" ht="15" customHeight="1">
      <c r="B15" s="207"/>
      <c r="C15" s="208"/>
      <c r="D15" s="286" t="s">
        <v>635</v>
      </c>
      <c r="E15" s="286"/>
      <c r="F15" s="286"/>
      <c r="G15" s="286"/>
      <c r="H15" s="286"/>
      <c r="I15" s="286"/>
      <c r="J15" s="286"/>
      <c r="K15" s="204"/>
    </row>
    <row r="16" spans="2:11" ht="15" customHeight="1">
      <c r="B16" s="207"/>
      <c r="C16" s="208"/>
      <c r="D16" s="208"/>
      <c r="E16" s="209" t="s">
        <v>83</v>
      </c>
      <c r="F16" s="286" t="s">
        <v>636</v>
      </c>
      <c r="G16" s="286"/>
      <c r="H16" s="286"/>
      <c r="I16" s="286"/>
      <c r="J16" s="286"/>
      <c r="K16" s="204"/>
    </row>
    <row r="17" spans="2:11" ht="15" customHeight="1">
      <c r="B17" s="207"/>
      <c r="C17" s="208"/>
      <c r="D17" s="208"/>
      <c r="E17" s="209" t="s">
        <v>637</v>
      </c>
      <c r="F17" s="286" t="s">
        <v>638</v>
      </c>
      <c r="G17" s="286"/>
      <c r="H17" s="286"/>
      <c r="I17" s="286"/>
      <c r="J17" s="286"/>
      <c r="K17" s="204"/>
    </row>
    <row r="18" spans="2:11" ht="15" customHeight="1">
      <c r="B18" s="207"/>
      <c r="C18" s="208"/>
      <c r="D18" s="208"/>
      <c r="E18" s="209" t="s">
        <v>639</v>
      </c>
      <c r="F18" s="286" t="s">
        <v>640</v>
      </c>
      <c r="G18" s="286"/>
      <c r="H18" s="286"/>
      <c r="I18" s="286"/>
      <c r="J18" s="286"/>
      <c r="K18" s="204"/>
    </row>
    <row r="19" spans="2:11" ht="15" customHeight="1">
      <c r="B19" s="207"/>
      <c r="C19" s="208"/>
      <c r="D19" s="208"/>
      <c r="E19" s="209" t="s">
        <v>641</v>
      </c>
      <c r="F19" s="286" t="s">
        <v>642</v>
      </c>
      <c r="G19" s="286"/>
      <c r="H19" s="286"/>
      <c r="I19" s="286"/>
      <c r="J19" s="286"/>
      <c r="K19" s="204"/>
    </row>
    <row r="20" spans="2:11" ht="15" customHeight="1">
      <c r="B20" s="207"/>
      <c r="C20" s="208"/>
      <c r="D20" s="208"/>
      <c r="E20" s="209" t="s">
        <v>643</v>
      </c>
      <c r="F20" s="286" t="s">
        <v>644</v>
      </c>
      <c r="G20" s="286"/>
      <c r="H20" s="286"/>
      <c r="I20" s="286"/>
      <c r="J20" s="286"/>
      <c r="K20" s="204"/>
    </row>
    <row r="21" spans="2:11" ht="15" customHeight="1">
      <c r="B21" s="207"/>
      <c r="C21" s="208"/>
      <c r="D21" s="208"/>
      <c r="E21" s="209" t="s">
        <v>90</v>
      </c>
      <c r="F21" s="286" t="s">
        <v>645</v>
      </c>
      <c r="G21" s="286"/>
      <c r="H21" s="286"/>
      <c r="I21" s="286"/>
      <c r="J21" s="286"/>
      <c r="K21" s="204"/>
    </row>
    <row r="22" spans="2:11" ht="12.75" customHeight="1">
      <c r="B22" s="207"/>
      <c r="C22" s="208"/>
      <c r="D22" s="208"/>
      <c r="E22" s="208"/>
      <c r="F22" s="208"/>
      <c r="G22" s="208"/>
      <c r="H22" s="208"/>
      <c r="I22" s="208"/>
      <c r="J22" s="208"/>
      <c r="K22" s="204"/>
    </row>
    <row r="23" spans="2:11" ht="15" customHeight="1">
      <c r="B23" s="207"/>
      <c r="C23" s="286" t="s">
        <v>646</v>
      </c>
      <c r="D23" s="286"/>
      <c r="E23" s="286"/>
      <c r="F23" s="286"/>
      <c r="G23" s="286"/>
      <c r="H23" s="286"/>
      <c r="I23" s="286"/>
      <c r="J23" s="286"/>
      <c r="K23" s="204"/>
    </row>
    <row r="24" spans="2:11" ht="15" customHeight="1">
      <c r="B24" s="207"/>
      <c r="C24" s="286" t="s">
        <v>647</v>
      </c>
      <c r="D24" s="286"/>
      <c r="E24" s="286"/>
      <c r="F24" s="286"/>
      <c r="G24" s="286"/>
      <c r="H24" s="286"/>
      <c r="I24" s="286"/>
      <c r="J24" s="286"/>
      <c r="K24" s="204"/>
    </row>
    <row r="25" spans="2:11" ht="15" customHeight="1">
      <c r="B25" s="207"/>
      <c r="C25" s="206"/>
      <c r="D25" s="286" t="s">
        <v>648</v>
      </c>
      <c r="E25" s="286"/>
      <c r="F25" s="286"/>
      <c r="G25" s="286"/>
      <c r="H25" s="286"/>
      <c r="I25" s="286"/>
      <c r="J25" s="286"/>
      <c r="K25" s="204"/>
    </row>
    <row r="26" spans="2:11" ht="15" customHeight="1">
      <c r="B26" s="207"/>
      <c r="C26" s="208"/>
      <c r="D26" s="286" t="s">
        <v>649</v>
      </c>
      <c r="E26" s="286"/>
      <c r="F26" s="286"/>
      <c r="G26" s="286"/>
      <c r="H26" s="286"/>
      <c r="I26" s="286"/>
      <c r="J26" s="286"/>
      <c r="K26" s="204"/>
    </row>
    <row r="27" spans="2:11" ht="12.75" customHeight="1">
      <c r="B27" s="207"/>
      <c r="C27" s="208"/>
      <c r="D27" s="208"/>
      <c r="E27" s="208"/>
      <c r="F27" s="208"/>
      <c r="G27" s="208"/>
      <c r="H27" s="208"/>
      <c r="I27" s="208"/>
      <c r="J27" s="208"/>
      <c r="K27" s="204"/>
    </row>
    <row r="28" spans="2:11" ht="15" customHeight="1">
      <c r="B28" s="207"/>
      <c r="C28" s="208"/>
      <c r="D28" s="286" t="s">
        <v>650</v>
      </c>
      <c r="E28" s="286"/>
      <c r="F28" s="286"/>
      <c r="G28" s="286"/>
      <c r="H28" s="286"/>
      <c r="I28" s="286"/>
      <c r="J28" s="286"/>
      <c r="K28" s="204"/>
    </row>
    <row r="29" spans="2:11" ht="15" customHeight="1">
      <c r="B29" s="207"/>
      <c r="C29" s="208"/>
      <c r="D29" s="286" t="s">
        <v>651</v>
      </c>
      <c r="E29" s="286"/>
      <c r="F29" s="286"/>
      <c r="G29" s="286"/>
      <c r="H29" s="286"/>
      <c r="I29" s="286"/>
      <c r="J29" s="286"/>
      <c r="K29" s="204"/>
    </row>
    <row r="30" spans="2:11" ht="12.75" customHeight="1">
      <c r="B30" s="207"/>
      <c r="C30" s="208"/>
      <c r="D30" s="208"/>
      <c r="E30" s="208"/>
      <c r="F30" s="208"/>
      <c r="G30" s="208"/>
      <c r="H30" s="208"/>
      <c r="I30" s="208"/>
      <c r="J30" s="208"/>
      <c r="K30" s="204"/>
    </row>
    <row r="31" spans="2:11" ht="15" customHeight="1">
      <c r="B31" s="207"/>
      <c r="C31" s="208"/>
      <c r="D31" s="286" t="s">
        <v>652</v>
      </c>
      <c r="E31" s="286"/>
      <c r="F31" s="286"/>
      <c r="G31" s="286"/>
      <c r="H31" s="286"/>
      <c r="I31" s="286"/>
      <c r="J31" s="286"/>
      <c r="K31" s="204"/>
    </row>
    <row r="32" spans="2:11" ht="15" customHeight="1">
      <c r="B32" s="207"/>
      <c r="C32" s="208"/>
      <c r="D32" s="286" t="s">
        <v>653</v>
      </c>
      <c r="E32" s="286"/>
      <c r="F32" s="286"/>
      <c r="G32" s="286"/>
      <c r="H32" s="286"/>
      <c r="I32" s="286"/>
      <c r="J32" s="286"/>
      <c r="K32" s="204"/>
    </row>
    <row r="33" spans="2:11" ht="15" customHeight="1">
      <c r="B33" s="207"/>
      <c r="C33" s="208"/>
      <c r="D33" s="286" t="s">
        <v>654</v>
      </c>
      <c r="E33" s="286"/>
      <c r="F33" s="286"/>
      <c r="G33" s="286"/>
      <c r="H33" s="286"/>
      <c r="I33" s="286"/>
      <c r="J33" s="286"/>
      <c r="K33" s="204"/>
    </row>
    <row r="34" spans="2:11" ht="15" customHeight="1">
      <c r="B34" s="207"/>
      <c r="C34" s="208"/>
      <c r="D34" s="206"/>
      <c r="E34" s="210" t="s">
        <v>122</v>
      </c>
      <c r="F34" s="206"/>
      <c r="G34" s="286" t="s">
        <v>655</v>
      </c>
      <c r="H34" s="286"/>
      <c r="I34" s="286"/>
      <c r="J34" s="286"/>
      <c r="K34" s="204"/>
    </row>
    <row r="35" spans="2:11" ht="30.75" customHeight="1">
      <c r="B35" s="207"/>
      <c r="C35" s="208"/>
      <c r="D35" s="206"/>
      <c r="E35" s="210" t="s">
        <v>656</v>
      </c>
      <c r="F35" s="206"/>
      <c r="G35" s="286" t="s">
        <v>657</v>
      </c>
      <c r="H35" s="286"/>
      <c r="I35" s="286"/>
      <c r="J35" s="286"/>
      <c r="K35" s="204"/>
    </row>
    <row r="36" spans="2:11" ht="15" customHeight="1">
      <c r="B36" s="207"/>
      <c r="C36" s="208"/>
      <c r="D36" s="206"/>
      <c r="E36" s="210" t="s">
        <v>58</v>
      </c>
      <c r="F36" s="206"/>
      <c r="G36" s="286" t="s">
        <v>658</v>
      </c>
      <c r="H36" s="286"/>
      <c r="I36" s="286"/>
      <c r="J36" s="286"/>
      <c r="K36" s="204"/>
    </row>
    <row r="37" spans="2:11" ht="15" customHeight="1">
      <c r="B37" s="207"/>
      <c r="C37" s="208"/>
      <c r="D37" s="206"/>
      <c r="E37" s="210" t="s">
        <v>123</v>
      </c>
      <c r="F37" s="206"/>
      <c r="G37" s="286" t="s">
        <v>659</v>
      </c>
      <c r="H37" s="286"/>
      <c r="I37" s="286"/>
      <c r="J37" s="286"/>
      <c r="K37" s="204"/>
    </row>
    <row r="38" spans="2:11" ht="15" customHeight="1">
      <c r="B38" s="207"/>
      <c r="C38" s="208"/>
      <c r="D38" s="206"/>
      <c r="E38" s="210" t="s">
        <v>124</v>
      </c>
      <c r="F38" s="206"/>
      <c r="G38" s="286" t="s">
        <v>660</v>
      </c>
      <c r="H38" s="286"/>
      <c r="I38" s="286"/>
      <c r="J38" s="286"/>
      <c r="K38" s="204"/>
    </row>
    <row r="39" spans="2:11" ht="15" customHeight="1">
      <c r="B39" s="207"/>
      <c r="C39" s="208"/>
      <c r="D39" s="206"/>
      <c r="E39" s="210" t="s">
        <v>125</v>
      </c>
      <c r="F39" s="206"/>
      <c r="G39" s="286" t="s">
        <v>661</v>
      </c>
      <c r="H39" s="286"/>
      <c r="I39" s="286"/>
      <c r="J39" s="286"/>
      <c r="K39" s="204"/>
    </row>
    <row r="40" spans="2:11" ht="15" customHeight="1">
      <c r="B40" s="207"/>
      <c r="C40" s="208"/>
      <c r="D40" s="206"/>
      <c r="E40" s="210" t="s">
        <v>662</v>
      </c>
      <c r="F40" s="206"/>
      <c r="G40" s="286" t="s">
        <v>663</v>
      </c>
      <c r="H40" s="286"/>
      <c r="I40" s="286"/>
      <c r="J40" s="286"/>
      <c r="K40" s="204"/>
    </row>
    <row r="41" spans="2:11" ht="15" customHeight="1">
      <c r="B41" s="207"/>
      <c r="C41" s="208"/>
      <c r="D41" s="206"/>
      <c r="E41" s="210"/>
      <c r="F41" s="206"/>
      <c r="G41" s="286" t="s">
        <v>664</v>
      </c>
      <c r="H41" s="286"/>
      <c r="I41" s="286"/>
      <c r="J41" s="286"/>
      <c r="K41" s="204"/>
    </row>
    <row r="42" spans="2:11" ht="15" customHeight="1">
      <c r="B42" s="207"/>
      <c r="C42" s="208"/>
      <c r="D42" s="206"/>
      <c r="E42" s="210" t="s">
        <v>665</v>
      </c>
      <c r="F42" s="206"/>
      <c r="G42" s="286" t="s">
        <v>666</v>
      </c>
      <c r="H42" s="286"/>
      <c r="I42" s="286"/>
      <c r="J42" s="286"/>
      <c r="K42" s="204"/>
    </row>
    <row r="43" spans="2:11" ht="15" customHeight="1">
      <c r="B43" s="207"/>
      <c r="C43" s="208"/>
      <c r="D43" s="206"/>
      <c r="E43" s="210" t="s">
        <v>127</v>
      </c>
      <c r="F43" s="206"/>
      <c r="G43" s="286" t="s">
        <v>667</v>
      </c>
      <c r="H43" s="286"/>
      <c r="I43" s="286"/>
      <c r="J43" s="286"/>
      <c r="K43" s="204"/>
    </row>
    <row r="44" spans="2:11" ht="12.75" customHeight="1">
      <c r="B44" s="207"/>
      <c r="C44" s="208"/>
      <c r="D44" s="206"/>
      <c r="E44" s="206"/>
      <c r="F44" s="206"/>
      <c r="G44" s="206"/>
      <c r="H44" s="206"/>
      <c r="I44" s="206"/>
      <c r="J44" s="206"/>
      <c r="K44" s="204"/>
    </row>
    <row r="45" spans="2:11" ht="15" customHeight="1">
      <c r="B45" s="207"/>
      <c r="C45" s="208"/>
      <c r="D45" s="286" t="s">
        <v>668</v>
      </c>
      <c r="E45" s="286"/>
      <c r="F45" s="286"/>
      <c r="G45" s="286"/>
      <c r="H45" s="286"/>
      <c r="I45" s="286"/>
      <c r="J45" s="286"/>
      <c r="K45" s="204"/>
    </row>
    <row r="46" spans="2:11" ht="15" customHeight="1">
      <c r="B46" s="207"/>
      <c r="C46" s="208"/>
      <c r="D46" s="208"/>
      <c r="E46" s="286" t="s">
        <v>669</v>
      </c>
      <c r="F46" s="286"/>
      <c r="G46" s="286"/>
      <c r="H46" s="286"/>
      <c r="I46" s="286"/>
      <c r="J46" s="286"/>
      <c r="K46" s="204"/>
    </row>
    <row r="47" spans="2:11" ht="15" customHeight="1">
      <c r="B47" s="207"/>
      <c r="C47" s="208"/>
      <c r="D47" s="208"/>
      <c r="E47" s="286" t="s">
        <v>670</v>
      </c>
      <c r="F47" s="286"/>
      <c r="G47" s="286"/>
      <c r="H47" s="286"/>
      <c r="I47" s="286"/>
      <c r="J47" s="286"/>
      <c r="K47" s="204"/>
    </row>
    <row r="48" spans="2:11" ht="15" customHeight="1">
      <c r="B48" s="207"/>
      <c r="C48" s="208"/>
      <c r="D48" s="208"/>
      <c r="E48" s="286" t="s">
        <v>671</v>
      </c>
      <c r="F48" s="286"/>
      <c r="G48" s="286"/>
      <c r="H48" s="286"/>
      <c r="I48" s="286"/>
      <c r="J48" s="286"/>
      <c r="K48" s="204"/>
    </row>
    <row r="49" spans="2:11" ht="15" customHeight="1">
      <c r="B49" s="207"/>
      <c r="C49" s="208"/>
      <c r="D49" s="286" t="s">
        <v>672</v>
      </c>
      <c r="E49" s="286"/>
      <c r="F49" s="286"/>
      <c r="G49" s="286"/>
      <c r="H49" s="286"/>
      <c r="I49" s="286"/>
      <c r="J49" s="286"/>
      <c r="K49" s="204"/>
    </row>
    <row r="50" spans="2:11" ht="25.5" customHeight="1">
      <c r="B50" s="203"/>
      <c r="C50" s="288" t="s">
        <v>673</v>
      </c>
      <c r="D50" s="288"/>
      <c r="E50" s="288"/>
      <c r="F50" s="288"/>
      <c r="G50" s="288"/>
      <c r="H50" s="288"/>
      <c r="I50" s="288"/>
      <c r="J50" s="288"/>
      <c r="K50" s="204"/>
    </row>
    <row r="51" spans="2:11" ht="5.25" customHeight="1">
      <c r="B51" s="203"/>
      <c r="C51" s="205"/>
      <c r="D51" s="205"/>
      <c r="E51" s="205"/>
      <c r="F51" s="205"/>
      <c r="G51" s="205"/>
      <c r="H51" s="205"/>
      <c r="I51" s="205"/>
      <c r="J51" s="205"/>
      <c r="K51" s="204"/>
    </row>
    <row r="52" spans="2:11" ht="15" customHeight="1">
      <c r="B52" s="203"/>
      <c r="C52" s="286" t="s">
        <v>674</v>
      </c>
      <c r="D52" s="286"/>
      <c r="E52" s="286"/>
      <c r="F52" s="286"/>
      <c r="G52" s="286"/>
      <c r="H52" s="286"/>
      <c r="I52" s="286"/>
      <c r="J52" s="286"/>
      <c r="K52" s="204"/>
    </row>
    <row r="53" spans="2:11" ht="15" customHeight="1">
      <c r="B53" s="203"/>
      <c r="C53" s="286" t="s">
        <v>675</v>
      </c>
      <c r="D53" s="286"/>
      <c r="E53" s="286"/>
      <c r="F53" s="286"/>
      <c r="G53" s="286"/>
      <c r="H53" s="286"/>
      <c r="I53" s="286"/>
      <c r="J53" s="286"/>
      <c r="K53" s="204"/>
    </row>
    <row r="54" spans="2:11" ht="12.75" customHeight="1">
      <c r="B54" s="203"/>
      <c r="C54" s="206"/>
      <c r="D54" s="206"/>
      <c r="E54" s="206"/>
      <c r="F54" s="206"/>
      <c r="G54" s="206"/>
      <c r="H54" s="206"/>
      <c r="I54" s="206"/>
      <c r="J54" s="206"/>
      <c r="K54" s="204"/>
    </row>
    <row r="55" spans="2:11" ht="15" customHeight="1">
      <c r="B55" s="203"/>
      <c r="C55" s="286" t="s">
        <v>676</v>
      </c>
      <c r="D55" s="286"/>
      <c r="E55" s="286"/>
      <c r="F55" s="286"/>
      <c r="G55" s="286"/>
      <c r="H55" s="286"/>
      <c r="I55" s="286"/>
      <c r="J55" s="286"/>
      <c r="K55" s="204"/>
    </row>
    <row r="56" spans="2:11" ht="15" customHeight="1">
      <c r="B56" s="203"/>
      <c r="C56" s="208"/>
      <c r="D56" s="286" t="s">
        <v>677</v>
      </c>
      <c r="E56" s="286"/>
      <c r="F56" s="286"/>
      <c r="G56" s="286"/>
      <c r="H56" s="286"/>
      <c r="I56" s="286"/>
      <c r="J56" s="286"/>
      <c r="K56" s="204"/>
    </row>
    <row r="57" spans="2:11" ht="15" customHeight="1">
      <c r="B57" s="203"/>
      <c r="C57" s="208"/>
      <c r="D57" s="286" t="s">
        <v>678</v>
      </c>
      <c r="E57" s="286"/>
      <c r="F57" s="286"/>
      <c r="G57" s="286"/>
      <c r="H57" s="286"/>
      <c r="I57" s="286"/>
      <c r="J57" s="286"/>
      <c r="K57" s="204"/>
    </row>
    <row r="58" spans="2:11" ht="15" customHeight="1">
      <c r="B58" s="203"/>
      <c r="C58" s="208"/>
      <c r="D58" s="286" t="s">
        <v>679</v>
      </c>
      <c r="E58" s="286"/>
      <c r="F58" s="286"/>
      <c r="G58" s="286"/>
      <c r="H58" s="286"/>
      <c r="I58" s="286"/>
      <c r="J58" s="286"/>
      <c r="K58" s="204"/>
    </row>
    <row r="59" spans="2:11" ht="15" customHeight="1">
      <c r="B59" s="203"/>
      <c r="C59" s="208"/>
      <c r="D59" s="286" t="s">
        <v>680</v>
      </c>
      <c r="E59" s="286"/>
      <c r="F59" s="286"/>
      <c r="G59" s="286"/>
      <c r="H59" s="286"/>
      <c r="I59" s="286"/>
      <c r="J59" s="286"/>
      <c r="K59" s="204"/>
    </row>
    <row r="60" spans="2:11" ht="15" customHeight="1">
      <c r="B60" s="203"/>
      <c r="C60" s="208"/>
      <c r="D60" s="290" t="s">
        <v>681</v>
      </c>
      <c r="E60" s="290"/>
      <c r="F60" s="290"/>
      <c r="G60" s="290"/>
      <c r="H60" s="290"/>
      <c r="I60" s="290"/>
      <c r="J60" s="290"/>
      <c r="K60" s="204"/>
    </row>
    <row r="61" spans="2:11" ht="15" customHeight="1">
      <c r="B61" s="203"/>
      <c r="C61" s="208"/>
      <c r="D61" s="286" t="s">
        <v>682</v>
      </c>
      <c r="E61" s="286"/>
      <c r="F61" s="286"/>
      <c r="G61" s="286"/>
      <c r="H61" s="286"/>
      <c r="I61" s="286"/>
      <c r="J61" s="286"/>
      <c r="K61" s="204"/>
    </row>
    <row r="62" spans="2:11" ht="12.75" customHeight="1">
      <c r="B62" s="203"/>
      <c r="C62" s="208"/>
      <c r="D62" s="208"/>
      <c r="E62" s="211"/>
      <c r="F62" s="208"/>
      <c r="G62" s="208"/>
      <c r="H62" s="208"/>
      <c r="I62" s="208"/>
      <c r="J62" s="208"/>
      <c r="K62" s="204"/>
    </row>
    <row r="63" spans="2:11" ht="15" customHeight="1">
      <c r="B63" s="203"/>
      <c r="C63" s="208"/>
      <c r="D63" s="286" t="s">
        <v>683</v>
      </c>
      <c r="E63" s="286"/>
      <c r="F63" s="286"/>
      <c r="G63" s="286"/>
      <c r="H63" s="286"/>
      <c r="I63" s="286"/>
      <c r="J63" s="286"/>
      <c r="K63" s="204"/>
    </row>
    <row r="64" spans="2:11" ht="15" customHeight="1">
      <c r="B64" s="203"/>
      <c r="C64" s="208"/>
      <c r="D64" s="290" t="s">
        <v>684</v>
      </c>
      <c r="E64" s="290"/>
      <c r="F64" s="290"/>
      <c r="G64" s="290"/>
      <c r="H64" s="290"/>
      <c r="I64" s="290"/>
      <c r="J64" s="290"/>
      <c r="K64" s="204"/>
    </row>
    <row r="65" spans="2:11" ht="15" customHeight="1">
      <c r="B65" s="203"/>
      <c r="C65" s="208"/>
      <c r="D65" s="286" t="s">
        <v>685</v>
      </c>
      <c r="E65" s="286"/>
      <c r="F65" s="286"/>
      <c r="G65" s="286"/>
      <c r="H65" s="286"/>
      <c r="I65" s="286"/>
      <c r="J65" s="286"/>
      <c r="K65" s="204"/>
    </row>
    <row r="66" spans="2:11" ht="15" customHeight="1">
      <c r="B66" s="203"/>
      <c r="C66" s="208"/>
      <c r="D66" s="286" t="s">
        <v>686</v>
      </c>
      <c r="E66" s="286"/>
      <c r="F66" s="286"/>
      <c r="G66" s="286"/>
      <c r="H66" s="286"/>
      <c r="I66" s="286"/>
      <c r="J66" s="286"/>
      <c r="K66" s="204"/>
    </row>
    <row r="67" spans="2:11" ht="15" customHeight="1">
      <c r="B67" s="203"/>
      <c r="C67" s="208"/>
      <c r="D67" s="286" t="s">
        <v>687</v>
      </c>
      <c r="E67" s="286"/>
      <c r="F67" s="286"/>
      <c r="G67" s="286"/>
      <c r="H67" s="286"/>
      <c r="I67" s="286"/>
      <c r="J67" s="286"/>
      <c r="K67" s="204"/>
    </row>
    <row r="68" spans="2:11" ht="15" customHeight="1">
      <c r="B68" s="203"/>
      <c r="C68" s="208"/>
      <c r="D68" s="286" t="s">
        <v>688</v>
      </c>
      <c r="E68" s="286"/>
      <c r="F68" s="286"/>
      <c r="G68" s="286"/>
      <c r="H68" s="286"/>
      <c r="I68" s="286"/>
      <c r="J68" s="286"/>
      <c r="K68" s="204"/>
    </row>
    <row r="69" spans="2:11" ht="12.75" customHeight="1">
      <c r="B69" s="212"/>
      <c r="C69" s="213"/>
      <c r="D69" s="213"/>
      <c r="E69" s="213"/>
      <c r="F69" s="213"/>
      <c r="G69" s="213"/>
      <c r="H69" s="213"/>
      <c r="I69" s="213"/>
      <c r="J69" s="213"/>
      <c r="K69" s="214"/>
    </row>
    <row r="70" spans="2:11" ht="18.75" customHeight="1">
      <c r="B70" s="215"/>
      <c r="C70" s="215"/>
      <c r="D70" s="215"/>
      <c r="E70" s="215"/>
      <c r="F70" s="215"/>
      <c r="G70" s="215"/>
      <c r="H70" s="215"/>
      <c r="I70" s="215"/>
      <c r="J70" s="215"/>
      <c r="K70" s="216"/>
    </row>
    <row r="71" spans="2:11" ht="18.75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</row>
    <row r="72" spans="2:11" ht="7.5" customHeight="1">
      <c r="B72" s="217"/>
      <c r="C72" s="218"/>
      <c r="D72" s="218"/>
      <c r="E72" s="218"/>
      <c r="F72" s="218"/>
      <c r="G72" s="218"/>
      <c r="H72" s="218"/>
      <c r="I72" s="218"/>
      <c r="J72" s="218"/>
      <c r="K72" s="219"/>
    </row>
    <row r="73" spans="2:11" ht="45" customHeight="1">
      <c r="B73" s="220"/>
      <c r="C73" s="291" t="s">
        <v>105</v>
      </c>
      <c r="D73" s="291"/>
      <c r="E73" s="291"/>
      <c r="F73" s="291"/>
      <c r="G73" s="291"/>
      <c r="H73" s="291"/>
      <c r="I73" s="291"/>
      <c r="J73" s="291"/>
      <c r="K73" s="221"/>
    </row>
    <row r="74" spans="2:11" ht="17.25" customHeight="1">
      <c r="B74" s="220"/>
      <c r="C74" s="222" t="s">
        <v>689</v>
      </c>
      <c r="D74" s="222"/>
      <c r="E74" s="222"/>
      <c r="F74" s="222" t="s">
        <v>690</v>
      </c>
      <c r="G74" s="223"/>
      <c r="H74" s="222" t="s">
        <v>123</v>
      </c>
      <c r="I74" s="222" t="s">
        <v>62</v>
      </c>
      <c r="J74" s="222" t="s">
        <v>691</v>
      </c>
      <c r="K74" s="221"/>
    </row>
    <row r="75" spans="2:11" ht="17.25" customHeight="1">
      <c r="B75" s="220"/>
      <c r="C75" s="224" t="s">
        <v>692</v>
      </c>
      <c r="D75" s="224"/>
      <c r="E75" s="224"/>
      <c r="F75" s="225" t="s">
        <v>693</v>
      </c>
      <c r="G75" s="226"/>
      <c r="H75" s="224"/>
      <c r="I75" s="224"/>
      <c r="J75" s="224" t="s">
        <v>694</v>
      </c>
      <c r="K75" s="221"/>
    </row>
    <row r="76" spans="2:11" ht="5.25" customHeight="1">
      <c r="B76" s="220"/>
      <c r="C76" s="227"/>
      <c r="D76" s="227"/>
      <c r="E76" s="227"/>
      <c r="F76" s="227"/>
      <c r="G76" s="228"/>
      <c r="H76" s="227"/>
      <c r="I76" s="227"/>
      <c r="J76" s="227"/>
      <c r="K76" s="221"/>
    </row>
    <row r="77" spans="2:11" ht="15" customHeight="1">
      <c r="B77" s="220"/>
      <c r="C77" s="210" t="s">
        <v>58</v>
      </c>
      <c r="D77" s="227"/>
      <c r="E77" s="227"/>
      <c r="F77" s="229" t="s">
        <v>695</v>
      </c>
      <c r="G77" s="228"/>
      <c r="H77" s="210" t="s">
        <v>696</v>
      </c>
      <c r="I77" s="210" t="s">
        <v>697</v>
      </c>
      <c r="J77" s="210">
        <v>20</v>
      </c>
      <c r="K77" s="221"/>
    </row>
    <row r="78" spans="2:11" ht="15" customHeight="1">
      <c r="B78" s="220"/>
      <c r="C78" s="210" t="s">
        <v>698</v>
      </c>
      <c r="D78" s="210"/>
      <c r="E78" s="210"/>
      <c r="F78" s="229" t="s">
        <v>695</v>
      </c>
      <c r="G78" s="228"/>
      <c r="H78" s="210" t="s">
        <v>699</v>
      </c>
      <c r="I78" s="210" t="s">
        <v>697</v>
      </c>
      <c r="J78" s="210">
        <v>120</v>
      </c>
      <c r="K78" s="221"/>
    </row>
    <row r="79" spans="2:11" ht="15" customHeight="1">
      <c r="B79" s="230"/>
      <c r="C79" s="210" t="s">
        <v>700</v>
      </c>
      <c r="D79" s="210"/>
      <c r="E79" s="210"/>
      <c r="F79" s="229" t="s">
        <v>701</v>
      </c>
      <c r="G79" s="228"/>
      <c r="H79" s="210" t="s">
        <v>702</v>
      </c>
      <c r="I79" s="210" t="s">
        <v>697</v>
      </c>
      <c r="J79" s="210">
        <v>50</v>
      </c>
      <c r="K79" s="221"/>
    </row>
    <row r="80" spans="2:11" ht="15" customHeight="1">
      <c r="B80" s="230"/>
      <c r="C80" s="210" t="s">
        <v>703</v>
      </c>
      <c r="D80" s="210"/>
      <c r="E80" s="210"/>
      <c r="F80" s="229" t="s">
        <v>695</v>
      </c>
      <c r="G80" s="228"/>
      <c r="H80" s="210" t="s">
        <v>704</v>
      </c>
      <c r="I80" s="210" t="s">
        <v>705</v>
      </c>
      <c r="J80" s="210"/>
      <c r="K80" s="221"/>
    </row>
    <row r="81" spans="2:11" ht="15" customHeight="1">
      <c r="B81" s="230"/>
      <c r="C81" s="231" t="s">
        <v>706</v>
      </c>
      <c r="D81" s="231"/>
      <c r="E81" s="231"/>
      <c r="F81" s="232" t="s">
        <v>701</v>
      </c>
      <c r="G81" s="231"/>
      <c r="H81" s="231" t="s">
        <v>707</v>
      </c>
      <c r="I81" s="231" t="s">
        <v>697</v>
      </c>
      <c r="J81" s="231">
        <v>15</v>
      </c>
      <c r="K81" s="221"/>
    </row>
    <row r="82" spans="2:11" ht="15" customHeight="1">
      <c r="B82" s="230"/>
      <c r="C82" s="231" t="s">
        <v>708</v>
      </c>
      <c r="D82" s="231"/>
      <c r="E82" s="231"/>
      <c r="F82" s="232" t="s">
        <v>701</v>
      </c>
      <c r="G82" s="231"/>
      <c r="H82" s="231" t="s">
        <v>709</v>
      </c>
      <c r="I82" s="231" t="s">
        <v>697</v>
      </c>
      <c r="J82" s="231">
        <v>15</v>
      </c>
      <c r="K82" s="221"/>
    </row>
    <row r="83" spans="2:11" ht="15" customHeight="1">
      <c r="B83" s="230"/>
      <c r="C83" s="231" t="s">
        <v>710</v>
      </c>
      <c r="D83" s="231"/>
      <c r="E83" s="231"/>
      <c r="F83" s="232" t="s">
        <v>701</v>
      </c>
      <c r="G83" s="231"/>
      <c r="H83" s="231" t="s">
        <v>711</v>
      </c>
      <c r="I83" s="231" t="s">
        <v>697</v>
      </c>
      <c r="J83" s="231">
        <v>20</v>
      </c>
      <c r="K83" s="221"/>
    </row>
    <row r="84" spans="2:11" ht="15" customHeight="1">
      <c r="B84" s="230"/>
      <c r="C84" s="231" t="s">
        <v>712</v>
      </c>
      <c r="D84" s="231"/>
      <c r="E84" s="231"/>
      <c r="F84" s="232" t="s">
        <v>701</v>
      </c>
      <c r="G84" s="231"/>
      <c r="H84" s="231" t="s">
        <v>713</v>
      </c>
      <c r="I84" s="231" t="s">
        <v>697</v>
      </c>
      <c r="J84" s="231">
        <v>20</v>
      </c>
      <c r="K84" s="221"/>
    </row>
    <row r="85" spans="2:11" ht="15" customHeight="1">
      <c r="B85" s="230"/>
      <c r="C85" s="210" t="s">
        <v>714</v>
      </c>
      <c r="D85" s="210"/>
      <c r="E85" s="210"/>
      <c r="F85" s="229" t="s">
        <v>701</v>
      </c>
      <c r="G85" s="228"/>
      <c r="H85" s="210" t="s">
        <v>715</v>
      </c>
      <c r="I85" s="210" t="s">
        <v>697</v>
      </c>
      <c r="J85" s="210">
        <v>50</v>
      </c>
      <c r="K85" s="221"/>
    </row>
    <row r="86" spans="2:11" ht="15" customHeight="1">
      <c r="B86" s="230"/>
      <c r="C86" s="210" t="s">
        <v>716</v>
      </c>
      <c r="D86" s="210"/>
      <c r="E86" s="210"/>
      <c r="F86" s="229" t="s">
        <v>701</v>
      </c>
      <c r="G86" s="228"/>
      <c r="H86" s="210" t="s">
        <v>717</v>
      </c>
      <c r="I86" s="210" t="s">
        <v>697</v>
      </c>
      <c r="J86" s="210">
        <v>20</v>
      </c>
      <c r="K86" s="221"/>
    </row>
    <row r="87" spans="2:11" ht="15" customHeight="1">
      <c r="B87" s="230"/>
      <c r="C87" s="210" t="s">
        <v>718</v>
      </c>
      <c r="D87" s="210"/>
      <c r="E87" s="210"/>
      <c r="F87" s="229" t="s">
        <v>701</v>
      </c>
      <c r="G87" s="228"/>
      <c r="H87" s="210" t="s">
        <v>719</v>
      </c>
      <c r="I87" s="210" t="s">
        <v>697</v>
      </c>
      <c r="J87" s="210">
        <v>20</v>
      </c>
      <c r="K87" s="221"/>
    </row>
    <row r="88" spans="2:11" ht="15" customHeight="1">
      <c r="B88" s="230"/>
      <c r="C88" s="210" t="s">
        <v>720</v>
      </c>
      <c r="D88" s="210"/>
      <c r="E88" s="210"/>
      <c r="F88" s="229" t="s">
        <v>701</v>
      </c>
      <c r="G88" s="228"/>
      <c r="H88" s="210" t="s">
        <v>721</v>
      </c>
      <c r="I88" s="210" t="s">
        <v>697</v>
      </c>
      <c r="J88" s="210">
        <v>50</v>
      </c>
      <c r="K88" s="221"/>
    </row>
    <row r="89" spans="2:11" ht="15" customHeight="1">
      <c r="B89" s="230"/>
      <c r="C89" s="210" t="s">
        <v>722</v>
      </c>
      <c r="D89" s="210"/>
      <c r="E89" s="210"/>
      <c r="F89" s="229" t="s">
        <v>701</v>
      </c>
      <c r="G89" s="228"/>
      <c r="H89" s="210" t="s">
        <v>722</v>
      </c>
      <c r="I89" s="210" t="s">
        <v>697</v>
      </c>
      <c r="J89" s="210">
        <v>50</v>
      </c>
      <c r="K89" s="221"/>
    </row>
    <row r="90" spans="2:11" ht="15" customHeight="1">
      <c r="B90" s="230"/>
      <c r="C90" s="210" t="s">
        <v>128</v>
      </c>
      <c r="D90" s="210"/>
      <c r="E90" s="210"/>
      <c r="F90" s="229" t="s">
        <v>701</v>
      </c>
      <c r="G90" s="228"/>
      <c r="H90" s="210" t="s">
        <v>723</v>
      </c>
      <c r="I90" s="210" t="s">
        <v>697</v>
      </c>
      <c r="J90" s="210">
        <v>255</v>
      </c>
      <c r="K90" s="221"/>
    </row>
    <row r="91" spans="2:11" ht="15" customHeight="1">
      <c r="B91" s="230"/>
      <c r="C91" s="210" t="s">
        <v>724</v>
      </c>
      <c r="D91" s="210"/>
      <c r="E91" s="210"/>
      <c r="F91" s="229" t="s">
        <v>695</v>
      </c>
      <c r="G91" s="228"/>
      <c r="H91" s="210" t="s">
        <v>725</v>
      </c>
      <c r="I91" s="210" t="s">
        <v>726</v>
      </c>
      <c r="J91" s="210"/>
      <c r="K91" s="221"/>
    </row>
    <row r="92" spans="2:11" ht="15" customHeight="1">
      <c r="B92" s="230"/>
      <c r="C92" s="210" t="s">
        <v>727</v>
      </c>
      <c r="D92" s="210"/>
      <c r="E92" s="210"/>
      <c r="F92" s="229" t="s">
        <v>695</v>
      </c>
      <c r="G92" s="228"/>
      <c r="H92" s="210" t="s">
        <v>728</v>
      </c>
      <c r="I92" s="210" t="s">
        <v>729</v>
      </c>
      <c r="J92" s="210"/>
      <c r="K92" s="221"/>
    </row>
    <row r="93" spans="2:11" ht="15" customHeight="1">
      <c r="B93" s="230"/>
      <c r="C93" s="210" t="s">
        <v>730</v>
      </c>
      <c r="D93" s="210"/>
      <c r="E93" s="210"/>
      <c r="F93" s="229" t="s">
        <v>695</v>
      </c>
      <c r="G93" s="228"/>
      <c r="H93" s="210" t="s">
        <v>730</v>
      </c>
      <c r="I93" s="210" t="s">
        <v>729</v>
      </c>
      <c r="J93" s="210"/>
      <c r="K93" s="221"/>
    </row>
    <row r="94" spans="2:11" ht="15" customHeight="1">
      <c r="B94" s="230"/>
      <c r="C94" s="210" t="s">
        <v>43</v>
      </c>
      <c r="D94" s="210"/>
      <c r="E94" s="210"/>
      <c r="F94" s="229" t="s">
        <v>695</v>
      </c>
      <c r="G94" s="228"/>
      <c r="H94" s="210" t="s">
        <v>731</v>
      </c>
      <c r="I94" s="210" t="s">
        <v>729</v>
      </c>
      <c r="J94" s="210"/>
      <c r="K94" s="221"/>
    </row>
    <row r="95" spans="2:11" ht="15" customHeight="1">
      <c r="B95" s="230"/>
      <c r="C95" s="210" t="s">
        <v>53</v>
      </c>
      <c r="D95" s="210"/>
      <c r="E95" s="210"/>
      <c r="F95" s="229" t="s">
        <v>695</v>
      </c>
      <c r="G95" s="228"/>
      <c r="H95" s="210" t="s">
        <v>732</v>
      </c>
      <c r="I95" s="210" t="s">
        <v>729</v>
      </c>
      <c r="J95" s="210"/>
      <c r="K95" s="221"/>
    </row>
    <row r="96" spans="2:11" ht="15" customHeight="1">
      <c r="B96" s="233"/>
      <c r="C96" s="234"/>
      <c r="D96" s="234"/>
      <c r="E96" s="234"/>
      <c r="F96" s="234"/>
      <c r="G96" s="234"/>
      <c r="H96" s="234"/>
      <c r="I96" s="234"/>
      <c r="J96" s="234"/>
      <c r="K96" s="235"/>
    </row>
    <row r="97" spans="2:11" ht="18.75" customHeight="1">
      <c r="B97" s="236"/>
      <c r="C97" s="237"/>
      <c r="D97" s="237"/>
      <c r="E97" s="237"/>
      <c r="F97" s="237"/>
      <c r="G97" s="237"/>
      <c r="H97" s="237"/>
      <c r="I97" s="237"/>
      <c r="J97" s="237"/>
      <c r="K97" s="236"/>
    </row>
    <row r="98" spans="2:11" ht="18.75" customHeight="1">
      <c r="B98" s="216"/>
      <c r="C98" s="216"/>
      <c r="D98" s="216"/>
      <c r="E98" s="216"/>
      <c r="F98" s="216"/>
      <c r="G98" s="216"/>
      <c r="H98" s="216"/>
      <c r="I98" s="216"/>
      <c r="J98" s="216"/>
      <c r="K98" s="216"/>
    </row>
    <row r="99" spans="2:11" ht="7.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9"/>
    </row>
    <row r="100" spans="2:11" ht="45" customHeight="1">
      <c r="B100" s="220"/>
      <c r="C100" s="291" t="s">
        <v>733</v>
      </c>
      <c r="D100" s="291"/>
      <c r="E100" s="291"/>
      <c r="F100" s="291"/>
      <c r="G100" s="291"/>
      <c r="H100" s="291"/>
      <c r="I100" s="291"/>
      <c r="J100" s="291"/>
      <c r="K100" s="221"/>
    </row>
    <row r="101" spans="2:11" ht="17.25" customHeight="1">
      <c r="B101" s="220"/>
      <c r="C101" s="222" t="s">
        <v>689</v>
      </c>
      <c r="D101" s="222"/>
      <c r="E101" s="222"/>
      <c r="F101" s="222" t="s">
        <v>690</v>
      </c>
      <c r="G101" s="223"/>
      <c r="H101" s="222" t="s">
        <v>123</v>
      </c>
      <c r="I101" s="222" t="s">
        <v>62</v>
      </c>
      <c r="J101" s="222" t="s">
        <v>691</v>
      </c>
      <c r="K101" s="221"/>
    </row>
    <row r="102" spans="2:11" ht="17.25" customHeight="1">
      <c r="B102" s="220"/>
      <c r="C102" s="224" t="s">
        <v>692</v>
      </c>
      <c r="D102" s="224"/>
      <c r="E102" s="224"/>
      <c r="F102" s="225" t="s">
        <v>693</v>
      </c>
      <c r="G102" s="226"/>
      <c r="H102" s="224"/>
      <c r="I102" s="224"/>
      <c r="J102" s="224" t="s">
        <v>694</v>
      </c>
      <c r="K102" s="221"/>
    </row>
    <row r="103" spans="2:11" ht="5.25" customHeight="1">
      <c r="B103" s="220"/>
      <c r="C103" s="222"/>
      <c r="D103" s="222"/>
      <c r="E103" s="222"/>
      <c r="F103" s="222"/>
      <c r="G103" s="238"/>
      <c r="H103" s="222"/>
      <c r="I103" s="222"/>
      <c r="J103" s="222"/>
      <c r="K103" s="221"/>
    </row>
    <row r="104" spans="2:11" ht="15" customHeight="1">
      <c r="B104" s="220"/>
      <c r="C104" s="210" t="s">
        <v>58</v>
      </c>
      <c r="D104" s="227"/>
      <c r="E104" s="227"/>
      <c r="F104" s="229" t="s">
        <v>695</v>
      </c>
      <c r="G104" s="238"/>
      <c r="H104" s="210" t="s">
        <v>734</v>
      </c>
      <c r="I104" s="210" t="s">
        <v>697</v>
      </c>
      <c r="J104" s="210">
        <v>20</v>
      </c>
      <c r="K104" s="221"/>
    </row>
    <row r="105" spans="2:11" ht="15" customHeight="1">
      <c r="B105" s="220"/>
      <c r="C105" s="210" t="s">
        <v>698</v>
      </c>
      <c r="D105" s="210"/>
      <c r="E105" s="210"/>
      <c r="F105" s="229" t="s">
        <v>695</v>
      </c>
      <c r="G105" s="210"/>
      <c r="H105" s="210" t="s">
        <v>734</v>
      </c>
      <c r="I105" s="210" t="s">
        <v>697</v>
      </c>
      <c r="J105" s="210">
        <v>120</v>
      </c>
      <c r="K105" s="221"/>
    </row>
    <row r="106" spans="2:11" ht="15" customHeight="1">
      <c r="B106" s="230"/>
      <c r="C106" s="210" t="s">
        <v>700</v>
      </c>
      <c r="D106" s="210"/>
      <c r="E106" s="210"/>
      <c r="F106" s="229" t="s">
        <v>701</v>
      </c>
      <c r="G106" s="210"/>
      <c r="H106" s="210" t="s">
        <v>734</v>
      </c>
      <c r="I106" s="210" t="s">
        <v>697</v>
      </c>
      <c r="J106" s="210">
        <v>50</v>
      </c>
      <c r="K106" s="221"/>
    </row>
    <row r="107" spans="2:11" ht="15" customHeight="1">
      <c r="B107" s="230"/>
      <c r="C107" s="210" t="s">
        <v>703</v>
      </c>
      <c r="D107" s="210"/>
      <c r="E107" s="210"/>
      <c r="F107" s="229" t="s">
        <v>695</v>
      </c>
      <c r="G107" s="210"/>
      <c r="H107" s="210" t="s">
        <v>734</v>
      </c>
      <c r="I107" s="210" t="s">
        <v>705</v>
      </c>
      <c r="J107" s="210"/>
      <c r="K107" s="221"/>
    </row>
    <row r="108" spans="2:11" ht="15" customHeight="1">
      <c r="B108" s="230"/>
      <c r="C108" s="210" t="s">
        <v>714</v>
      </c>
      <c r="D108" s="210"/>
      <c r="E108" s="210"/>
      <c r="F108" s="229" t="s">
        <v>701</v>
      </c>
      <c r="G108" s="210"/>
      <c r="H108" s="210" t="s">
        <v>734</v>
      </c>
      <c r="I108" s="210" t="s">
        <v>697</v>
      </c>
      <c r="J108" s="210">
        <v>50</v>
      </c>
      <c r="K108" s="221"/>
    </row>
    <row r="109" spans="2:11" ht="15" customHeight="1">
      <c r="B109" s="230"/>
      <c r="C109" s="210" t="s">
        <v>722</v>
      </c>
      <c r="D109" s="210"/>
      <c r="E109" s="210"/>
      <c r="F109" s="229" t="s">
        <v>701</v>
      </c>
      <c r="G109" s="210"/>
      <c r="H109" s="210" t="s">
        <v>734</v>
      </c>
      <c r="I109" s="210" t="s">
        <v>697</v>
      </c>
      <c r="J109" s="210">
        <v>50</v>
      </c>
      <c r="K109" s="221"/>
    </row>
    <row r="110" spans="2:11" ht="15" customHeight="1">
      <c r="B110" s="230"/>
      <c r="C110" s="210" t="s">
        <v>720</v>
      </c>
      <c r="D110" s="210"/>
      <c r="E110" s="210"/>
      <c r="F110" s="229" t="s">
        <v>701</v>
      </c>
      <c r="G110" s="210"/>
      <c r="H110" s="210" t="s">
        <v>734</v>
      </c>
      <c r="I110" s="210" t="s">
        <v>697</v>
      </c>
      <c r="J110" s="210">
        <v>50</v>
      </c>
      <c r="K110" s="221"/>
    </row>
    <row r="111" spans="2:11" ht="15" customHeight="1">
      <c r="B111" s="230"/>
      <c r="C111" s="210" t="s">
        <v>58</v>
      </c>
      <c r="D111" s="210"/>
      <c r="E111" s="210"/>
      <c r="F111" s="229" t="s">
        <v>695</v>
      </c>
      <c r="G111" s="210"/>
      <c r="H111" s="210" t="s">
        <v>735</v>
      </c>
      <c r="I111" s="210" t="s">
        <v>697</v>
      </c>
      <c r="J111" s="210">
        <v>20</v>
      </c>
      <c r="K111" s="221"/>
    </row>
    <row r="112" spans="2:11" ht="15" customHeight="1">
      <c r="B112" s="230"/>
      <c r="C112" s="210" t="s">
        <v>736</v>
      </c>
      <c r="D112" s="210"/>
      <c r="E112" s="210"/>
      <c r="F112" s="229" t="s">
        <v>695</v>
      </c>
      <c r="G112" s="210"/>
      <c r="H112" s="210" t="s">
        <v>737</v>
      </c>
      <c r="I112" s="210" t="s">
        <v>697</v>
      </c>
      <c r="J112" s="210">
        <v>120</v>
      </c>
      <c r="K112" s="221"/>
    </row>
    <row r="113" spans="2:11" ht="15" customHeight="1">
      <c r="B113" s="230"/>
      <c r="C113" s="210" t="s">
        <v>43</v>
      </c>
      <c r="D113" s="210"/>
      <c r="E113" s="210"/>
      <c r="F113" s="229" t="s">
        <v>695</v>
      </c>
      <c r="G113" s="210"/>
      <c r="H113" s="210" t="s">
        <v>738</v>
      </c>
      <c r="I113" s="210" t="s">
        <v>729</v>
      </c>
      <c r="J113" s="210"/>
      <c r="K113" s="221"/>
    </row>
    <row r="114" spans="2:11" ht="15" customHeight="1">
      <c r="B114" s="230"/>
      <c r="C114" s="210" t="s">
        <v>53</v>
      </c>
      <c r="D114" s="210"/>
      <c r="E114" s="210"/>
      <c r="F114" s="229" t="s">
        <v>695</v>
      </c>
      <c r="G114" s="210"/>
      <c r="H114" s="210" t="s">
        <v>739</v>
      </c>
      <c r="I114" s="210" t="s">
        <v>729</v>
      </c>
      <c r="J114" s="210"/>
      <c r="K114" s="221"/>
    </row>
    <row r="115" spans="2:11" ht="15" customHeight="1">
      <c r="B115" s="230"/>
      <c r="C115" s="210" t="s">
        <v>62</v>
      </c>
      <c r="D115" s="210"/>
      <c r="E115" s="210"/>
      <c r="F115" s="229" t="s">
        <v>695</v>
      </c>
      <c r="G115" s="210"/>
      <c r="H115" s="210" t="s">
        <v>740</v>
      </c>
      <c r="I115" s="210" t="s">
        <v>741</v>
      </c>
      <c r="J115" s="210"/>
      <c r="K115" s="221"/>
    </row>
    <row r="116" spans="2:11" ht="15" customHeight="1">
      <c r="B116" s="233"/>
      <c r="C116" s="239"/>
      <c r="D116" s="239"/>
      <c r="E116" s="239"/>
      <c r="F116" s="239"/>
      <c r="G116" s="239"/>
      <c r="H116" s="239"/>
      <c r="I116" s="239"/>
      <c r="J116" s="239"/>
      <c r="K116" s="235"/>
    </row>
    <row r="117" spans="2:11" ht="18.75" customHeight="1">
      <c r="B117" s="240"/>
      <c r="C117" s="206"/>
      <c r="D117" s="206"/>
      <c r="E117" s="206"/>
      <c r="F117" s="241"/>
      <c r="G117" s="206"/>
      <c r="H117" s="206"/>
      <c r="I117" s="206"/>
      <c r="J117" s="206"/>
      <c r="K117" s="240"/>
    </row>
    <row r="118" spans="2:11" ht="18.75" customHeight="1">
      <c r="B118" s="216"/>
      <c r="C118" s="216"/>
      <c r="D118" s="216"/>
      <c r="E118" s="216"/>
      <c r="F118" s="216"/>
      <c r="G118" s="216"/>
      <c r="H118" s="216"/>
      <c r="I118" s="216"/>
      <c r="J118" s="216"/>
      <c r="K118" s="216"/>
    </row>
    <row r="119" spans="2:11" ht="7.5" customHeight="1">
      <c r="B119" s="242"/>
      <c r="C119" s="243"/>
      <c r="D119" s="243"/>
      <c r="E119" s="243"/>
      <c r="F119" s="243"/>
      <c r="G119" s="243"/>
      <c r="H119" s="243"/>
      <c r="I119" s="243"/>
      <c r="J119" s="243"/>
      <c r="K119" s="244"/>
    </row>
    <row r="120" spans="2:11" ht="45" customHeight="1">
      <c r="B120" s="245"/>
      <c r="C120" s="287" t="s">
        <v>742</v>
      </c>
      <c r="D120" s="287"/>
      <c r="E120" s="287"/>
      <c r="F120" s="287"/>
      <c r="G120" s="287"/>
      <c r="H120" s="287"/>
      <c r="I120" s="287"/>
      <c r="J120" s="287"/>
      <c r="K120" s="246"/>
    </row>
    <row r="121" spans="2:11" ht="17.25" customHeight="1">
      <c r="B121" s="247"/>
      <c r="C121" s="222" t="s">
        <v>689</v>
      </c>
      <c r="D121" s="222"/>
      <c r="E121" s="222"/>
      <c r="F121" s="222" t="s">
        <v>690</v>
      </c>
      <c r="G121" s="223"/>
      <c r="H121" s="222" t="s">
        <v>123</v>
      </c>
      <c r="I121" s="222" t="s">
        <v>62</v>
      </c>
      <c r="J121" s="222" t="s">
        <v>691</v>
      </c>
      <c r="K121" s="248"/>
    </row>
    <row r="122" spans="2:11" ht="17.25" customHeight="1">
      <c r="B122" s="247"/>
      <c r="C122" s="224" t="s">
        <v>692</v>
      </c>
      <c r="D122" s="224"/>
      <c r="E122" s="224"/>
      <c r="F122" s="225" t="s">
        <v>693</v>
      </c>
      <c r="G122" s="226"/>
      <c r="H122" s="224"/>
      <c r="I122" s="224"/>
      <c r="J122" s="224" t="s">
        <v>694</v>
      </c>
      <c r="K122" s="248"/>
    </row>
    <row r="123" spans="2:11" ht="5.25" customHeight="1">
      <c r="B123" s="249"/>
      <c r="C123" s="227"/>
      <c r="D123" s="227"/>
      <c r="E123" s="227"/>
      <c r="F123" s="227"/>
      <c r="G123" s="210"/>
      <c r="H123" s="227"/>
      <c r="I123" s="227"/>
      <c r="J123" s="227"/>
      <c r="K123" s="250"/>
    </row>
    <row r="124" spans="2:11" ht="15" customHeight="1">
      <c r="B124" s="249"/>
      <c r="C124" s="210" t="s">
        <v>698</v>
      </c>
      <c r="D124" s="227"/>
      <c r="E124" s="227"/>
      <c r="F124" s="229" t="s">
        <v>695</v>
      </c>
      <c r="G124" s="210"/>
      <c r="H124" s="210" t="s">
        <v>734</v>
      </c>
      <c r="I124" s="210" t="s">
        <v>697</v>
      </c>
      <c r="J124" s="210">
        <v>120</v>
      </c>
      <c r="K124" s="251"/>
    </row>
    <row r="125" spans="2:11" ht="15" customHeight="1">
      <c r="B125" s="249"/>
      <c r="C125" s="210" t="s">
        <v>743</v>
      </c>
      <c r="D125" s="210"/>
      <c r="E125" s="210"/>
      <c r="F125" s="229" t="s">
        <v>695</v>
      </c>
      <c r="G125" s="210"/>
      <c r="H125" s="210" t="s">
        <v>744</v>
      </c>
      <c r="I125" s="210" t="s">
        <v>697</v>
      </c>
      <c r="J125" s="210" t="s">
        <v>745</v>
      </c>
      <c r="K125" s="251"/>
    </row>
    <row r="126" spans="2:11" ht="15" customHeight="1">
      <c r="B126" s="249"/>
      <c r="C126" s="210" t="s">
        <v>90</v>
      </c>
      <c r="D126" s="210"/>
      <c r="E126" s="210"/>
      <c r="F126" s="229" t="s">
        <v>695</v>
      </c>
      <c r="G126" s="210"/>
      <c r="H126" s="210" t="s">
        <v>746</v>
      </c>
      <c r="I126" s="210" t="s">
        <v>697</v>
      </c>
      <c r="J126" s="210" t="s">
        <v>745</v>
      </c>
      <c r="K126" s="251"/>
    </row>
    <row r="127" spans="2:11" ht="15" customHeight="1">
      <c r="B127" s="249"/>
      <c r="C127" s="210" t="s">
        <v>706</v>
      </c>
      <c r="D127" s="210"/>
      <c r="E127" s="210"/>
      <c r="F127" s="229" t="s">
        <v>701</v>
      </c>
      <c r="G127" s="210"/>
      <c r="H127" s="210" t="s">
        <v>707</v>
      </c>
      <c r="I127" s="210" t="s">
        <v>697</v>
      </c>
      <c r="J127" s="210">
        <v>15</v>
      </c>
      <c r="K127" s="251"/>
    </row>
    <row r="128" spans="2:11" ht="15" customHeight="1">
      <c r="B128" s="249"/>
      <c r="C128" s="231" t="s">
        <v>708</v>
      </c>
      <c r="D128" s="231"/>
      <c r="E128" s="231"/>
      <c r="F128" s="232" t="s">
        <v>701</v>
      </c>
      <c r="G128" s="231"/>
      <c r="H128" s="231" t="s">
        <v>709</v>
      </c>
      <c r="I128" s="231" t="s">
        <v>697</v>
      </c>
      <c r="J128" s="231">
        <v>15</v>
      </c>
      <c r="K128" s="251"/>
    </row>
    <row r="129" spans="2:11" ht="15" customHeight="1">
      <c r="B129" s="249"/>
      <c r="C129" s="231" t="s">
        <v>710</v>
      </c>
      <c r="D129" s="231"/>
      <c r="E129" s="231"/>
      <c r="F129" s="232" t="s">
        <v>701</v>
      </c>
      <c r="G129" s="231"/>
      <c r="H129" s="231" t="s">
        <v>711</v>
      </c>
      <c r="I129" s="231" t="s">
        <v>697</v>
      </c>
      <c r="J129" s="231">
        <v>20</v>
      </c>
      <c r="K129" s="251"/>
    </row>
    <row r="130" spans="2:11" ht="15" customHeight="1">
      <c r="B130" s="249"/>
      <c r="C130" s="231" t="s">
        <v>712</v>
      </c>
      <c r="D130" s="231"/>
      <c r="E130" s="231"/>
      <c r="F130" s="232" t="s">
        <v>701</v>
      </c>
      <c r="G130" s="231"/>
      <c r="H130" s="231" t="s">
        <v>713</v>
      </c>
      <c r="I130" s="231" t="s">
        <v>697</v>
      </c>
      <c r="J130" s="231">
        <v>20</v>
      </c>
      <c r="K130" s="251"/>
    </row>
    <row r="131" spans="2:11" ht="15" customHeight="1">
      <c r="B131" s="249"/>
      <c r="C131" s="210" t="s">
        <v>700</v>
      </c>
      <c r="D131" s="210"/>
      <c r="E131" s="210"/>
      <c r="F131" s="229" t="s">
        <v>701</v>
      </c>
      <c r="G131" s="210"/>
      <c r="H131" s="210" t="s">
        <v>734</v>
      </c>
      <c r="I131" s="210" t="s">
        <v>697</v>
      </c>
      <c r="J131" s="210">
        <v>50</v>
      </c>
      <c r="K131" s="251"/>
    </row>
    <row r="132" spans="2:11" ht="15" customHeight="1">
      <c r="B132" s="249"/>
      <c r="C132" s="210" t="s">
        <v>714</v>
      </c>
      <c r="D132" s="210"/>
      <c r="E132" s="210"/>
      <c r="F132" s="229" t="s">
        <v>701</v>
      </c>
      <c r="G132" s="210"/>
      <c r="H132" s="210" t="s">
        <v>734</v>
      </c>
      <c r="I132" s="210" t="s">
        <v>697</v>
      </c>
      <c r="J132" s="210">
        <v>50</v>
      </c>
      <c r="K132" s="251"/>
    </row>
    <row r="133" spans="2:11" ht="15" customHeight="1">
      <c r="B133" s="249"/>
      <c r="C133" s="210" t="s">
        <v>720</v>
      </c>
      <c r="D133" s="210"/>
      <c r="E133" s="210"/>
      <c r="F133" s="229" t="s">
        <v>701</v>
      </c>
      <c r="G133" s="210"/>
      <c r="H133" s="210" t="s">
        <v>734</v>
      </c>
      <c r="I133" s="210" t="s">
        <v>697</v>
      </c>
      <c r="J133" s="210">
        <v>50</v>
      </c>
      <c r="K133" s="251"/>
    </row>
    <row r="134" spans="2:11" ht="15" customHeight="1">
      <c r="B134" s="249"/>
      <c r="C134" s="210" t="s">
        <v>722</v>
      </c>
      <c r="D134" s="210"/>
      <c r="E134" s="210"/>
      <c r="F134" s="229" t="s">
        <v>701</v>
      </c>
      <c r="G134" s="210"/>
      <c r="H134" s="210" t="s">
        <v>734</v>
      </c>
      <c r="I134" s="210" t="s">
        <v>697</v>
      </c>
      <c r="J134" s="210">
        <v>50</v>
      </c>
      <c r="K134" s="251"/>
    </row>
    <row r="135" spans="2:11" ht="15" customHeight="1">
      <c r="B135" s="249"/>
      <c r="C135" s="210" t="s">
        <v>128</v>
      </c>
      <c r="D135" s="210"/>
      <c r="E135" s="210"/>
      <c r="F135" s="229" t="s">
        <v>701</v>
      </c>
      <c r="G135" s="210"/>
      <c r="H135" s="210" t="s">
        <v>747</v>
      </c>
      <c r="I135" s="210" t="s">
        <v>697</v>
      </c>
      <c r="J135" s="210">
        <v>255</v>
      </c>
      <c r="K135" s="251"/>
    </row>
    <row r="136" spans="2:11" ht="15" customHeight="1">
      <c r="B136" s="249"/>
      <c r="C136" s="210" t="s">
        <v>724</v>
      </c>
      <c r="D136" s="210"/>
      <c r="E136" s="210"/>
      <c r="F136" s="229" t="s">
        <v>695</v>
      </c>
      <c r="G136" s="210"/>
      <c r="H136" s="210" t="s">
        <v>748</v>
      </c>
      <c r="I136" s="210" t="s">
        <v>726</v>
      </c>
      <c r="J136" s="210"/>
      <c r="K136" s="251"/>
    </row>
    <row r="137" spans="2:11" ht="15" customHeight="1">
      <c r="B137" s="249"/>
      <c r="C137" s="210" t="s">
        <v>727</v>
      </c>
      <c r="D137" s="210"/>
      <c r="E137" s="210"/>
      <c r="F137" s="229" t="s">
        <v>695</v>
      </c>
      <c r="G137" s="210"/>
      <c r="H137" s="210" t="s">
        <v>749</v>
      </c>
      <c r="I137" s="210" t="s">
        <v>729</v>
      </c>
      <c r="J137" s="210"/>
      <c r="K137" s="251"/>
    </row>
    <row r="138" spans="2:11" ht="15" customHeight="1">
      <c r="B138" s="249"/>
      <c r="C138" s="210" t="s">
        <v>730</v>
      </c>
      <c r="D138" s="210"/>
      <c r="E138" s="210"/>
      <c r="F138" s="229" t="s">
        <v>695</v>
      </c>
      <c r="G138" s="210"/>
      <c r="H138" s="210" t="s">
        <v>730</v>
      </c>
      <c r="I138" s="210" t="s">
        <v>729</v>
      </c>
      <c r="J138" s="210"/>
      <c r="K138" s="251"/>
    </row>
    <row r="139" spans="2:11" ht="15" customHeight="1">
      <c r="B139" s="249"/>
      <c r="C139" s="210" t="s">
        <v>43</v>
      </c>
      <c r="D139" s="210"/>
      <c r="E139" s="210"/>
      <c r="F139" s="229" t="s">
        <v>695</v>
      </c>
      <c r="G139" s="210"/>
      <c r="H139" s="210" t="s">
        <v>750</v>
      </c>
      <c r="I139" s="210" t="s">
        <v>729</v>
      </c>
      <c r="J139" s="210"/>
      <c r="K139" s="251"/>
    </row>
    <row r="140" spans="2:11" ht="15" customHeight="1">
      <c r="B140" s="249"/>
      <c r="C140" s="210" t="s">
        <v>751</v>
      </c>
      <c r="D140" s="210"/>
      <c r="E140" s="210"/>
      <c r="F140" s="229" t="s">
        <v>695</v>
      </c>
      <c r="G140" s="210"/>
      <c r="H140" s="210" t="s">
        <v>752</v>
      </c>
      <c r="I140" s="210" t="s">
        <v>729</v>
      </c>
      <c r="J140" s="210"/>
      <c r="K140" s="251"/>
    </row>
    <row r="141" spans="2:11" ht="15" customHeight="1">
      <c r="B141" s="252"/>
      <c r="C141" s="253"/>
      <c r="D141" s="253"/>
      <c r="E141" s="253"/>
      <c r="F141" s="253"/>
      <c r="G141" s="253"/>
      <c r="H141" s="253"/>
      <c r="I141" s="253"/>
      <c r="J141" s="253"/>
      <c r="K141" s="254"/>
    </row>
    <row r="142" spans="2:11" ht="18.75" customHeight="1">
      <c r="B142" s="206"/>
      <c r="C142" s="206"/>
      <c r="D142" s="206"/>
      <c r="E142" s="206"/>
      <c r="F142" s="241"/>
      <c r="G142" s="206"/>
      <c r="H142" s="206"/>
      <c r="I142" s="206"/>
      <c r="J142" s="206"/>
      <c r="K142" s="206"/>
    </row>
    <row r="143" spans="2:11" ht="18.75" customHeight="1">
      <c r="B143" s="216"/>
      <c r="C143" s="216"/>
      <c r="D143" s="216"/>
      <c r="E143" s="216"/>
      <c r="F143" s="216"/>
      <c r="G143" s="216"/>
      <c r="H143" s="216"/>
      <c r="I143" s="216"/>
      <c r="J143" s="216"/>
      <c r="K143" s="216"/>
    </row>
    <row r="144" spans="2:11" ht="7.5" customHeight="1">
      <c r="B144" s="217"/>
      <c r="C144" s="218"/>
      <c r="D144" s="218"/>
      <c r="E144" s="218"/>
      <c r="F144" s="218"/>
      <c r="G144" s="218"/>
      <c r="H144" s="218"/>
      <c r="I144" s="218"/>
      <c r="J144" s="218"/>
      <c r="K144" s="219"/>
    </row>
    <row r="145" spans="2:11" ht="45" customHeight="1">
      <c r="B145" s="220"/>
      <c r="C145" s="291" t="s">
        <v>753</v>
      </c>
      <c r="D145" s="291"/>
      <c r="E145" s="291"/>
      <c r="F145" s="291"/>
      <c r="G145" s="291"/>
      <c r="H145" s="291"/>
      <c r="I145" s="291"/>
      <c r="J145" s="291"/>
      <c r="K145" s="221"/>
    </row>
    <row r="146" spans="2:11" ht="17.25" customHeight="1">
      <c r="B146" s="220"/>
      <c r="C146" s="222" t="s">
        <v>689</v>
      </c>
      <c r="D146" s="222"/>
      <c r="E146" s="222"/>
      <c r="F146" s="222" t="s">
        <v>690</v>
      </c>
      <c r="G146" s="223"/>
      <c r="H146" s="222" t="s">
        <v>123</v>
      </c>
      <c r="I146" s="222" t="s">
        <v>62</v>
      </c>
      <c r="J146" s="222" t="s">
        <v>691</v>
      </c>
      <c r="K146" s="221"/>
    </row>
    <row r="147" spans="2:11" ht="17.25" customHeight="1">
      <c r="B147" s="220"/>
      <c r="C147" s="224" t="s">
        <v>692</v>
      </c>
      <c r="D147" s="224"/>
      <c r="E147" s="224"/>
      <c r="F147" s="225" t="s">
        <v>693</v>
      </c>
      <c r="G147" s="226"/>
      <c r="H147" s="224"/>
      <c r="I147" s="224"/>
      <c r="J147" s="224" t="s">
        <v>694</v>
      </c>
      <c r="K147" s="221"/>
    </row>
    <row r="148" spans="2:11" ht="5.25" customHeight="1">
      <c r="B148" s="230"/>
      <c r="C148" s="227"/>
      <c r="D148" s="227"/>
      <c r="E148" s="227"/>
      <c r="F148" s="227"/>
      <c r="G148" s="228"/>
      <c r="H148" s="227"/>
      <c r="I148" s="227"/>
      <c r="J148" s="227"/>
      <c r="K148" s="251"/>
    </row>
    <row r="149" spans="2:11" ht="15" customHeight="1">
      <c r="B149" s="230"/>
      <c r="C149" s="255" t="s">
        <v>698</v>
      </c>
      <c r="D149" s="210"/>
      <c r="E149" s="210"/>
      <c r="F149" s="256" t="s">
        <v>695</v>
      </c>
      <c r="G149" s="210"/>
      <c r="H149" s="255" t="s">
        <v>734</v>
      </c>
      <c r="I149" s="255" t="s">
        <v>697</v>
      </c>
      <c r="J149" s="255">
        <v>120</v>
      </c>
      <c r="K149" s="251"/>
    </row>
    <row r="150" spans="2:11" ht="15" customHeight="1">
      <c r="B150" s="230"/>
      <c r="C150" s="255" t="s">
        <v>743</v>
      </c>
      <c r="D150" s="210"/>
      <c r="E150" s="210"/>
      <c r="F150" s="256" t="s">
        <v>695</v>
      </c>
      <c r="G150" s="210"/>
      <c r="H150" s="255" t="s">
        <v>754</v>
      </c>
      <c r="I150" s="255" t="s">
        <v>697</v>
      </c>
      <c r="J150" s="255" t="s">
        <v>745</v>
      </c>
      <c r="K150" s="251"/>
    </row>
    <row r="151" spans="2:11" ht="15" customHeight="1">
      <c r="B151" s="230"/>
      <c r="C151" s="255" t="s">
        <v>90</v>
      </c>
      <c r="D151" s="210"/>
      <c r="E151" s="210"/>
      <c r="F151" s="256" t="s">
        <v>695</v>
      </c>
      <c r="G151" s="210"/>
      <c r="H151" s="255" t="s">
        <v>755</v>
      </c>
      <c r="I151" s="255" t="s">
        <v>697</v>
      </c>
      <c r="J151" s="255" t="s">
        <v>745</v>
      </c>
      <c r="K151" s="251"/>
    </row>
    <row r="152" spans="2:11" ht="15" customHeight="1">
      <c r="B152" s="230"/>
      <c r="C152" s="255" t="s">
        <v>700</v>
      </c>
      <c r="D152" s="210"/>
      <c r="E152" s="210"/>
      <c r="F152" s="256" t="s">
        <v>701</v>
      </c>
      <c r="G152" s="210"/>
      <c r="H152" s="255" t="s">
        <v>734</v>
      </c>
      <c r="I152" s="255" t="s">
        <v>697</v>
      </c>
      <c r="J152" s="255">
        <v>50</v>
      </c>
      <c r="K152" s="251"/>
    </row>
    <row r="153" spans="2:11" ht="15" customHeight="1">
      <c r="B153" s="230"/>
      <c r="C153" s="255" t="s">
        <v>703</v>
      </c>
      <c r="D153" s="210"/>
      <c r="E153" s="210"/>
      <c r="F153" s="256" t="s">
        <v>695</v>
      </c>
      <c r="G153" s="210"/>
      <c r="H153" s="255" t="s">
        <v>734</v>
      </c>
      <c r="I153" s="255" t="s">
        <v>705</v>
      </c>
      <c r="J153" s="255"/>
      <c r="K153" s="251"/>
    </row>
    <row r="154" spans="2:11" ht="15" customHeight="1">
      <c r="B154" s="230"/>
      <c r="C154" s="255" t="s">
        <v>714</v>
      </c>
      <c r="D154" s="210"/>
      <c r="E154" s="210"/>
      <c r="F154" s="256" t="s">
        <v>701</v>
      </c>
      <c r="G154" s="210"/>
      <c r="H154" s="255" t="s">
        <v>734</v>
      </c>
      <c r="I154" s="255" t="s">
        <v>697</v>
      </c>
      <c r="J154" s="255">
        <v>50</v>
      </c>
      <c r="K154" s="251"/>
    </row>
    <row r="155" spans="2:11" ht="15" customHeight="1">
      <c r="B155" s="230"/>
      <c r="C155" s="255" t="s">
        <v>722</v>
      </c>
      <c r="D155" s="210"/>
      <c r="E155" s="210"/>
      <c r="F155" s="256" t="s">
        <v>701</v>
      </c>
      <c r="G155" s="210"/>
      <c r="H155" s="255" t="s">
        <v>734</v>
      </c>
      <c r="I155" s="255" t="s">
        <v>697</v>
      </c>
      <c r="J155" s="255">
        <v>50</v>
      </c>
      <c r="K155" s="251"/>
    </row>
    <row r="156" spans="2:11" ht="15" customHeight="1">
      <c r="B156" s="230"/>
      <c r="C156" s="255" t="s">
        <v>720</v>
      </c>
      <c r="D156" s="210"/>
      <c r="E156" s="210"/>
      <c r="F156" s="256" t="s">
        <v>701</v>
      </c>
      <c r="G156" s="210"/>
      <c r="H156" s="255" t="s">
        <v>734</v>
      </c>
      <c r="I156" s="255" t="s">
        <v>697</v>
      </c>
      <c r="J156" s="255">
        <v>50</v>
      </c>
      <c r="K156" s="251"/>
    </row>
    <row r="157" spans="2:11" ht="15" customHeight="1">
      <c r="B157" s="230"/>
      <c r="C157" s="255" t="s">
        <v>112</v>
      </c>
      <c r="D157" s="210"/>
      <c r="E157" s="210"/>
      <c r="F157" s="256" t="s">
        <v>695</v>
      </c>
      <c r="G157" s="210"/>
      <c r="H157" s="255" t="s">
        <v>756</v>
      </c>
      <c r="I157" s="255" t="s">
        <v>697</v>
      </c>
      <c r="J157" s="255" t="s">
        <v>757</v>
      </c>
      <c r="K157" s="251"/>
    </row>
    <row r="158" spans="2:11" ht="15" customHeight="1">
      <c r="B158" s="230"/>
      <c r="C158" s="255" t="s">
        <v>758</v>
      </c>
      <c r="D158" s="210"/>
      <c r="E158" s="210"/>
      <c r="F158" s="256" t="s">
        <v>695</v>
      </c>
      <c r="G158" s="210"/>
      <c r="H158" s="255" t="s">
        <v>759</v>
      </c>
      <c r="I158" s="255" t="s">
        <v>729</v>
      </c>
      <c r="J158" s="255"/>
      <c r="K158" s="251"/>
    </row>
    <row r="159" spans="2:11" ht="15" customHeight="1">
      <c r="B159" s="257"/>
      <c r="C159" s="239"/>
      <c r="D159" s="239"/>
      <c r="E159" s="239"/>
      <c r="F159" s="239"/>
      <c r="G159" s="239"/>
      <c r="H159" s="239"/>
      <c r="I159" s="239"/>
      <c r="J159" s="239"/>
      <c r="K159" s="258"/>
    </row>
    <row r="160" spans="2:11" ht="18.75" customHeight="1">
      <c r="B160" s="206"/>
      <c r="C160" s="210"/>
      <c r="D160" s="210"/>
      <c r="E160" s="210"/>
      <c r="F160" s="229"/>
      <c r="G160" s="210"/>
      <c r="H160" s="210"/>
      <c r="I160" s="210"/>
      <c r="J160" s="210"/>
      <c r="K160" s="206"/>
    </row>
    <row r="161" spans="2:11" ht="18.75" customHeight="1"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2:11" ht="7.5" customHeight="1">
      <c r="B162" s="198"/>
      <c r="C162" s="199"/>
      <c r="D162" s="199"/>
      <c r="E162" s="199"/>
      <c r="F162" s="199"/>
      <c r="G162" s="199"/>
      <c r="H162" s="199"/>
      <c r="I162" s="199"/>
      <c r="J162" s="199"/>
      <c r="K162" s="200"/>
    </row>
    <row r="163" spans="2:11" ht="45" customHeight="1">
      <c r="B163" s="201"/>
      <c r="C163" s="287" t="s">
        <v>760</v>
      </c>
      <c r="D163" s="287"/>
      <c r="E163" s="287"/>
      <c r="F163" s="287"/>
      <c r="G163" s="287"/>
      <c r="H163" s="287"/>
      <c r="I163" s="287"/>
      <c r="J163" s="287"/>
      <c r="K163" s="202"/>
    </row>
    <row r="164" spans="2:11" ht="17.25" customHeight="1">
      <c r="B164" s="201"/>
      <c r="C164" s="222" t="s">
        <v>689</v>
      </c>
      <c r="D164" s="222"/>
      <c r="E164" s="222"/>
      <c r="F164" s="222" t="s">
        <v>690</v>
      </c>
      <c r="G164" s="259"/>
      <c r="H164" s="260" t="s">
        <v>123</v>
      </c>
      <c r="I164" s="260" t="s">
        <v>62</v>
      </c>
      <c r="J164" s="222" t="s">
        <v>691</v>
      </c>
      <c r="K164" s="202"/>
    </row>
    <row r="165" spans="2:11" ht="17.25" customHeight="1">
      <c r="B165" s="203"/>
      <c r="C165" s="224" t="s">
        <v>692</v>
      </c>
      <c r="D165" s="224"/>
      <c r="E165" s="224"/>
      <c r="F165" s="225" t="s">
        <v>693</v>
      </c>
      <c r="G165" s="261"/>
      <c r="H165" s="262"/>
      <c r="I165" s="262"/>
      <c r="J165" s="224" t="s">
        <v>694</v>
      </c>
      <c r="K165" s="204"/>
    </row>
    <row r="166" spans="2:11" ht="5.25" customHeight="1">
      <c r="B166" s="230"/>
      <c r="C166" s="227"/>
      <c r="D166" s="227"/>
      <c r="E166" s="227"/>
      <c r="F166" s="227"/>
      <c r="G166" s="228"/>
      <c r="H166" s="227"/>
      <c r="I166" s="227"/>
      <c r="J166" s="227"/>
      <c r="K166" s="251"/>
    </row>
    <row r="167" spans="2:11" ht="15" customHeight="1">
      <c r="B167" s="230"/>
      <c r="C167" s="210" t="s">
        <v>698</v>
      </c>
      <c r="D167" s="210"/>
      <c r="E167" s="210"/>
      <c r="F167" s="229" t="s">
        <v>695</v>
      </c>
      <c r="G167" s="210"/>
      <c r="H167" s="210" t="s">
        <v>734</v>
      </c>
      <c r="I167" s="210" t="s">
        <v>697</v>
      </c>
      <c r="J167" s="210">
        <v>120</v>
      </c>
      <c r="K167" s="251"/>
    </row>
    <row r="168" spans="2:11" ht="15" customHeight="1">
      <c r="B168" s="230"/>
      <c r="C168" s="210" t="s">
        <v>743</v>
      </c>
      <c r="D168" s="210"/>
      <c r="E168" s="210"/>
      <c r="F168" s="229" t="s">
        <v>695</v>
      </c>
      <c r="G168" s="210"/>
      <c r="H168" s="210" t="s">
        <v>744</v>
      </c>
      <c r="I168" s="210" t="s">
        <v>697</v>
      </c>
      <c r="J168" s="210" t="s">
        <v>745</v>
      </c>
      <c r="K168" s="251"/>
    </row>
    <row r="169" spans="2:11" ht="15" customHeight="1">
      <c r="B169" s="230"/>
      <c r="C169" s="210" t="s">
        <v>90</v>
      </c>
      <c r="D169" s="210"/>
      <c r="E169" s="210"/>
      <c r="F169" s="229" t="s">
        <v>695</v>
      </c>
      <c r="G169" s="210"/>
      <c r="H169" s="210" t="s">
        <v>761</v>
      </c>
      <c r="I169" s="210" t="s">
        <v>697</v>
      </c>
      <c r="J169" s="210" t="s">
        <v>745</v>
      </c>
      <c r="K169" s="251"/>
    </row>
    <row r="170" spans="2:11" ht="15" customHeight="1">
      <c r="B170" s="230"/>
      <c r="C170" s="210" t="s">
        <v>700</v>
      </c>
      <c r="D170" s="210"/>
      <c r="E170" s="210"/>
      <c r="F170" s="229" t="s">
        <v>701</v>
      </c>
      <c r="G170" s="210"/>
      <c r="H170" s="210" t="s">
        <v>761</v>
      </c>
      <c r="I170" s="210" t="s">
        <v>697</v>
      </c>
      <c r="J170" s="210">
        <v>50</v>
      </c>
      <c r="K170" s="251"/>
    </row>
    <row r="171" spans="2:11" ht="15" customHeight="1">
      <c r="B171" s="230"/>
      <c r="C171" s="210" t="s">
        <v>703</v>
      </c>
      <c r="D171" s="210"/>
      <c r="E171" s="210"/>
      <c r="F171" s="229" t="s">
        <v>695</v>
      </c>
      <c r="G171" s="210"/>
      <c r="H171" s="210" t="s">
        <v>761</v>
      </c>
      <c r="I171" s="210" t="s">
        <v>705</v>
      </c>
      <c r="J171" s="210"/>
      <c r="K171" s="251"/>
    </row>
    <row r="172" spans="2:11" ht="15" customHeight="1">
      <c r="B172" s="230"/>
      <c r="C172" s="210" t="s">
        <v>714</v>
      </c>
      <c r="D172" s="210"/>
      <c r="E172" s="210"/>
      <c r="F172" s="229" t="s">
        <v>701</v>
      </c>
      <c r="G172" s="210"/>
      <c r="H172" s="210" t="s">
        <v>761</v>
      </c>
      <c r="I172" s="210" t="s">
        <v>697</v>
      </c>
      <c r="J172" s="210">
        <v>50</v>
      </c>
      <c r="K172" s="251"/>
    </row>
    <row r="173" spans="2:11" ht="15" customHeight="1">
      <c r="B173" s="230"/>
      <c r="C173" s="210" t="s">
        <v>722</v>
      </c>
      <c r="D173" s="210"/>
      <c r="E173" s="210"/>
      <c r="F173" s="229" t="s">
        <v>701</v>
      </c>
      <c r="G173" s="210"/>
      <c r="H173" s="210" t="s">
        <v>761</v>
      </c>
      <c r="I173" s="210" t="s">
        <v>697</v>
      </c>
      <c r="J173" s="210">
        <v>50</v>
      </c>
      <c r="K173" s="251"/>
    </row>
    <row r="174" spans="2:11" ht="15" customHeight="1">
      <c r="B174" s="230"/>
      <c r="C174" s="210" t="s">
        <v>720</v>
      </c>
      <c r="D174" s="210"/>
      <c r="E174" s="210"/>
      <c r="F174" s="229" t="s">
        <v>701</v>
      </c>
      <c r="G174" s="210"/>
      <c r="H174" s="210" t="s">
        <v>761</v>
      </c>
      <c r="I174" s="210" t="s">
        <v>697</v>
      </c>
      <c r="J174" s="210">
        <v>50</v>
      </c>
      <c r="K174" s="251"/>
    </row>
    <row r="175" spans="2:11" ht="15" customHeight="1">
      <c r="B175" s="230"/>
      <c r="C175" s="210" t="s">
        <v>122</v>
      </c>
      <c r="D175" s="210"/>
      <c r="E175" s="210"/>
      <c r="F175" s="229" t="s">
        <v>695</v>
      </c>
      <c r="G175" s="210"/>
      <c r="H175" s="210" t="s">
        <v>762</v>
      </c>
      <c r="I175" s="210" t="s">
        <v>763</v>
      </c>
      <c r="J175" s="210"/>
      <c r="K175" s="251"/>
    </row>
    <row r="176" spans="2:11" ht="15" customHeight="1">
      <c r="B176" s="230"/>
      <c r="C176" s="210" t="s">
        <v>62</v>
      </c>
      <c r="D176" s="210"/>
      <c r="E176" s="210"/>
      <c r="F176" s="229" t="s">
        <v>695</v>
      </c>
      <c r="G176" s="210"/>
      <c r="H176" s="210" t="s">
        <v>764</v>
      </c>
      <c r="I176" s="210" t="s">
        <v>765</v>
      </c>
      <c r="J176" s="210">
        <v>1</v>
      </c>
      <c r="K176" s="251"/>
    </row>
    <row r="177" spans="2:11" ht="15" customHeight="1">
      <c r="B177" s="230"/>
      <c r="C177" s="210" t="s">
        <v>58</v>
      </c>
      <c r="D177" s="210"/>
      <c r="E177" s="210"/>
      <c r="F177" s="229" t="s">
        <v>695</v>
      </c>
      <c r="G177" s="210"/>
      <c r="H177" s="210" t="s">
        <v>766</v>
      </c>
      <c r="I177" s="210" t="s">
        <v>697</v>
      </c>
      <c r="J177" s="210">
        <v>20</v>
      </c>
      <c r="K177" s="251"/>
    </row>
    <row r="178" spans="2:11" ht="15" customHeight="1">
      <c r="B178" s="230"/>
      <c r="C178" s="210" t="s">
        <v>123</v>
      </c>
      <c r="D178" s="210"/>
      <c r="E178" s="210"/>
      <c r="F178" s="229" t="s">
        <v>695</v>
      </c>
      <c r="G178" s="210"/>
      <c r="H178" s="210" t="s">
        <v>767</v>
      </c>
      <c r="I178" s="210" t="s">
        <v>697</v>
      </c>
      <c r="J178" s="210">
        <v>255</v>
      </c>
      <c r="K178" s="251"/>
    </row>
    <row r="179" spans="2:11" ht="15" customHeight="1">
      <c r="B179" s="230"/>
      <c r="C179" s="210" t="s">
        <v>124</v>
      </c>
      <c r="D179" s="210"/>
      <c r="E179" s="210"/>
      <c r="F179" s="229" t="s">
        <v>695</v>
      </c>
      <c r="G179" s="210"/>
      <c r="H179" s="210" t="s">
        <v>660</v>
      </c>
      <c r="I179" s="210" t="s">
        <v>697</v>
      </c>
      <c r="J179" s="210">
        <v>10</v>
      </c>
      <c r="K179" s="251"/>
    </row>
    <row r="180" spans="2:11" ht="15" customHeight="1">
      <c r="B180" s="230"/>
      <c r="C180" s="210" t="s">
        <v>125</v>
      </c>
      <c r="D180" s="210"/>
      <c r="E180" s="210"/>
      <c r="F180" s="229" t="s">
        <v>695</v>
      </c>
      <c r="G180" s="210"/>
      <c r="H180" s="210" t="s">
        <v>768</v>
      </c>
      <c r="I180" s="210" t="s">
        <v>729</v>
      </c>
      <c r="J180" s="210"/>
      <c r="K180" s="251"/>
    </row>
    <row r="181" spans="2:11" ht="15" customHeight="1">
      <c r="B181" s="230"/>
      <c r="C181" s="210" t="s">
        <v>769</v>
      </c>
      <c r="D181" s="210"/>
      <c r="E181" s="210"/>
      <c r="F181" s="229" t="s">
        <v>695</v>
      </c>
      <c r="G181" s="210"/>
      <c r="H181" s="210" t="s">
        <v>770</v>
      </c>
      <c r="I181" s="210" t="s">
        <v>729</v>
      </c>
      <c r="J181" s="210"/>
      <c r="K181" s="251"/>
    </row>
    <row r="182" spans="2:11" ht="15" customHeight="1">
      <c r="B182" s="230"/>
      <c r="C182" s="210" t="s">
        <v>758</v>
      </c>
      <c r="D182" s="210"/>
      <c r="E182" s="210"/>
      <c r="F182" s="229" t="s">
        <v>695</v>
      </c>
      <c r="G182" s="210"/>
      <c r="H182" s="210" t="s">
        <v>771</v>
      </c>
      <c r="I182" s="210" t="s">
        <v>729</v>
      </c>
      <c r="J182" s="210"/>
      <c r="K182" s="251"/>
    </row>
    <row r="183" spans="2:11" ht="15" customHeight="1">
      <c r="B183" s="230"/>
      <c r="C183" s="210" t="s">
        <v>127</v>
      </c>
      <c r="D183" s="210"/>
      <c r="E183" s="210"/>
      <c r="F183" s="229" t="s">
        <v>701</v>
      </c>
      <c r="G183" s="210"/>
      <c r="H183" s="210" t="s">
        <v>772</v>
      </c>
      <c r="I183" s="210" t="s">
        <v>697</v>
      </c>
      <c r="J183" s="210">
        <v>50</v>
      </c>
      <c r="K183" s="251"/>
    </row>
    <row r="184" spans="2:11" ht="15" customHeight="1">
      <c r="B184" s="230"/>
      <c r="C184" s="210" t="s">
        <v>773</v>
      </c>
      <c r="D184" s="210"/>
      <c r="E184" s="210"/>
      <c r="F184" s="229" t="s">
        <v>701</v>
      </c>
      <c r="G184" s="210"/>
      <c r="H184" s="210" t="s">
        <v>774</v>
      </c>
      <c r="I184" s="210" t="s">
        <v>775</v>
      </c>
      <c r="J184" s="210"/>
      <c r="K184" s="251"/>
    </row>
    <row r="185" spans="2:11" ht="15" customHeight="1">
      <c r="B185" s="230"/>
      <c r="C185" s="210" t="s">
        <v>776</v>
      </c>
      <c r="D185" s="210"/>
      <c r="E185" s="210"/>
      <c r="F185" s="229" t="s">
        <v>701</v>
      </c>
      <c r="G185" s="210"/>
      <c r="H185" s="210" t="s">
        <v>777</v>
      </c>
      <c r="I185" s="210" t="s">
        <v>775</v>
      </c>
      <c r="J185" s="210"/>
      <c r="K185" s="251"/>
    </row>
    <row r="186" spans="2:11" ht="15" customHeight="1">
      <c r="B186" s="230"/>
      <c r="C186" s="210" t="s">
        <v>778</v>
      </c>
      <c r="D186" s="210"/>
      <c r="E186" s="210"/>
      <c r="F186" s="229" t="s">
        <v>701</v>
      </c>
      <c r="G186" s="210"/>
      <c r="H186" s="210" t="s">
        <v>779</v>
      </c>
      <c r="I186" s="210" t="s">
        <v>775</v>
      </c>
      <c r="J186" s="210"/>
      <c r="K186" s="251"/>
    </row>
    <row r="187" spans="2:11" ht="15" customHeight="1">
      <c r="B187" s="230"/>
      <c r="C187" s="263" t="s">
        <v>780</v>
      </c>
      <c r="D187" s="210"/>
      <c r="E187" s="210"/>
      <c r="F187" s="229" t="s">
        <v>701</v>
      </c>
      <c r="G187" s="210"/>
      <c r="H187" s="210" t="s">
        <v>781</v>
      </c>
      <c r="I187" s="210" t="s">
        <v>782</v>
      </c>
      <c r="J187" s="264" t="s">
        <v>783</v>
      </c>
      <c r="K187" s="251"/>
    </row>
    <row r="188" spans="2:11" ht="15" customHeight="1">
      <c r="B188" s="230"/>
      <c r="C188" s="215" t="s">
        <v>47</v>
      </c>
      <c r="D188" s="210"/>
      <c r="E188" s="210"/>
      <c r="F188" s="229" t="s">
        <v>695</v>
      </c>
      <c r="G188" s="210"/>
      <c r="H188" s="206" t="s">
        <v>784</v>
      </c>
      <c r="I188" s="210" t="s">
        <v>785</v>
      </c>
      <c r="J188" s="210"/>
      <c r="K188" s="251"/>
    </row>
    <row r="189" spans="2:11" ht="15" customHeight="1">
      <c r="B189" s="230"/>
      <c r="C189" s="215" t="s">
        <v>786</v>
      </c>
      <c r="D189" s="210"/>
      <c r="E189" s="210"/>
      <c r="F189" s="229" t="s">
        <v>695</v>
      </c>
      <c r="G189" s="210"/>
      <c r="H189" s="210" t="s">
        <v>787</v>
      </c>
      <c r="I189" s="210" t="s">
        <v>729</v>
      </c>
      <c r="J189" s="210"/>
      <c r="K189" s="251"/>
    </row>
    <row r="190" spans="2:11" ht="15" customHeight="1">
      <c r="B190" s="230"/>
      <c r="C190" s="215" t="s">
        <v>788</v>
      </c>
      <c r="D190" s="210"/>
      <c r="E190" s="210"/>
      <c r="F190" s="229" t="s">
        <v>695</v>
      </c>
      <c r="G190" s="210"/>
      <c r="H190" s="210" t="s">
        <v>789</v>
      </c>
      <c r="I190" s="210" t="s">
        <v>729</v>
      </c>
      <c r="J190" s="210"/>
      <c r="K190" s="251"/>
    </row>
    <row r="191" spans="2:11" ht="15" customHeight="1">
      <c r="B191" s="230"/>
      <c r="C191" s="215" t="s">
        <v>790</v>
      </c>
      <c r="D191" s="210"/>
      <c r="E191" s="210"/>
      <c r="F191" s="229" t="s">
        <v>701</v>
      </c>
      <c r="G191" s="210"/>
      <c r="H191" s="210" t="s">
        <v>791</v>
      </c>
      <c r="I191" s="210" t="s">
        <v>729</v>
      </c>
      <c r="J191" s="210"/>
      <c r="K191" s="251"/>
    </row>
    <row r="192" spans="2:11" ht="15" customHeight="1">
      <c r="B192" s="257"/>
      <c r="C192" s="265"/>
      <c r="D192" s="239"/>
      <c r="E192" s="239"/>
      <c r="F192" s="239"/>
      <c r="G192" s="239"/>
      <c r="H192" s="239"/>
      <c r="I192" s="239"/>
      <c r="J192" s="239"/>
      <c r="K192" s="258"/>
    </row>
    <row r="193" spans="2:11" ht="18.75" customHeight="1">
      <c r="B193" s="206"/>
      <c r="C193" s="210"/>
      <c r="D193" s="210"/>
      <c r="E193" s="210"/>
      <c r="F193" s="229"/>
      <c r="G193" s="210"/>
      <c r="H193" s="210"/>
      <c r="I193" s="210"/>
      <c r="J193" s="210"/>
      <c r="K193" s="206"/>
    </row>
    <row r="194" spans="2:11" ht="18.75" customHeight="1">
      <c r="B194" s="206"/>
      <c r="C194" s="210"/>
      <c r="D194" s="210"/>
      <c r="E194" s="210"/>
      <c r="F194" s="229"/>
      <c r="G194" s="210"/>
      <c r="H194" s="210"/>
      <c r="I194" s="210"/>
      <c r="J194" s="210"/>
      <c r="K194" s="206"/>
    </row>
    <row r="195" spans="2:11" ht="18.75" customHeight="1">
      <c r="B195" s="216"/>
      <c r="C195" s="216"/>
      <c r="D195" s="216"/>
      <c r="E195" s="216"/>
      <c r="F195" s="216"/>
      <c r="G195" s="216"/>
      <c r="H195" s="216"/>
      <c r="I195" s="216"/>
      <c r="J195" s="216"/>
      <c r="K195" s="216"/>
    </row>
    <row r="196" spans="2:11">
      <c r="B196" s="198"/>
      <c r="C196" s="199"/>
      <c r="D196" s="199"/>
      <c r="E196" s="199"/>
      <c r="F196" s="199"/>
      <c r="G196" s="199"/>
      <c r="H196" s="199"/>
      <c r="I196" s="199"/>
      <c r="J196" s="199"/>
      <c r="K196" s="200"/>
    </row>
    <row r="197" spans="2:11" ht="21">
      <c r="B197" s="201"/>
      <c r="C197" s="287" t="s">
        <v>792</v>
      </c>
      <c r="D197" s="287"/>
      <c r="E197" s="287"/>
      <c r="F197" s="287"/>
      <c r="G197" s="287"/>
      <c r="H197" s="287"/>
      <c r="I197" s="287"/>
      <c r="J197" s="287"/>
      <c r="K197" s="202"/>
    </row>
    <row r="198" spans="2:11" ht="25.5" customHeight="1">
      <c r="B198" s="201"/>
      <c r="C198" s="266" t="s">
        <v>793</v>
      </c>
      <c r="D198" s="266"/>
      <c r="E198" s="266"/>
      <c r="F198" s="266" t="s">
        <v>794</v>
      </c>
      <c r="G198" s="267"/>
      <c r="H198" s="292" t="s">
        <v>795</v>
      </c>
      <c r="I198" s="292"/>
      <c r="J198" s="292"/>
      <c r="K198" s="202"/>
    </row>
    <row r="199" spans="2:11" ht="5.25" customHeight="1">
      <c r="B199" s="230"/>
      <c r="C199" s="227"/>
      <c r="D199" s="227"/>
      <c r="E199" s="227"/>
      <c r="F199" s="227"/>
      <c r="G199" s="210"/>
      <c r="H199" s="227"/>
      <c r="I199" s="227"/>
      <c r="J199" s="227"/>
      <c r="K199" s="251"/>
    </row>
    <row r="200" spans="2:11" ht="15" customHeight="1">
      <c r="B200" s="230"/>
      <c r="C200" s="210" t="s">
        <v>785</v>
      </c>
      <c r="D200" s="210"/>
      <c r="E200" s="210"/>
      <c r="F200" s="229" t="s">
        <v>48</v>
      </c>
      <c r="G200" s="210"/>
      <c r="H200" s="289" t="s">
        <v>796</v>
      </c>
      <c r="I200" s="289"/>
      <c r="J200" s="289"/>
      <c r="K200" s="251"/>
    </row>
    <row r="201" spans="2:11" ht="15" customHeight="1">
      <c r="B201" s="230"/>
      <c r="C201" s="236"/>
      <c r="D201" s="210"/>
      <c r="E201" s="210"/>
      <c r="F201" s="229" t="s">
        <v>49</v>
      </c>
      <c r="G201" s="210"/>
      <c r="H201" s="289" t="s">
        <v>797</v>
      </c>
      <c r="I201" s="289"/>
      <c r="J201" s="289"/>
      <c r="K201" s="251"/>
    </row>
    <row r="202" spans="2:11" ht="15" customHeight="1">
      <c r="B202" s="230"/>
      <c r="C202" s="236"/>
      <c r="D202" s="210"/>
      <c r="E202" s="210"/>
      <c r="F202" s="229" t="s">
        <v>52</v>
      </c>
      <c r="G202" s="210"/>
      <c r="H202" s="289" t="s">
        <v>798</v>
      </c>
      <c r="I202" s="289"/>
      <c r="J202" s="289"/>
      <c r="K202" s="251"/>
    </row>
    <row r="203" spans="2:11" ht="15" customHeight="1">
      <c r="B203" s="230"/>
      <c r="C203" s="210"/>
      <c r="D203" s="210"/>
      <c r="E203" s="210"/>
      <c r="F203" s="229" t="s">
        <v>50</v>
      </c>
      <c r="G203" s="210"/>
      <c r="H203" s="289" t="s">
        <v>799</v>
      </c>
      <c r="I203" s="289"/>
      <c r="J203" s="289"/>
      <c r="K203" s="251"/>
    </row>
    <row r="204" spans="2:11" ht="15" customHeight="1">
      <c r="B204" s="230"/>
      <c r="C204" s="210"/>
      <c r="D204" s="210"/>
      <c r="E204" s="210"/>
      <c r="F204" s="229" t="s">
        <v>51</v>
      </c>
      <c r="G204" s="210"/>
      <c r="H204" s="289" t="s">
        <v>800</v>
      </c>
      <c r="I204" s="289"/>
      <c r="J204" s="289"/>
      <c r="K204" s="251"/>
    </row>
    <row r="205" spans="2:11" ht="15" customHeight="1">
      <c r="B205" s="230"/>
      <c r="C205" s="210"/>
      <c r="D205" s="210"/>
      <c r="E205" s="210"/>
      <c r="F205" s="229"/>
      <c r="G205" s="210"/>
      <c r="H205" s="210"/>
      <c r="I205" s="210"/>
      <c r="J205" s="210"/>
      <c r="K205" s="251"/>
    </row>
    <row r="206" spans="2:11" ht="15" customHeight="1">
      <c r="B206" s="230"/>
      <c r="C206" s="210" t="s">
        <v>741</v>
      </c>
      <c r="D206" s="210"/>
      <c r="E206" s="210"/>
      <c r="F206" s="229" t="s">
        <v>83</v>
      </c>
      <c r="G206" s="210"/>
      <c r="H206" s="289" t="s">
        <v>801</v>
      </c>
      <c r="I206" s="289"/>
      <c r="J206" s="289"/>
      <c r="K206" s="251"/>
    </row>
    <row r="207" spans="2:11" ht="15" customHeight="1">
      <c r="B207" s="230"/>
      <c r="C207" s="236"/>
      <c r="D207" s="210"/>
      <c r="E207" s="210"/>
      <c r="F207" s="229" t="s">
        <v>639</v>
      </c>
      <c r="G207" s="210"/>
      <c r="H207" s="289" t="s">
        <v>640</v>
      </c>
      <c r="I207" s="289"/>
      <c r="J207" s="289"/>
      <c r="K207" s="251"/>
    </row>
    <row r="208" spans="2:11" ht="15" customHeight="1">
      <c r="B208" s="230"/>
      <c r="C208" s="210"/>
      <c r="D208" s="210"/>
      <c r="E208" s="210"/>
      <c r="F208" s="229" t="s">
        <v>637</v>
      </c>
      <c r="G208" s="210"/>
      <c r="H208" s="289" t="s">
        <v>802</v>
      </c>
      <c r="I208" s="289"/>
      <c r="J208" s="289"/>
      <c r="K208" s="251"/>
    </row>
    <row r="209" spans="2:11" ht="15" customHeight="1">
      <c r="B209" s="268"/>
      <c r="C209" s="236"/>
      <c r="D209" s="236"/>
      <c r="E209" s="236"/>
      <c r="F209" s="229" t="s">
        <v>641</v>
      </c>
      <c r="G209" s="215"/>
      <c r="H209" s="293" t="s">
        <v>642</v>
      </c>
      <c r="I209" s="293"/>
      <c r="J209" s="293"/>
      <c r="K209" s="269"/>
    </row>
    <row r="210" spans="2:11" ht="15" customHeight="1">
      <c r="B210" s="268"/>
      <c r="C210" s="236"/>
      <c r="D210" s="236"/>
      <c r="E210" s="236"/>
      <c r="F210" s="229" t="s">
        <v>643</v>
      </c>
      <c r="G210" s="215"/>
      <c r="H210" s="293" t="s">
        <v>618</v>
      </c>
      <c r="I210" s="293"/>
      <c r="J210" s="293"/>
      <c r="K210" s="269"/>
    </row>
    <row r="211" spans="2:11" ht="15" customHeight="1">
      <c r="B211" s="268"/>
      <c r="C211" s="236"/>
      <c r="D211" s="236"/>
      <c r="E211" s="236"/>
      <c r="F211" s="270"/>
      <c r="G211" s="215"/>
      <c r="H211" s="271"/>
      <c r="I211" s="271"/>
      <c r="J211" s="271"/>
      <c r="K211" s="269"/>
    </row>
    <row r="212" spans="2:11" ht="15" customHeight="1">
      <c r="B212" s="268"/>
      <c r="C212" s="210" t="s">
        <v>765</v>
      </c>
      <c r="D212" s="236"/>
      <c r="E212" s="236"/>
      <c r="F212" s="229">
        <v>1</v>
      </c>
      <c r="G212" s="215"/>
      <c r="H212" s="293" t="s">
        <v>803</v>
      </c>
      <c r="I212" s="293"/>
      <c r="J212" s="293"/>
      <c r="K212" s="269"/>
    </row>
    <row r="213" spans="2:11" ht="15" customHeight="1">
      <c r="B213" s="268"/>
      <c r="C213" s="236"/>
      <c r="D213" s="236"/>
      <c r="E213" s="236"/>
      <c r="F213" s="229">
        <v>2</v>
      </c>
      <c r="G213" s="215"/>
      <c r="H213" s="293" t="s">
        <v>804</v>
      </c>
      <c r="I213" s="293"/>
      <c r="J213" s="293"/>
      <c r="K213" s="269"/>
    </row>
    <row r="214" spans="2:11" ht="15" customHeight="1">
      <c r="B214" s="268"/>
      <c r="C214" s="236"/>
      <c r="D214" s="236"/>
      <c r="E214" s="236"/>
      <c r="F214" s="229">
        <v>3</v>
      </c>
      <c r="G214" s="215"/>
      <c r="H214" s="293" t="s">
        <v>805</v>
      </c>
      <c r="I214" s="293"/>
      <c r="J214" s="293"/>
      <c r="K214" s="269"/>
    </row>
    <row r="215" spans="2:11" ht="15" customHeight="1">
      <c r="B215" s="268"/>
      <c r="C215" s="236"/>
      <c r="D215" s="236"/>
      <c r="E215" s="236"/>
      <c r="F215" s="229">
        <v>4</v>
      </c>
      <c r="G215" s="215"/>
      <c r="H215" s="293" t="s">
        <v>806</v>
      </c>
      <c r="I215" s="293"/>
      <c r="J215" s="293"/>
      <c r="K215" s="269"/>
    </row>
    <row r="216" spans="2:11" ht="12.75" customHeight="1">
      <c r="B216" s="272"/>
      <c r="C216" s="273"/>
      <c r="D216" s="273"/>
      <c r="E216" s="273"/>
      <c r="F216" s="273"/>
      <c r="G216" s="273"/>
      <c r="H216" s="273"/>
      <c r="I216" s="273"/>
      <c r="J216" s="273"/>
      <c r="K216" s="274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11</vt:i4>
      </vt:variant>
    </vt:vector>
  </HeadingPairs>
  <TitlesOfParts>
    <vt:vector size="17" baseType="lpstr">
      <vt:lpstr>Rekapitulace stavby</vt:lpstr>
      <vt:lpstr>2.1.a - okolní prvky</vt:lpstr>
      <vt:lpstr>2.1.b - přístřešek pro te...</vt:lpstr>
      <vt:lpstr>2.2 - Specializovaná řemesla</vt:lpstr>
      <vt:lpstr>VRN - Vedlejší rozpočtové...</vt:lpstr>
      <vt:lpstr>Pokyny pro vyplnění</vt:lpstr>
      <vt:lpstr>'2.1.a - okolní prvky'!Názvy_tisku</vt:lpstr>
      <vt:lpstr>'2.1.b - přístřešek pro te...'!Názvy_tisku</vt:lpstr>
      <vt:lpstr>'2.2 - Specializovaná řemesla'!Názvy_tisku</vt:lpstr>
      <vt:lpstr>'Rekapitulace stavby'!Názvy_tisku</vt:lpstr>
      <vt:lpstr>'VRN - Vedlejší rozpočtové...'!Názvy_tisku</vt:lpstr>
      <vt:lpstr>'2.1.a - okolní prvky'!Oblast_tisku</vt:lpstr>
      <vt:lpstr>'2.1.b - přístřešek pro te...'!Oblast_tisku</vt:lpstr>
      <vt:lpstr>'2.2 -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Svata_H</cp:lastModifiedBy>
  <dcterms:created xsi:type="dcterms:W3CDTF">2017-07-19T08:59:26Z</dcterms:created>
  <dcterms:modified xsi:type="dcterms:W3CDTF">2017-07-19T14:01:50Z</dcterms:modified>
</cp:coreProperties>
</file>