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bourání'!$C$94:$K$797</definedName>
    <definedName name="_xlnm._FilterDatabase" localSheetId="2" hidden="1">'1.1.b - nové práce a dodá...'!$C$113:$K$2699</definedName>
    <definedName name="_xlnm._FilterDatabase" localSheetId="3" hidden="1">'1.1.b1 - odvětrávací kaná...'!$C$101:$K$543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rozpočtové...'!$C$83:$K$150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0">'Rekapitulace stavby'!$49:$49</definedName>
    <definedName name="_xlnm.Print_Titles" localSheetId="6">'VRN - Vedlejší rozpočtové...'!$83:$83</definedName>
    <definedName name="_xlnm.Print_Area" localSheetId="1">'1.1.a - bourání'!$C$4:$J$38,'1.1.a - bourání'!$C$44:$J$74,'1.1.a - bourání'!$C$80:$K$797</definedName>
    <definedName name="_xlnm.Print_Area" localSheetId="2">'1.1.b - nové práce a dodá...'!$C$4:$J$38,'1.1.b - nové práce a dodá...'!$C$44:$J$93,'1.1.b - nové práce a dodá...'!$C$99:$K$2699</definedName>
    <definedName name="_xlnm.Print_Area" localSheetId="3">'1.1.b1 - odvětrávací kaná...'!$C$4:$J$40,'1.1.b1 - odvětrávací kaná...'!$C$46:$J$79,'1.1.b1 - odvětrávací kaná...'!$C$85:$K$543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rozpočtové...'!$C$42:$J$65,'VRN - Vedlejší rozpočtové...'!$C$71:$K$150</definedName>
  </definedNames>
  <calcPr calcId="145621"/>
</workbook>
</file>

<file path=xl/calcChain.xml><?xml version="1.0" encoding="utf-8"?>
<calcChain xmlns="http://schemas.openxmlformats.org/spreadsheetml/2006/main">
  <c r="AY59" i="1" l="1"/>
  <c r="AX59" i="1"/>
  <c r="BI148" i="7"/>
  <c r="BH148" i="7"/>
  <c r="BG148" i="7"/>
  <c r="BF148" i="7"/>
  <c r="T148" i="7"/>
  <c r="R148" i="7"/>
  <c r="P148" i="7"/>
  <c r="BK148" i="7"/>
  <c r="J148" i="7"/>
  <c r="BE148" i="7" s="1"/>
  <c r="BI144" i="7"/>
  <c r="BH144" i="7"/>
  <c r="BG144" i="7"/>
  <c r="BF144" i="7"/>
  <c r="T144" i="7"/>
  <c r="R144" i="7"/>
  <c r="P144" i="7"/>
  <c r="BK144" i="7"/>
  <c r="J144" i="7"/>
  <c r="BE144" i="7" s="1"/>
  <c r="BI137" i="7"/>
  <c r="BH137" i="7"/>
  <c r="BG137" i="7"/>
  <c r="BF137" i="7"/>
  <c r="BE137" i="7"/>
  <c r="T137" i="7"/>
  <c r="T136" i="7" s="1"/>
  <c r="R137" i="7"/>
  <c r="R136" i="7" s="1"/>
  <c r="P137" i="7"/>
  <c r="P136" i="7" s="1"/>
  <c r="BK137" i="7"/>
  <c r="BK136" i="7" s="1"/>
  <c r="J136" i="7" s="1"/>
  <c r="J64" i="7" s="1"/>
  <c r="J137" i="7"/>
  <c r="BI133" i="7"/>
  <c r="BH133" i="7"/>
  <c r="BG133" i="7"/>
  <c r="BF133" i="7"/>
  <c r="T133" i="7"/>
  <c r="T132" i="7" s="1"/>
  <c r="R133" i="7"/>
  <c r="R132" i="7" s="1"/>
  <c r="P133" i="7"/>
  <c r="P132" i="7" s="1"/>
  <c r="BK133" i="7"/>
  <c r="BK132" i="7" s="1"/>
  <c r="J132" i="7" s="1"/>
  <c r="J63" i="7" s="1"/>
  <c r="J133" i="7"/>
  <c r="BE133" i="7" s="1"/>
  <c r="BI129" i="7"/>
  <c r="BH129" i="7"/>
  <c r="BG129" i="7"/>
  <c r="BF129" i="7"/>
  <c r="T129" i="7"/>
  <c r="T128" i="7" s="1"/>
  <c r="R129" i="7"/>
  <c r="R128" i="7" s="1"/>
  <c r="P129" i="7"/>
  <c r="P128" i="7" s="1"/>
  <c r="BK129" i="7"/>
  <c r="BK128" i="7" s="1"/>
  <c r="J128" i="7" s="1"/>
  <c r="J62" i="7" s="1"/>
  <c r="J129" i="7"/>
  <c r="BE129" i="7" s="1"/>
  <c r="BI123" i="7"/>
  <c r="BH123" i="7"/>
  <c r="BG123" i="7"/>
  <c r="BF123" i="7"/>
  <c r="BE123" i="7"/>
  <c r="T123" i="7"/>
  <c r="R123" i="7"/>
  <c r="P123" i="7"/>
  <c r="BK123" i="7"/>
  <c r="J123" i="7"/>
  <c r="BI120" i="7"/>
  <c r="BH120" i="7"/>
  <c r="BG120" i="7"/>
  <c r="BF120" i="7"/>
  <c r="BE120" i="7"/>
  <c r="T120" i="7"/>
  <c r="T119" i="7" s="1"/>
  <c r="R120" i="7"/>
  <c r="R119" i="7" s="1"/>
  <c r="P120" i="7"/>
  <c r="P119" i="7" s="1"/>
  <c r="BK120" i="7"/>
  <c r="BK119" i="7" s="1"/>
  <c r="J119" i="7" s="1"/>
  <c r="J61" i="7" s="1"/>
  <c r="J120" i="7"/>
  <c r="BI115" i="7"/>
  <c r="BH115" i="7"/>
  <c r="BG115" i="7"/>
  <c r="BF115" i="7"/>
  <c r="T115" i="7"/>
  <c r="R115" i="7"/>
  <c r="P115" i="7"/>
  <c r="BK115" i="7"/>
  <c r="J115" i="7"/>
  <c r="BE115" i="7" s="1"/>
  <c r="BI111" i="7"/>
  <c r="BH111" i="7"/>
  <c r="BG111" i="7"/>
  <c r="BF111" i="7"/>
  <c r="T111" i="7"/>
  <c r="R111" i="7"/>
  <c r="P111" i="7"/>
  <c r="BK111" i="7"/>
  <c r="J111" i="7"/>
  <c r="BE111" i="7" s="1"/>
  <c r="BI108" i="7"/>
  <c r="BH108" i="7"/>
  <c r="BG108" i="7"/>
  <c r="BF108" i="7"/>
  <c r="T108" i="7"/>
  <c r="R108" i="7"/>
  <c r="P108" i="7"/>
  <c r="BK108" i="7"/>
  <c r="J108" i="7"/>
  <c r="BE108" i="7" s="1"/>
  <c r="BI105" i="7"/>
  <c r="BH105" i="7"/>
  <c r="BG105" i="7"/>
  <c r="BF105" i="7"/>
  <c r="BE105" i="7"/>
  <c r="T105" i="7"/>
  <c r="T104" i="7" s="1"/>
  <c r="R105" i="7"/>
  <c r="R104" i="7" s="1"/>
  <c r="P105" i="7"/>
  <c r="P104" i="7" s="1"/>
  <c r="BK105" i="7"/>
  <c r="BK104" i="7" s="1"/>
  <c r="J104" i="7" s="1"/>
  <c r="J60" i="7" s="1"/>
  <c r="J105" i="7"/>
  <c r="BI100" i="7"/>
  <c r="BH100" i="7"/>
  <c r="BG100" i="7"/>
  <c r="BF100" i="7"/>
  <c r="T100" i="7"/>
  <c r="T99" i="7" s="1"/>
  <c r="R100" i="7"/>
  <c r="R99" i="7" s="1"/>
  <c r="P100" i="7"/>
  <c r="P99" i="7" s="1"/>
  <c r="BK100" i="7"/>
  <c r="BK99" i="7" s="1"/>
  <c r="J99" i="7" s="1"/>
  <c r="J59" i="7" s="1"/>
  <c r="J100" i="7"/>
  <c r="BE100" i="7" s="1"/>
  <c r="BI96" i="7"/>
  <c r="BH96" i="7"/>
  <c r="BG96" i="7"/>
  <c r="BF96" i="7"/>
  <c r="T96" i="7"/>
  <c r="R96" i="7"/>
  <c r="P96" i="7"/>
  <c r="BK96" i="7"/>
  <c r="J96" i="7"/>
  <c r="BE96" i="7" s="1"/>
  <c r="BI91" i="7"/>
  <c r="BH91" i="7"/>
  <c r="BG91" i="7"/>
  <c r="BF91" i="7"/>
  <c r="BE91" i="7"/>
  <c r="T91" i="7"/>
  <c r="R91" i="7"/>
  <c r="P91" i="7"/>
  <c r="BK91" i="7"/>
  <c r="J91" i="7"/>
  <c r="BI87" i="7"/>
  <c r="F34" i="7" s="1"/>
  <c r="BD59" i="1" s="1"/>
  <c r="BH87" i="7"/>
  <c r="F33" i="7" s="1"/>
  <c r="BC59" i="1" s="1"/>
  <c r="BG87" i="7"/>
  <c r="F32" i="7" s="1"/>
  <c r="BB59" i="1" s="1"/>
  <c r="BF87" i="7"/>
  <c r="J31" i="7" s="1"/>
  <c r="AW59" i="1" s="1"/>
  <c r="BE87" i="7"/>
  <c r="F30" i="7" s="1"/>
  <c r="AZ59" i="1" s="1"/>
  <c r="T87" i="7"/>
  <c r="T86" i="7" s="1"/>
  <c r="T85" i="7" s="1"/>
  <c r="T84" i="7" s="1"/>
  <c r="R87" i="7"/>
  <c r="R86" i="7" s="1"/>
  <c r="R85" i="7" s="1"/>
  <c r="R84" i="7" s="1"/>
  <c r="P87" i="7"/>
  <c r="P86" i="7" s="1"/>
  <c r="P85" i="7" s="1"/>
  <c r="P84" i="7" s="1"/>
  <c r="AU59" i="1" s="1"/>
  <c r="BK87" i="7"/>
  <c r="BK86" i="7" s="1"/>
  <c r="J87" i="7"/>
  <c r="J80" i="7"/>
  <c r="F80" i="7"/>
  <c r="F78" i="7"/>
  <c r="E76" i="7"/>
  <c r="J51" i="7"/>
  <c r="F51" i="7"/>
  <c r="F49" i="7"/>
  <c r="E47" i="7"/>
  <c r="J18" i="7"/>
  <c r="E18" i="7"/>
  <c r="F52" i="7" s="1"/>
  <c r="J17" i="7"/>
  <c r="J12" i="7"/>
  <c r="J49" i="7" s="1"/>
  <c r="E7" i="7"/>
  <c r="E45" i="7" s="1"/>
  <c r="AY58" i="1"/>
  <c r="AX58" i="1"/>
  <c r="BI108" i="6"/>
  <c r="BH108" i="6"/>
  <c r="BG108" i="6"/>
  <c r="BF108" i="6"/>
  <c r="BE108" i="6"/>
  <c r="T108" i="6"/>
  <c r="T107" i="6" s="1"/>
  <c r="T106" i="6" s="1"/>
  <c r="R108" i="6"/>
  <c r="R107" i="6" s="1"/>
  <c r="R106" i="6" s="1"/>
  <c r="P108" i="6"/>
  <c r="P107" i="6" s="1"/>
  <c r="P106" i="6" s="1"/>
  <c r="BK108" i="6"/>
  <c r="BK107" i="6" s="1"/>
  <c r="J108" i="6"/>
  <c r="BI103" i="6"/>
  <c r="BH103" i="6"/>
  <c r="BG103" i="6"/>
  <c r="BF103" i="6"/>
  <c r="BE103" i="6"/>
  <c r="T103" i="6"/>
  <c r="T102" i="6" s="1"/>
  <c r="R103" i="6"/>
  <c r="R102" i="6" s="1"/>
  <c r="P103" i="6"/>
  <c r="P102" i="6" s="1"/>
  <c r="BK103" i="6"/>
  <c r="BK102" i="6" s="1"/>
  <c r="J102" i="6" s="1"/>
  <c r="J62" i="6" s="1"/>
  <c r="J103" i="6"/>
  <c r="BI99" i="6"/>
  <c r="BH99" i="6"/>
  <c r="BG99" i="6"/>
  <c r="BF99" i="6"/>
  <c r="T99" i="6"/>
  <c r="T98" i="6" s="1"/>
  <c r="R99" i="6"/>
  <c r="R98" i="6" s="1"/>
  <c r="P99" i="6"/>
  <c r="P98" i="6" s="1"/>
  <c r="BK99" i="6"/>
  <c r="BK98" i="6" s="1"/>
  <c r="J98" i="6" s="1"/>
  <c r="J61" i="6" s="1"/>
  <c r="J99" i="6"/>
  <c r="BE99" i="6" s="1"/>
  <c r="BI95" i="6"/>
  <c r="BH95" i="6"/>
  <c r="BG95" i="6"/>
  <c r="BF95" i="6"/>
  <c r="BE95" i="6"/>
  <c r="T95" i="6"/>
  <c r="T94" i="6" s="1"/>
  <c r="R95" i="6"/>
  <c r="R94" i="6" s="1"/>
  <c r="P95" i="6"/>
  <c r="P94" i="6" s="1"/>
  <c r="BK95" i="6"/>
  <c r="BK94" i="6" s="1"/>
  <c r="J94" i="6" s="1"/>
  <c r="J60" i="6" s="1"/>
  <c r="J95" i="6"/>
  <c r="BI91" i="6"/>
  <c r="BH91" i="6"/>
  <c r="BG91" i="6"/>
  <c r="BF91" i="6"/>
  <c r="T91" i="6"/>
  <c r="T90" i="6" s="1"/>
  <c r="R91" i="6"/>
  <c r="R90" i="6" s="1"/>
  <c r="P91" i="6"/>
  <c r="P90" i="6" s="1"/>
  <c r="BK91" i="6"/>
  <c r="BK90" i="6" s="1"/>
  <c r="J90" i="6" s="1"/>
  <c r="J59" i="6" s="1"/>
  <c r="J91" i="6"/>
  <c r="BE91" i="6" s="1"/>
  <c r="BI87" i="6"/>
  <c r="F34" i="6" s="1"/>
  <c r="BD58" i="1" s="1"/>
  <c r="BH87" i="6"/>
  <c r="F33" i="6" s="1"/>
  <c r="BC58" i="1" s="1"/>
  <c r="BG87" i="6"/>
  <c r="F32" i="6" s="1"/>
  <c r="BB58" i="1" s="1"/>
  <c r="BF87" i="6"/>
  <c r="J31" i="6" s="1"/>
  <c r="AW58" i="1" s="1"/>
  <c r="BE87" i="6"/>
  <c r="J30" i="6" s="1"/>
  <c r="AV58" i="1" s="1"/>
  <c r="T87" i="6"/>
  <c r="T86" i="6" s="1"/>
  <c r="T85" i="6" s="1"/>
  <c r="T84" i="6" s="1"/>
  <c r="R87" i="6"/>
  <c r="R86" i="6" s="1"/>
  <c r="R85" i="6" s="1"/>
  <c r="R84" i="6" s="1"/>
  <c r="P87" i="6"/>
  <c r="P86" i="6" s="1"/>
  <c r="P85" i="6" s="1"/>
  <c r="P84" i="6" s="1"/>
  <c r="AU58" i="1" s="1"/>
  <c r="BK87" i="6"/>
  <c r="BK86" i="6" s="1"/>
  <c r="J87" i="6"/>
  <c r="J80" i="6"/>
  <c r="F80" i="6"/>
  <c r="F78" i="6"/>
  <c r="E76" i="6"/>
  <c r="J51" i="6"/>
  <c r="F51" i="6"/>
  <c r="F49" i="6"/>
  <c r="E47" i="6"/>
  <c r="J18" i="6"/>
  <c r="E18" i="6"/>
  <c r="F81" i="6" s="1"/>
  <c r="J17" i="6"/>
  <c r="J12" i="6"/>
  <c r="J49" i="6" s="1"/>
  <c r="E7" i="6"/>
  <c r="E45" i="6" s="1"/>
  <c r="T112" i="5"/>
  <c r="AY57" i="1"/>
  <c r="AX57" i="1"/>
  <c r="BI113" i="5"/>
  <c r="BH113" i="5"/>
  <c r="BG113" i="5"/>
  <c r="BF113" i="5"/>
  <c r="BE113" i="5"/>
  <c r="T113" i="5"/>
  <c r="R113" i="5"/>
  <c r="R112" i="5" s="1"/>
  <c r="P113" i="5"/>
  <c r="P112" i="5" s="1"/>
  <c r="BK113" i="5"/>
  <c r="BK112" i="5" s="1"/>
  <c r="J112" i="5" s="1"/>
  <c r="J59" i="5" s="1"/>
  <c r="J113" i="5"/>
  <c r="BI103" i="5"/>
  <c r="BH103" i="5"/>
  <c r="BG103" i="5"/>
  <c r="BF103" i="5"/>
  <c r="T103" i="5"/>
  <c r="R103" i="5"/>
  <c r="P103" i="5"/>
  <c r="BK103" i="5"/>
  <c r="J103" i="5"/>
  <c r="BE103" i="5" s="1"/>
  <c r="BI96" i="5"/>
  <c r="BH96" i="5"/>
  <c r="BG96" i="5"/>
  <c r="BF96" i="5"/>
  <c r="BE96" i="5"/>
  <c r="T96" i="5"/>
  <c r="R96" i="5"/>
  <c r="P96" i="5"/>
  <c r="BK96" i="5"/>
  <c r="J96" i="5"/>
  <c r="BI89" i="5"/>
  <c r="BH89" i="5"/>
  <c r="BG89" i="5"/>
  <c r="BF89" i="5"/>
  <c r="T89" i="5"/>
  <c r="R89" i="5"/>
  <c r="P89" i="5"/>
  <c r="BK89" i="5"/>
  <c r="J89" i="5"/>
  <c r="BE89" i="5" s="1"/>
  <c r="BI82" i="5"/>
  <c r="F34" i="5" s="1"/>
  <c r="BD57" i="1" s="1"/>
  <c r="BH82" i="5"/>
  <c r="F33" i="5" s="1"/>
  <c r="BC57" i="1" s="1"/>
  <c r="BG82" i="5"/>
  <c r="F32" i="5" s="1"/>
  <c r="BB57" i="1" s="1"/>
  <c r="BF82" i="5"/>
  <c r="J31" i="5" s="1"/>
  <c r="AW57" i="1" s="1"/>
  <c r="BE82" i="5"/>
  <c r="J30" i="5" s="1"/>
  <c r="AV57" i="1" s="1"/>
  <c r="T82" i="5"/>
  <c r="T81" i="5" s="1"/>
  <c r="T80" i="5" s="1"/>
  <c r="T79" i="5" s="1"/>
  <c r="R82" i="5"/>
  <c r="R81" i="5" s="1"/>
  <c r="R80" i="5" s="1"/>
  <c r="R79" i="5" s="1"/>
  <c r="P82" i="5"/>
  <c r="P81" i="5" s="1"/>
  <c r="P80" i="5" s="1"/>
  <c r="P79" i="5" s="1"/>
  <c r="AU57" i="1" s="1"/>
  <c r="BK82" i="5"/>
  <c r="BK81" i="5" s="1"/>
  <c r="J82" i="5"/>
  <c r="J75" i="5"/>
  <c r="F75" i="5"/>
  <c r="F73" i="5"/>
  <c r="E71" i="5"/>
  <c r="J51" i="5"/>
  <c r="F51" i="5"/>
  <c r="F49" i="5"/>
  <c r="E47" i="5"/>
  <c r="J18" i="5"/>
  <c r="E18" i="5"/>
  <c r="F52" i="5" s="1"/>
  <c r="J17" i="5"/>
  <c r="J12" i="5"/>
  <c r="J73" i="5" s="1"/>
  <c r="E7" i="5"/>
  <c r="E45" i="5" s="1"/>
  <c r="AY56" i="1"/>
  <c r="AX56" i="1"/>
  <c r="BI543" i="4"/>
  <c r="BH543" i="4"/>
  <c r="BG543" i="4"/>
  <c r="BF543" i="4"/>
  <c r="BE543" i="4"/>
  <c r="T543" i="4"/>
  <c r="R543" i="4"/>
  <c r="P543" i="4"/>
  <c r="BK543" i="4"/>
  <c r="J543" i="4"/>
  <c r="BI536" i="4"/>
  <c r="BH536" i="4"/>
  <c r="BG536" i="4"/>
  <c r="BF536" i="4"/>
  <c r="BE536" i="4"/>
  <c r="T536" i="4"/>
  <c r="T535" i="4" s="1"/>
  <c r="R536" i="4"/>
  <c r="R535" i="4" s="1"/>
  <c r="P536" i="4"/>
  <c r="P535" i="4" s="1"/>
  <c r="BK536" i="4"/>
  <c r="BK535" i="4" s="1"/>
  <c r="J535" i="4" s="1"/>
  <c r="J78" i="4" s="1"/>
  <c r="J536" i="4"/>
  <c r="BI534" i="4"/>
  <c r="BH534" i="4"/>
  <c r="BG534" i="4"/>
  <c r="BF534" i="4"/>
  <c r="T534" i="4"/>
  <c r="R534" i="4"/>
  <c r="P534" i="4"/>
  <c r="BK534" i="4"/>
  <c r="J534" i="4"/>
  <c r="BE534" i="4" s="1"/>
  <c r="BI526" i="4"/>
  <c r="BH526" i="4"/>
  <c r="BG526" i="4"/>
  <c r="BF526" i="4"/>
  <c r="T526" i="4"/>
  <c r="R526" i="4"/>
  <c r="P526" i="4"/>
  <c r="BK526" i="4"/>
  <c r="J526" i="4"/>
  <c r="BE526" i="4" s="1"/>
  <c r="BI519" i="4"/>
  <c r="BH519" i="4"/>
  <c r="BG519" i="4"/>
  <c r="BF519" i="4"/>
  <c r="T519" i="4"/>
  <c r="R519" i="4"/>
  <c r="P519" i="4"/>
  <c r="BK519" i="4"/>
  <c r="J519" i="4"/>
  <c r="BE519" i="4" s="1"/>
  <c r="BI512" i="4"/>
  <c r="BH512" i="4"/>
  <c r="BG512" i="4"/>
  <c r="BF512" i="4"/>
  <c r="BE512" i="4"/>
  <c r="T512" i="4"/>
  <c r="R512" i="4"/>
  <c r="P512" i="4"/>
  <c r="BK512" i="4"/>
  <c r="J512" i="4"/>
  <c r="BI503" i="4"/>
  <c r="BH503" i="4"/>
  <c r="BG503" i="4"/>
  <c r="BF503" i="4"/>
  <c r="T503" i="4"/>
  <c r="R503" i="4"/>
  <c r="P503" i="4"/>
  <c r="BK503" i="4"/>
  <c r="J503" i="4"/>
  <c r="BE503" i="4" s="1"/>
  <c r="BI496" i="4"/>
  <c r="BH496" i="4"/>
  <c r="BG496" i="4"/>
  <c r="BF496" i="4"/>
  <c r="BE496" i="4"/>
  <c r="T496" i="4"/>
  <c r="R496" i="4"/>
  <c r="P496" i="4"/>
  <c r="BK496" i="4"/>
  <c r="J496" i="4"/>
  <c r="BI489" i="4"/>
  <c r="BH489" i="4"/>
  <c r="BG489" i="4"/>
  <c r="BF489" i="4"/>
  <c r="T489" i="4"/>
  <c r="T488" i="4" s="1"/>
  <c r="T487" i="4" s="1"/>
  <c r="R489" i="4"/>
  <c r="R488" i="4" s="1"/>
  <c r="R487" i="4" s="1"/>
  <c r="P489" i="4"/>
  <c r="P488" i="4" s="1"/>
  <c r="P487" i="4" s="1"/>
  <c r="BK489" i="4"/>
  <c r="BK488" i="4" s="1"/>
  <c r="J489" i="4"/>
  <c r="BE489" i="4" s="1"/>
  <c r="BI486" i="4"/>
  <c r="BH486" i="4"/>
  <c r="BG486" i="4"/>
  <c r="BF486" i="4"/>
  <c r="BE486" i="4"/>
  <c r="T486" i="4"/>
  <c r="T485" i="4" s="1"/>
  <c r="R486" i="4"/>
  <c r="R485" i="4" s="1"/>
  <c r="P486" i="4"/>
  <c r="P485" i="4" s="1"/>
  <c r="BK486" i="4"/>
  <c r="BK485" i="4" s="1"/>
  <c r="J485" i="4" s="1"/>
  <c r="J75" i="4" s="1"/>
  <c r="J486" i="4"/>
  <c r="BI484" i="4"/>
  <c r="BH484" i="4"/>
  <c r="BG484" i="4"/>
  <c r="BF484" i="4"/>
  <c r="T484" i="4"/>
  <c r="R484" i="4"/>
  <c r="P484" i="4"/>
  <c r="BK484" i="4"/>
  <c r="J484" i="4"/>
  <c r="BE484" i="4" s="1"/>
  <c r="BI482" i="4"/>
  <c r="BH482" i="4"/>
  <c r="BG482" i="4"/>
  <c r="BF482" i="4"/>
  <c r="BE482" i="4"/>
  <c r="T482" i="4"/>
  <c r="R482" i="4"/>
  <c r="P482" i="4"/>
  <c r="BK482" i="4"/>
  <c r="J482" i="4"/>
  <c r="BI481" i="4"/>
  <c r="BH481" i="4"/>
  <c r="BG481" i="4"/>
  <c r="BF481" i="4"/>
  <c r="T481" i="4"/>
  <c r="R481" i="4"/>
  <c r="P481" i="4"/>
  <c r="BK481" i="4"/>
  <c r="J481" i="4"/>
  <c r="BE481" i="4" s="1"/>
  <c r="BI480" i="4"/>
  <c r="BH480" i="4"/>
  <c r="BG480" i="4"/>
  <c r="BF480" i="4"/>
  <c r="BE480" i="4"/>
  <c r="T480" i="4"/>
  <c r="T479" i="4" s="1"/>
  <c r="R480" i="4"/>
  <c r="R479" i="4" s="1"/>
  <c r="P480" i="4"/>
  <c r="P479" i="4" s="1"/>
  <c r="BK480" i="4"/>
  <c r="BK479" i="4" s="1"/>
  <c r="J479" i="4" s="1"/>
  <c r="J74" i="4" s="1"/>
  <c r="J480" i="4"/>
  <c r="BI471" i="4"/>
  <c r="BH471" i="4"/>
  <c r="BG471" i="4"/>
  <c r="BF471" i="4"/>
  <c r="T471" i="4"/>
  <c r="R471" i="4"/>
  <c r="P471" i="4"/>
  <c r="BK471" i="4"/>
  <c r="J471" i="4"/>
  <c r="BE471" i="4" s="1"/>
  <c r="BI464" i="4"/>
  <c r="BH464" i="4"/>
  <c r="BG464" i="4"/>
  <c r="BF464" i="4"/>
  <c r="BE464" i="4"/>
  <c r="T464" i="4"/>
  <c r="R464" i="4"/>
  <c r="P464" i="4"/>
  <c r="BK464" i="4"/>
  <c r="J464" i="4"/>
  <c r="BI457" i="4"/>
  <c r="BH457" i="4"/>
  <c r="BG457" i="4"/>
  <c r="BF457" i="4"/>
  <c r="BE457" i="4"/>
  <c r="T457" i="4"/>
  <c r="R457" i="4"/>
  <c r="P457" i="4"/>
  <c r="BK457" i="4"/>
  <c r="J457" i="4"/>
  <c r="BI450" i="4"/>
  <c r="BH450" i="4"/>
  <c r="BG450" i="4"/>
  <c r="BF450" i="4"/>
  <c r="BE450" i="4"/>
  <c r="T450" i="4"/>
  <c r="R450" i="4"/>
  <c r="P450" i="4"/>
  <c r="BK450" i="4"/>
  <c r="J450" i="4"/>
  <c r="BI446" i="4"/>
  <c r="BH446" i="4"/>
  <c r="BG446" i="4"/>
  <c r="BF446" i="4"/>
  <c r="BE446" i="4"/>
  <c r="T446" i="4"/>
  <c r="R446" i="4"/>
  <c r="P446" i="4"/>
  <c r="BK446" i="4"/>
  <c r="J446" i="4"/>
  <c r="BI440" i="4"/>
  <c r="BH440" i="4"/>
  <c r="BG440" i="4"/>
  <c r="BF440" i="4"/>
  <c r="BE440" i="4"/>
  <c r="T440" i="4"/>
  <c r="R440" i="4"/>
  <c r="P440" i="4"/>
  <c r="BK440" i="4"/>
  <c r="J440" i="4"/>
  <c r="BI434" i="4"/>
  <c r="BH434" i="4"/>
  <c r="BG434" i="4"/>
  <c r="BF434" i="4"/>
  <c r="BE434" i="4"/>
  <c r="T434" i="4"/>
  <c r="R434" i="4"/>
  <c r="P434" i="4"/>
  <c r="BK434" i="4"/>
  <c r="J434" i="4"/>
  <c r="BI422" i="4"/>
  <c r="BH422" i="4"/>
  <c r="BG422" i="4"/>
  <c r="BF422" i="4"/>
  <c r="BE422" i="4"/>
  <c r="T422" i="4"/>
  <c r="R422" i="4"/>
  <c r="P422" i="4"/>
  <c r="BK422" i="4"/>
  <c r="J422" i="4"/>
  <c r="BI413" i="4"/>
  <c r="BH413" i="4"/>
  <c r="BG413" i="4"/>
  <c r="BF413" i="4"/>
  <c r="BE413" i="4"/>
  <c r="T413" i="4"/>
  <c r="R413" i="4"/>
  <c r="P413" i="4"/>
  <c r="BK413" i="4"/>
  <c r="J413" i="4"/>
  <c r="BI406" i="4"/>
  <c r="BH406" i="4"/>
  <c r="BG406" i="4"/>
  <c r="BF406" i="4"/>
  <c r="BE406" i="4"/>
  <c r="T406" i="4"/>
  <c r="T405" i="4" s="1"/>
  <c r="R406" i="4"/>
  <c r="R405" i="4" s="1"/>
  <c r="P406" i="4"/>
  <c r="P405" i="4" s="1"/>
  <c r="BK406" i="4"/>
  <c r="BK405" i="4" s="1"/>
  <c r="J405" i="4" s="1"/>
  <c r="J73" i="4" s="1"/>
  <c r="J406" i="4"/>
  <c r="BI403" i="4"/>
  <c r="BH403" i="4"/>
  <c r="BG403" i="4"/>
  <c r="BF403" i="4"/>
  <c r="T403" i="4"/>
  <c r="R403" i="4"/>
  <c r="P403" i="4"/>
  <c r="BK403" i="4"/>
  <c r="J403" i="4"/>
  <c r="BE403" i="4" s="1"/>
  <c r="BI400" i="4"/>
  <c r="BH400" i="4"/>
  <c r="BG400" i="4"/>
  <c r="BF400" i="4"/>
  <c r="T400" i="4"/>
  <c r="R400" i="4"/>
  <c r="P400" i="4"/>
  <c r="BK400" i="4"/>
  <c r="J400" i="4"/>
  <c r="BE400" i="4" s="1"/>
  <c r="BI394" i="4"/>
  <c r="BH394" i="4"/>
  <c r="BG394" i="4"/>
  <c r="BF394" i="4"/>
  <c r="T394" i="4"/>
  <c r="R394" i="4"/>
  <c r="P394" i="4"/>
  <c r="BK394" i="4"/>
  <c r="J394" i="4"/>
  <c r="BE394" i="4" s="1"/>
  <c r="BI388" i="4"/>
  <c r="BH388" i="4"/>
  <c r="BG388" i="4"/>
  <c r="BF388" i="4"/>
  <c r="T388" i="4"/>
  <c r="R388" i="4"/>
  <c r="P388" i="4"/>
  <c r="BK388" i="4"/>
  <c r="J388" i="4"/>
  <c r="BE388" i="4" s="1"/>
  <c r="BI377" i="4"/>
  <c r="BH377" i="4"/>
  <c r="BG377" i="4"/>
  <c r="BF377" i="4"/>
  <c r="T377" i="4"/>
  <c r="R377" i="4"/>
  <c r="P377" i="4"/>
  <c r="BK377" i="4"/>
  <c r="J377" i="4"/>
  <c r="BE377" i="4" s="1"/>
  <c r="BI373" i="4"/>
  <c r="BH373" i="4"/>
  <c r="BG373" i="4"/>
  <c r="BF373" i="4"/>
  <c r="T373" i="4"/>
  <c r="T372" i="4" s="1"/>
  <c r="R373" i="4"/>
  <c r="R372" i="4" s="1"/>
  <c r="P373" i="4"/>
  <c r="P372" i="4" s="1"/>
  <c r="BK373" i="4"/>
  <c r="BK372" i="4" s="1"/>
  <c r="J372" i="4" s="1"/>
  <c r="J72" i="4" s="1"/>
  <c r="J373" i="4"/>
  <c r="BE373" i="4" s="1"/>
  <c r="BI365" i="4"/>
  <c r="BH365" i="4"/>
  <c r="BG365" i="4"/>
  <c r="BF365" i="4"/>
  <c r="BE365" i="4"/>
  <c r="T365" i="4"/>
  <c r="R365" i="4"/>
  <c r="P365" i="4"/>
  <c r="BK365" i="4"/>
  <c r="J365" i="4"/>
  <c r="BI357" i="4"/>
  <c r="BH357" i="4"/>
  <c r="BG357" i="4"/>
  <c r="BF357" i="4"/>
  <c r="BE357" i="4"/>
  <c r="T357" i="4"/>
  <c r="R357" i="4"/>
  <c r="P357" i="4"/>
  <c r="BK357" i="4"/>
  <c r="J357" i="4"/>
  <c r="BI349" i="4"/>
  <c r="BH349" i="4"/>
  <c r="BG349" i="4"/>
  <c r="BF349" i="4"/>
  <c r="BE349" i="4"/>
  <c r="T349" i="4"/>
  <c r="R349" i="4"/>
  <c r="P349" i="4"/>
  <c r="BK349" i="4"/>
  <c r="J349" i="4"/>
  <c r="BI345" i="4"/>
  <c r="BH345" i="4"/>
  <c r="BG345" i="4"/>
  <c r="BF345" i="4"/>
  <c r="BE345" i="4"/>
  <c r="T345" i="4"/>
  <c r="T344" i="4" s="1"/>
  <c r="R345" i="4"/>
  <c r="R344" i="4" s="1"/>
  <c r="P345" i="4"/>
  <c r="P344" i="4" s="1"/>
  <c r="BK345" i="4"/>
  <c r="BK344" i="4" s="1"/>
  <c r="J344" i="4" s="1"/>
  <c r="J345" i="4"/>
  <c r="J71" i="4"/>
  <c r="BI337" i="4"/>
  <c r="BH337" i="4"/>
  <c r="BG337" i="4"/>
  <c r="BF337" i="4"/>
  <c r="T337" i="4"/>
  <c r="T336" i="4" s="1"/>
  <c r="R337" i="4"/>
  <c r="R336" i="4" s="1"/>
  <c r="P337" i="4"/>
  <c r="P336" i="4" s="1"/>
  <c r="BK337" i="4"/>
  <c r="BK336" i="4" s="1"/>
  <c r="J336" i="4" s="1"/>
  <c r="J70" i="4" s="1"/>
  <c r="J337" i="4"/>
  <c r="BE337" i="4" s="1"/>
  <c r="BI329" i="4"/>
  <c r="BH329" i="4"/>
  <c r="BG329" i="4"/>
  <c r="BF329" i="4"/>
  <c r="BE329" i="4"/>
  <c r="T329" i="4"/>
  <c r="R329" i="4"/>
  <c r="P329" i="4"/>
  <c r="BK329" i="4"/>
  <c r="J329" i="4"/>
  <c r="BI322" i="4"/>
  <c r="BH322" i="4"/>
  <c r="BG322" i="4"/>
  <c r="BF322" i="4"/>
  <c r="BE322" i="4"/>
  <c r="T322" i="4"/>
  <c r="R322" i="4"/>
  <c r="P322" i="4"/>
  <c r="BK322" i="4"/>
  <c r="J322" i="4"/>
  <c r="BI314" i="4"/>
  <c r="BH314" i="4"/>
  <c r="BG314" i="4"/>
  <c r="BF314" i="4"/>
  <c r="BE314" i="4"/>
  <c r="T314" i="4"/>
  <c r="R314" i="4"/>
  <c r="P314" i="4"/>
  <c r="BK314" i="4"/>
  <c r="J314" i="4"/>
  <c r="BI306" i="4"/>
  <c r="BH306" i="4"/>
  <c r="BG306" i="4"/>
  <c r="BF306" i="4"/>
  <c r="BE306" i="4"/>
  <c r="T306" i="4"/>
  <c r="T305" i="4" s="1"/>
  <c r="R306" i="4"/>
  <c r="R305" i="4" s="1"/>
  <c r="P306" i="4"/>
  <c r="P305" i="4" s="1"/>
  <c r="BK306" i="4"/>
  <c r="BK305" i="4" s="1"/>
  <c r="J305" i="4" s="1"/>
  <c r="J306" i="4"/>
  <c r="J69" i="4"/>
  <c r="BI298" i="4"/>
  <c r="BH298" i="4"/>
  <c r="BG298" i="4"/>
  <c r="BF298" i="4"/>
  <c r="T298" i="4"/>
  <c r="R298" i="4"/>
  <c r="P298" i="4"/>
  <c r="BK298" i="4"/>
  <c r="J298" i="4"/>
  <c r="BE298" i="4" s="1"/>
  <c r="BI290" i="4"/>
  <c r="BH290" i="4"/>
  <c r="BG290" i="4"/>
  <c r="BF290" i="4"/>
  <c r="T290" i="4"/>
  <c r="R290" i="4"/>
  <c r="P290" i="4"/>
  <c r="BK290" i="4"/>
  <c r="J290" i="4"/>
  <c r="BE290" i="4" s="1"/>
  <c r="BI281" i="4"/>
  <c r="BH281" i="4"/>
  <c r="BG281" i="4"/>
  <c r="BF281" i="4"/>
  <c r="T281" i="4"/>
  <c r="R281" i="4"/>
  <c r="P281" i="4"/>
  <c r="BK281" i="4"/>
  <c r="J281" i="4"/>
  <c r="BE281" i="4" s="1"/>
  <c r="BI273" i="4"/>
  <c r="BH273" i="4"/>
  <c r="BG273" i="4"/>
  <c r="BF273" i="4"/>
  <c r="T273" i="4"/>
  <c r="T272" i="4" s="1"/>
  <c r="R273" i="4"/>
  <c r="R272" i="4" s="1"/>
  <c r="P273" i="4"/>
  <c r="P272" i="4" s="1"/>
  <c r="BK273" i="4"/>
  <c r="BK272" i="4" s="1"/>
  <c r="J272" i="4" s="1"/>
  <c r="J273" i="4"/>
  <c r="BE273" i="4" s="1"/>
  <c r="J68" i="4"/>
  <c r="BI261" i="4"/>
  <c r="BH261" i="4"/>
  <c r="BG261" i="4"/>
  <c r="BF261" i="4"/>
  <c r="BE261" i="4"/>
  <c r="T261" i="4"/>
  <c r="R261" i="4"/>
  <c r="P261" i="4"/>
  <c r="BK261" i="4"/>
  <c r="J261" i="4"/>
  <c r="BI254" i="4"/>
  <c r="BH254" i="4"/>
  <c r="BG254" i="4"/>
  <c r="BF254" i="4"/>
  <c r="BE254" i="4"/>
  <c r="T254" i="4"/>
  <c r="R254" i="4"/>
  <c r="P254" i="4"/>
  <c r="BK254" i="4"/>
  <c r="J254" i="4"/>
  <c r="BI251" i="4"/>
  <c r="BH251" i="4"/>
  <c r="BG251" i="4"/>
  <c r="BF251" i="4"/>
  <c r="BE251" i="4"/>
  <c r="T251" i="4"/>
  <c r="R251" i="4"/>
  <c r="P251" i="4"/>
  <c r="BK251" i="4"/>
  <c r="J251" i="4"/>
  <c r="BI246" i="4"/>
  <c r="BH246" i="4"/>
  <c r="BG246" i="4"/>
  <c r="BF246" i="4"/>
  <c r="BE246" i="4"/>
  <c r="T246" i="4"/>
  <c r="R246" i="4"/>
  <c r="P246" i="4"/>
  <c r="BK246" i="4"/>
  <c r="J246" i="4"/>
  <c r="BI234" i="4"/>
  <c r="BH234" i="4"/>
  <c r="BG234" i="4"/>
  <c r="BF234" i="4"/>
  <c r="BE234" i="4"/>
  <c r="T234" i="4"/>
  <c r="R234" i="4"/>
  <c r="P234" i="4"/>
  <c r="BK234" i="4"/>
  <c r="J234" i="4"/>
  <c r="BI224" i="4"/>
  <c r="BH224" i="4"/>
  <c r="BG224" i="4"/>
  <c r="BF224" i="4"/>
  <c r="BE224" i="4"/>
  <c r="T224" i="4"/>
  <c r="R224" i="4"/>
  <c r="P224" i="4"/>
  <c r="BK224" i="4"/>
  <c r="J224" i="4"/>
  <c r="BI217" i="4"/>
  <c r="BH217" i="4"/>
  <c r="BG217" i="4"/>
  <c r="BF217" i="4"/>
  <c r="BE217" i="4"/>
  <c r="T217" i="4"/>
  <c r="T216" i="4" s="1"/>
  <c r="R217" i="4"/>
  <c r="R216" i="4" s="1"/>
  <c r="P217" i="4"/>
  <c r="P216" i="4" s="1"/>
  <c r="BK217" i="4"/>
  <c r="BK216" i="4" s="1"/>
  <c r="J216" i="4" s="1"/>
  <c r="J67" i="4" s="1"/>
  <c r="J217" i="4"/>
  <c r="BI212" i="4"/>
  <c r="BH212" i="4"/>
  <c r="BG212" i="4"/>
  <c r="BF212" i="4"/>
  <c r="T212" i="4"/>
  <c r="R212" i="4"/>
  <c r="P212" i="4"/>
  <c r="BK212" i="4"/>
  <c r="J212" i="4"/>
  <c r="BE212" i="4" s="1"/>
  <c r="BI198" i="4"/>
  <c r="BH198" i="4"/>
  <c r="BG198" i="4"/>
  <c r="BF198" i="4"/>
  <c r="T198" i="4"/>
  <c r="R198" i="4"/>
  <c r="P198" i="4"/>
  <c r="BK198" i="4"/>
  <c r="J198" i="4"/>
  <c r="BE198" i="4" s="1"/>
  <c r="BI187" i="4"/>
  <c r="BH187" i="4"/>
  <c r="BG187" i="4"/>
  <c r="BF187" i="4"/>
  <c r="T187" i="4"/>
  <c r="R187" i="4"/>
  <c r="P187" i="4"/>
  <c r="BK187" i="4"/>
  <c r="J187" i="4"/>
  <c r="BE187" i="4" s="1"/>
  <c r="BI173" i="4"/>
  <c r="BH173" i="4"/>
  <c r="BG173" i="4"/>
  <c r="BF173" i="4"/>
  <c r="T173" i="4"/>
  <c r="R173" i="4"/>
  <c r="P173" i="4"/>
  <c r="BK173" i="4"/>
  <c r="J173" i="4"/>
  <c r="BE173" i="4" s="1"/>
  <c r="BI161" i="4"/>
  <c r="BH161" i="4"/>
  <c r="BG161" i="4"/>
  <c r="BF161" i="4"/>
  <c r="T161" i="4"/>
  <c r="R161" i="4"/>
  <c r="P161" i="4"/>
  <c r="BK161" i="4"/>
  <c r="J161" i="4"/>
  <c r="BE161" i="4" s="1"/>
  <c r="BI147" i="4"/>
  <c r="BH147" i="4"/>
  <c r="BG147" i="4"/>
  <c r="BF147" i="4"/>
  <c r="T147" i="4"/>
  <c r="R147" i="4"/>
  <c r="P147" i="4"/>
  <c r="BK147" i="4"/>
  <c r="J147" i="4"/>
  <c r="BE147" i="4" s="1"/>
  <c r="BI137" i="4"/>
  <c r="BH137" i="4"/>
  <c r="BG137" i="4"/>
  <c r="BF137" i="4"/>
  <c r="BE137" i="4"/>
  <c r="T137" i="4"/>
  <c r="R137" i="4"/>
  <c r="P137" i="4"/>
  <c r="BK137" i="4"/>
  <c r="J137" i="4"/>
  <c r="BI127" i="4"/>
  <c r="BH127" i="4"/>
  <c r="BG127" i="4"/>
  <c r="BF127" i="4"/>
  <c r="BE127" i="4"/>
  <c r="T127" i="4"/>
  <c r="R127" i="4"/>
  <c r="P127" i="4"/>
  <c r="BK127" i="4"/>
  <c r="J127" i="4"/>
  <c r="BI119" i="4"/>
  <c r="BH119" i="4"/>
  <c r="BG119" i="4"/>
  <c r="BF119" i="4"/>
  <c r="BE119" i="4"/>
  <c r="T119" i="4"/>
  <c r="R119" i="4"/>
  <c r="P119" i="4"/>
  <c r="BK119" i="4"/>
  <c r="J119" i="4"/>
  <c r="BI112" i="4"/>
  <c r="BH112" i="4"/>
  <c r="BG112" i="4"/>
  <c r="BF112" i="4"/>
  <c r="BE112" i="4"/>
  <c r="T112" i="4"/>
  <c r="R112" i="4"/>
  <c r="P112" i="4"/>
  <c r="BK112" i="4"/>
  <c r="J112" i="4"/>
  <c r="BI105" i="4"/>
  <c r="F38" i="4" s="1"/>
  <c r="BD56" i="1" s="1"/>
  <c r="BH105" i="4"/>
  <c r="F37" i="4" s="1"/>
  <c r="BC56" i="1" s="1"/>
  <c r="BG105" i="4"/>
  <c r="F36" i="4" s="1"/>
  <c r="BB56" i="1" s="1"/>
  <c r="BF105" i="4"/>
  <c r="J35" i="4" s="1"/>
  <c r="AW56" i="1" s="1"/>
  <c r="BE105" i="4"/>
  <c r="T105" i="4"/>
  <c r="T104" i="4" s="1"/>
  <c r="T103" i="4" s="1"/>
  <c r="T102" i="4" s="1"/>
  <c r="R105" i="4"/>
  <c r="R104" i="4" s="1"/>
  <c r="R103" i="4" s="1"/>
  <c r="R102" i="4" s="1"/>
  <c r="P105" i="4"/>
  <c r="P104" i="4" s="1"/>
  <c r="P103" i="4" s="1"/>
  <c r="P102" i="4" s="1"/>
  <c r="AU56" i="1" s="1"/>
  <c r="BK105" i="4"/>
  <c r="BK104" i="4" s="1"/>
  <c r="J105" i="4"/>
  <c r="J98" i="4"/>
  <c r="F98" i="4"/>
  <c r="F96" i="4"/>
  <c r="E94" i="4"/>
  <c r="E88" i="4"/>
  <c r="J59" i="4"/>
  <c r="F59" i="4"/>
  <c r="F57" i="4"/>
  <c r="E55" i="4"/>
  <c r="J22" i="4"/>
  <c r="E22" i="4"/>
  <c r="F60" i="4" s="1"/>
  <c r="J21" i="4"/>
  <c r="J16" i="4"/>
  <c r="J96" i="4" s="1"/>
  <c r="E7" i="4"/>
  <c r="E49" i="4" s="1"/>
  <c r="AY55" i="1"/>
  <c r="AX55" i="1"/>
  <c r="BI2696" i="3"/>
  <c r="BH2696" i="3"/>
  <c r="BG2696" i="3"/>
  <c r="BF2696" i="3"/>
  <c r="BE2696" i="3"/>
  <c r="T2696" i="3"/>
  <c r="T2695" i="3" s="1"/>
  <c r="R2696" i="3"/>
  <c r="R2695" i="3" s="1"/>
  <c r="P2696" i="3"/>
  <c r="P2695" i="3" s="1"/>
  <c r="BK2696" i="3"/>
  <c r="BK2695" i="3" s="1"/>
  <c r="J2695" i="3" s="1"/>
  <c r="J92" i="3" s="1"/>
  <c r="J2696" i="3"/>
  <c r="BI2692" i="3"/>
  <c r="BH2692" i="3"/>
  <c r="BG2692" i="3"/>
  <c r="BF2692" i="3"/>
  <c r="BE2692" i="3"/>
  <c r="T2692" i="3"/>
  <c r="R2692" i="3"/>
  <c r="P2692" i="3"/>
  <c r="BK2692" i="3"/>
  <c r="J2692" i="3"/>
  <c r="BI2689" i="3"/>
  <c r="BH2689" i="3"/>
  <c r="BG2689" i="3"/>
  <c r="BF2689" i="3"/>
  <c r="BE2689" i="3"/>
  <c r="T2689" i="3"/>
  <c r="R2689" i="3"/>
  <c r="P2689" i="3"/>
  <c r="BK2689" i="3"/>
  <c r="J2689" i="3"/>
  <c r="BI2686" i="3"/>
  <c r="BH2686" i="3"/>
  <c r="BG2686" i="3"/>
  <c r="BF2686" i="3"/>
  <c r="BE2686" i="3"/>
  <c r="T2686" i="3"/>
  <c r="R2686" i="3"/>
  <c r="P2686" i="3"/>
  <c r="BK2686" i="3"/>
  <c r="J2686" i="3"/>
  <c r="BI2683" i="3"/>
  <c r="BH2683" i="3"/>
  <c r="BG2683" i="3"/>
  <c r="BF2683" i="3"/>
  <c r="BE2683" i="3"/>
  <c r="T2683" i="3"/>
  <c r="R2683" i="3"/>
  <c r="P2683" i="3"/>
  <c r="BK2683" i="3"/>
  <c r="J2683" i="3"/>
  <c r="BI2680" i="3"/>
  <c r="BH2680" i="3"/>
  <c r="BG2680" i="3"/>
  <c r="BF2680" i="3"/>
  <c r="BE2680" i="3"/>
  <c r="T2680" i="3"/>
  <c r="R2680" i="3"/>
  <c r="P2680" i="3"/>
  <c r="BK2680" i="3"/>
  <c r="J2680" i="3"/>
  <c r="BI2677" i="3"/>
  <c r="BH2677" i="3"/>
  <c r="BG2677" i="3"/>
  <c r="BF2677" i="3"/>
  <c r="BE2677" i="3"/>
  <c r="T2677" i="3"/>
  <c r="R2677" i="3"/>
  <c r="P2677" i="3"/>
  <c r="BK2677" i="3"/>
  <c r="J2677" i="3"/>
  <c r="BI2674" i="3"/>
  <c r="BH2674" i="3"/>
  <c r="BG2674" i="3"/>
  <c r="BF2674" i="3"/>
  <c r="BE2674" i="3"/>
  <c r="T2674" i="3"/>
  <c r="R2674" i="3"/>
  <c r="P2674" i="3"/>
  <c r="BK2674" i="3"/>
  <c r="J2674" i="3"/>
  <c r="BI2671" i="3"/>
  <c r="BH2671" i="3"/>
  <c r="BG2671" i="3"/>
  <c r="BF2671" i="3"/>
  <c r="BE2671" i="3"/>
  <c r="T2671" i="3"/>
  <c r="R2671" i="3"/>
  <c r="P2671" i="3"/>
  <c r="BK2671" i="3"/>
  <c r="J2671" i="3"/>
  <c r="BI2668" i="3"/>
  <c r="BH2668" i="3"/>
  <c r="BG2668" i="3"/>
  <c r="BF2668" i="3"/>
  <c r="BE2668" i="3"/>
  <c r="T2668" i="3"/>
  <c r="T2667" i="3" s="1"/>
  <c r="R2668" i="3"/>
  <c r="R2667" i="3" s="1"/>
  <c r="P2668" i="3"/>
  <c r="P2667" i="3" s="1"/>
  <c r="BK2668" i="3"/>
  <c r="BK2667" i="3" s="1"/>
  <c r="J2667" i="3" s="1"/>
  <c r="J91" i="3" s="1"/>
  <c r="J2668" i="3"/>
  <c r="BI2664" i="3"/>
  <c r="BH2664" i="3"/>
  <c r="BG2664" i="3"/>
  <c r="BF2664" i="3"/>
  <c r="T2664" i="3"/>
  <c r="R2664" i="3"/>
  <c r="P2664" i="3"/>
  <c r="BK2664" i="3"/>
  <c r="J2664" i="3"/>
  <c r="BE2664" i="3" s="1"/>
  <c r="BI2661" i="3"/>
  <c r="BH2661" i="3"/>
  <c r="BG2661" i="3"/>
  <c r="BF2661" i="3"/>
  <c r="T2661" i="3"/>
  <c r="T2660" i="3" s="1"/>
  <c r="R2661" i="3"/>
  <c r="R2660" i="3" s="1"/>
  <c r="P2661" i="3"/>
  <c r="P2660" i="3" s="1"/>
  <c r="BK2661" i="3"/>
  <c r="BK2660" i="3" s="1"/>
  <c r="J2660" i="3" s="1"/>
  <c r="J90" i="3" s="1"/>
  <c r="J2661" i="3"/>
  <c r="BE2661" i="3" s="1"/>
  <c r="BI2657" i="3"/>
  <c r="BH2657" i="3"/>
  <c r="BG2657" i="3"/>
  <c r="BF2657" i="3"/>
  <c r="BE2657" i="3"/>
  <c r="T2657" i="3"/>
  <c r="T2656" i="3" s="1"/>
  <c r="R2657" i="3"/>
  <c r="R2656" i="3" s="1"/>
  <c r="P2657" i="3"/>
  <c r="P2656" i="3" s="1"/>
  <c r="BK2657" i="3"/>
  <c r="BK2656" i="3" s="1"/>
  <c r="J2656" i="3" s="1"/>
  <c r="J89" i="3" s="1"/>
  <c r="J2657" i="3"/>
  <c r="BI2653" i="3"/>
  <c r="BH2653" i="3"/>
  <c r="BG2653" i="3"/>
  <c r="BF2653" i="3"/>
  <c r="T2653" i="3"/>
  <c r="R2653" i="3"/>
  <c r="P2653" i="3"/>
  <c r="BK2653" i="3"/>
  <c r="J2653" i="3"/>
  <c r="BE2653" i="3" s="1"/>
  <c r="BI2650" i="3"/>
  <c r="BH2650" i="3"/>
  <c r="BG2650" i="3"/>
  <c r="BF2650" i="3"/>
  <c r="T2650" i="3"/>
  <c r="R2650" i="3"/>
  <c r="P2650" i="3"/>
  <c r="BK2650" i="3"/>
  <c r="J2650" i="3"/>
  <c r="BE2650" i="3" s="1"/>
  <c r="BI2647" i="3"/>
  <c r="BH2647" i="3"/>
  <c r="BG2647" i="3"/>
  <c r="BF2647" i="3"/>
  <c r="T2647" i="3"/>
  <c r="R2647" i="3"/>
  <c r="P2647" i="3"/>
  <c r="BK2647" i="3"/>
  <c r="J2647" i="3"/>
  <c r="BE2647" i="3" s="1"/>
  <c r="BI2644" i="3"/>
  <c r="BH2644" i="3"/>
  <c r="BG2644" i="3"/>
  <c r="BF2644" i="3"/>
  <c r="BE2644" i="3"/>
  <c r="T2644" i="3"/>
  <c r="R2644" i="3"/>
  <c r="P2644" i="3"/>
  <c r="BK2644" i="3"/>
  <c r="J2644" i="3"/>
  <c r="BI2641" i="3"/>
  <c r="BH2641" i="3"/>
  <c r="BG2641" i="3"/>
  <c r="BF2641" i="3"/>
  <c r="T2641" i="3"/>
  <c r="R2641" i="3"/>
  <c r="P2641" i="3"/>
  <c r="BK2641" i="3"/>
  <c r="J2641" i="3"/>
  <c r="BE2641" i="3" s="1"/>
  <c r="BI2638" i="3"/>
  <c r="BH2638" i="3"/>
  <c r="BG2638" i="3"/>
  <c r="BF2638" i="3"/>
  <c r="BE2638" i="3"/>
  <c r="T2638" i="3"/>
  <c r="R2638" i="3"/>
  <c r="P2638" i="3"/>
  <c r="BK2638" i="3"/>
  <c r="J2638" i="3"/>
  <c r="BI2635" i="3"/>
  <c r="BH2635" i="3"/>
  <c r="BG2635" i="3"/>
  <c r="BF2635" i="3"/>
  <c r="T2635" i="3"/>
  <c r="R2635" i="3"/>
  <c r="P2635" i="3"/>
  <c r="BK2635" i="3"/>
  <c r="J2635" i="3"/>
  <c r="BE2635" i="3" s="1"/>
  <c r="BI2632" i="3"/>
  <c r="BH2632" i="3"/>
  <c r="BG2632" i="3"/>
  <c r="BF2632" i="3"/>
  <c r="BE2632" i="3"/>
  <c r="T2632" i="3"/>
  <c r="R2632" i="3"/>
  <c r="P2632" i="3"/>
  <c r="BK2632" i="3"/>
  <c r="J2632" i="3"/>
  <c r="BI2629" i="3"/>
  <c r="BH2629" i="3"/>
  <c r="BG2629" i="3"/>
  <c r="BF2629" i="3"/>
  <c r="T2629" i="3"/>
  <c r="R2629" i="3"/>
  <c r="P2629" i="3"/>
  <c r="BK2629" i="3"/>
  <c r="J2629" i="3"/>
  <c r="BE2629" i="3" s="1"/>
  <c r="BI2626" i="3"/>
  <c r="BH2626" i="3"/>
  <c r="BG2626" i="3"/>
  <c r="BF2626" i="3"/>
  <c r="BE2626" i="3"/>
  <c r="T2626" i="3"/>
  <c r="R2626" i="3"/>
  <c r="P2626" i="3"/>
  <c r="BK2626" i="3"/>
  <c r="J2626" i="3"/>
  <c r="BI2623" i="3"/>
  <c r="BH2623" i="3"/>
  <c r="BG2623" i="3"/>
  <c r="BF2623" i="3"/>
  <c r="BE2623" i="3"/>
  <c r="T2623" i="3"/>
  <c r="R2623" i="3"/>
  <c r="P2623" i="3"/>
  <c r="BK2623" i="3"/>
  <c r="J2623" i="3"/>
  <c r="BI2620" i="3"/>
  <c r="BH2620" i="3"/>
  <c r="BG2620" i="3"/>
  <c r="BF2620" i="3"/>
  <c r="BE2620" i="3"/>
  <c r="T2620" i="3"/>
  <c r="R2620" i="3"/>
  <c r="P2620" i="3"/>
  <c r="BK2620" i="3"/>
  <c r="J2620" i="3"/>
  <c r="BI2617" i="3"/>
  <c r="BH2617" i="3"/>
  <c r="BG2617" i="3"/>
  <c r="BF2617" i="3"/>
  <c r="BE2617" i="3"/>
  <c r="T2617" i="3"/>
  <c r="R2617" i="3"/>
  <c r="P2617" i="3"/>
  <c r="BK2617" i="3"/>
  <c r="J2617" i="3"/>
  <c r="BI2614" i="3"/>
  <c r="BH2614" i="3"/>
  <c r="BG2614" i="3"/>
  <c r="BF2614" i="3"/>
  <c r="BE2614" i="3"/>
  <c r="T2614" i="3"/>
  <c r="R2614" i="3"/>
  <c r="P2614" i="3"/>
  <c r="BK2614" i="3"/>
  <c r="J2614" i="3"/>
  <c r="BI2611" i="3"/>
  <c r="BH2611" i="3"/>
  <c r="BG2611" i="3"/>
  <c r="BF2611" i="3"/>
  <c r="BE2611" i="3"/>
  <c r="T2611" i="3"/>
  <c r="R2611" i="3"/>
  <c r="P2611" i="3"/>
  <c r="BK2611" i="3"/>
  <c r="J2611" i="3"/>
  <c r="BI2608" i="3"/>
  <c r="BH2608" i="3"/>
  <c r="BG2608" i="3"/>
  <c r="BF2608" i="3"/>
  <c r="BE2608" i="3"/>
  <c r="T2608" i="3"/>
  <c r="R2608" i="3"/>
  <c r="P2608" i="3"/>
  <c r="BK2608" i="3"/>
  <c r="J2608" i="3"/>
  <c r="BI2605" i="3"/>
  <c r="BH2605" i="3"/>
  <c r="BG2605" i="3"/>
  <c r="BF2605" i="3"/>
  <c r="BE2605" i="3"/>
  <c r="T2605" i="3"/>
  <c r="R2605" i="3"/>
  <c r="P2605" i="3"/>
  <c r="BK2605" i="3"/>
  <c r="J2605" i="3"/>
  <c r="BI2602" i="3"/>
  <c r="BH2602" i="3"/>
  <c r="BG2602" i="3"/>
  <c r="BF2602" i="3"/>
  <c r="BE2602" i="3"/>
  <c r="T2602" i="3"/>
  <c r="R2602" i="3"/>
  <c r="P2602" i="3"/>
  <c r="BK2602" i="3"/>
  <c r="J2602" i="3"/>
  <c r="BI2599" i="3"/>
  <c r="BH2599" i="3"/>
  <c r="BG2599" i="3"/>
  <c r="BF2599" i="3"/>
  <c r="BE2599" i="3"/>
  <c r="T2599" i="3"/>
  <c r="R2599" i="3"/>
  <c r="P2599" i="3"/>
  <c r="BK2599" i="3"/>
  <c r="J2599" i="3"/>
  <c r="BI2596" i="3"/>
  <c r="BH2596" i="3"/>
  <c r="BG2596" i="3"/>
  <c r="BF2596" i="3"/>
  <c r="BE2596" i="3"/>
  <c r="T2596" i="3"/>
  <c r="R2596" i="3"/>
  <c r="P2596" i="3"/>
  <c r="BK2596" i="3"/>
  <c r="J2596" i="3"/>
  <c r="BI2593" i="3"/>
  <c r="BH2593" i="3"/>
  <c r="BG2593" i="3"/>
  <c r="BF2593" i="3"/>
  <c r="BE2593" i="3"/>
  <c r="T2593" i="3"/>
  <c r="R2593" i="3"/>
  <c r="P2593" i="3"/>
  <c r="BK2593" i="3"/>
  <c r="J2593" i="3"/>
  <c r="BI2590" i="3"/>
  <c r="BH2590" i="3"/>
  <c r="BG2590" i="3"/>
  <c r="BF2590" i="3"/>
  <c r="BE2590" i="3"/>
  <c r="T2590" i="3"/>
  <c r="R2590" i="3"/>
  <c r="P2590" i="3"/>
  <c r="BK2590" i="3"/>
  <c r="J2590" i="3"/>
  <c r="BI2587" i="3"/>
  <c r="BH2587" i="3"/>
  <c r="BG2587" i="3"/>
  <c r="BF2587" i="3"/>
  <c r="BE2587" i="3"/>
  <c r="T2587" i="3"/>
  <c r="R2587" i="3"/>
  <c r="P2587" i="3"/>
  <c r="BK2587" i="3"/>
  <c r="J2587" i="3"/>
  <c r="BI2584" i="3"/>
  <c r="BH2584" i="3"/>
  <c r="BG2584" i="3"/>
  <c r="BF2584" i="3"/>
  <c r="BE2584" i="3"/>
  <c r="T2584" i="3"/>
  <c r="R2584" i="3"/>
  <c r="P2584" i="3"/>
  <c r="BK2584" i="3"/>
  <c r="J2584" i="3"/>
  <c r="BI2581" i="3"/>
  <c r="BH2581" i="3"/>
  <c r="BG2581" i="3"/>
  <c r="BF2581" i="3"/>
  <c r="BE2581" i="3"/>
  <c r="T2581" i="3"/>
  <c r="R2581" i="3"/>
  <c r="P2581" i="3"/>
  <c r="BK2581" i="3"/>
  <c r="J2581" i="3"/>
  <c r="BI2578" i="3"/>
  <c r="BH2578" i="3"/>
  <c r="BG2578" i="3"/>
  <c r="BF2578" i="3"/>
  <c r="BE2578" i="3"/>
  <c r="T2578" i="3"/>
  <c r="R2578" i="3"/>
  <c r="P2578" i="3"/>
  <c r="BK2578" i="3"/>
  <c r="J2578" i="3"/>
  <c r="BI2575" i="3"/>
  <c r="BH2575" i="3"/>
  <c r="BG2575" i="3"/>
  <c r="BF2575" i="3"/>
  <c r="BE2575" i="3"/>
  <c r="T2575" i="3"/>
  <c r="R2575" i="3"/>
  <c r="P2575" i="3"/>
  <c r="BK2575" i="3"/>
  <c r="J2575" i="3"/>
  <c r="BI2572" i="3"/>
  <c r="BH2572" i="3"/>
  <c r="BG2572" i="3"/>
  <c r="BF2572" i="3"/>
  <c r="BE2572" i="3"/>
  <c r="T2572" i="3"/>
  <c r="R2572" i="3"/>
  <c r="P2572" i="3"/>
  <c r="BK2572" i="3"/>
  <c r="J2572" i="3"/>
  <c r="BI2569" i="3"/>
  <c r="BH2569" i="3"/>
  <c r="BG2569" i="3"/>
  <c r="BF2569" i="3"/>
  <c r="BE2569" i="3"/>
  <c r="T2569" i="3"/>
  <c r="R2569" i="3"/>
  <c r="P2569" i="3"/>
  <c r="BK2569" i="3"/>
  <c r="J2569" i="3"/>
  <c r="BI2566" i="3"/>
  <c r="BH2566" i="3"/>
  <c r="BG2566" i="3"/>
  <c r="BF2566" i="3"/>
  <c r="BE2566" i="3"/>
  <c r="T2566" i="3"/>
  <c r="R2566" i="3"/>
  <c r="P2566" i="3"/>
  <c r="BK2566" i="3"/>
  <c r="J2566" i="3"/>
  <c r="BI2563" i="3"/>
  <c r="BH2563" i="3"/>
  <c r="BG2563" i="3"/>
  <c r="BF2563" i="3"/>
  <c r="BE2563" i="3"/>
  <c r="T2563" i="3"/>
  <c r="R2563" i="3"/>
  <c r="P2563" i="3"/>
  <c r="BK2563" i="3"/>
  <c r="J2563" i="3"/>
  <c r="BI2560" i="3"/>
  <c r="BH2560" i="3"/>
  <c r="BG2560" i="3"/>
  <c r="BF2560" i="3"/>
  <c r="BE2560" i="3"/>
  <c r="T2560" i="3"/>
  <c r="R2560" i="3"/>
  <c r="P2560" i="3"/>
  <c r="BK2560" i="3"/>
  <c r="J2560" i="3"/>
  <c r="BI2557" i="3"/>
  <c r="BH2557" i="3"/>
  <c r="BG2557" i="3"/>
  <c r="BF2557" i="3"/>
  <c r="BE2557" i="3"/>
  <c r="T2557" i="3"/>
  <c r="R2557" i="3"/>
  <c r="P2557" i="3"/>
  <c r="BK2557" i="3"/>
  <c r="J2557" i="3"/>
  <c r="BI2554" i="3"/>
  <c r="BH2554" i="3"/>
  <c r="BG2554" i="3"/>
  <c r="BF2554" i="3"/>
  <c r="BE2554" i="3"/>
  <c r="T2554" i="3"/>
  <c r="R2554" i="3"/>
  <c r="P2554" i="3"/>
  <c r="BK2554" i="3"/>
  <c r="J2554" i="3"/>
  <c r="BI2551" i="3"/>
  <c r="BH2551" i="3"/>
  <c r="BG2551" i="3"/>
  <c r="BF2551" i="3"/>
  <c r="BE2551" i="3"/>
  <c r="T2551" i="3"/>
  <c r="R2551" i="3"/>
  <c r="P2551" i="3"/>
  <c r="BK2551" i="3"/>
  <c r="J2551" i="3"/>
  <c r="BI2548" i="3"/>
  <c r="BH2548" i="3"/>
  <c r="BG2548" i="3"/>
  <c r="BF2548" i="3"/>
  <c r="BE2548" i="3"/>
  <c r="T2548" i="3"/>
  <c r="R2548" i="3"/>
  <c r="P2548" i="3"/>
  <c r="BK2548" i="3"/>
  <c r="J2548" i="3"/>
  <c r="BI2545" i="3"/>
  <c r="BH2545" i="3"/>
  <c r="BG2545" i="3"/>
  <c r="BF2545" i="3"/>
  <c r="BE2545" i="3"/>
  <c r="T2545" i="3"/>
  <c r="R2545" i="3"/>
  <c r="P2545" i="3"/>
  <c r="BK2545" i="3"/>
  <c r="J2545" i="3"/>
  <c r="BI2542" i="3"/>
  <c r="BH2542" i="3"/>
  <c r="BG2542" i="3"/>
  <c r="BF2542" i="3"/>
  <c r="BE2542" i="3"/>
  <c r="T2542" i="3"/>
  <c r="R2542" i="3"/>
  <c r="P2542" i="3"/>
  <c r="BK2542" i="3"/>
  <c r="J2542" i="3"/>
  <c r="BI2539" i="3"/>
  <c r="BH2539" i="3"/>
  <c r="BG2539" i="3"/>
  <c r="BF2539" i="3"/>
  <c r="BE2539" i="3"/>
  <c r="T2539" i="3"/>
  <c r="R2539" i="3"/>
  <c r="P2539" i="3"/>
  <c r="BK2539" i="3"/>
  <c r="J2539" i="3"/>
  <c r="BI2536" i="3"/>
  <c r="BH2536" i="3"/>
  <c r="BG2536" i="3"/>
  <c r="BF2536" i="3"/>
  <c r="BE2536" i="3"/>
  <c r="T2536" i="3"/>
  <c r="R2536" i="3"/>
  <c r="P2536" i="3"/>
  <c r="BK2536" i="3"/>
  <c r="J2536" i="3"/>
  <c r="BI2533" i="3"/>
  <c r="BH2533" i="3"/>
  <c r="BG2533" i="3"/>
  <c r="BF2533" i="3"/>
  <c r="BE2533" i="3"/>
  <c r="T2533" i="3"/>
  <c r="R2533" i="3"/>
  <c r="P2533" i="3"/>
  <c r="BK2533" i="3"/>
  <c r="J2533" i="3"/>
  <c r="BI2530" i="3"/>
  <c r="BH2530" i="3"/>
  <c r="BG2530" i="3"/>
  <c r="BF2530" i="3"/>
  <c r="BE2530" i="3"/>
  <c r="T2530" i="3"/>
  <c r="R2530" i="3"/>
  <c r="P2530" i="3"/>
  <c r="BK2530" i="3"/>
  <c r="J2530" i="3"/>
  <c r="BI2527" i="3"/>
  <c r="BH2527" i="3"/>
  <c r="BG2527" i="3"/>
  <c r="BF2527" i="3"/>
  <c r="BE2527" i="3"/>
  <c r="T2527" i="3"/>
  <c r="R2527" i="3"/>
  <c r="P2527" i="3"/>
  <c r="BK2527" i="3"/>
  <c r="J2527" i="3"/>
  <c r="BI2524" i="3"/>
  <c r="BH2524" i="3"/>
  <c r="BG2524" i="3"/>
  <c r="BF2524" i="3"/>
  <c r="BE2524" i="3"/>
  <c r="T2524" i="3"/>
  <c r="R2524" i="3"/>
  <c r="P2524" i="3"/>
  <c r="BK2524" i="3"/>
  <c r="J2524" i="3"/>
  <c r="BI2521" i="3"/>
  <c r="BH2521" i="3"/>
  <c r="BG2521" i="3"/>
  <c r="BF2521" i="3"/>
  <c r="BE2521" i="3"/>
  <c r="T2521" i="3"/>
  <c r="R2521" i="3"/>
  <c r="P2521" i="3"/>
  <c r="BK2521" i="3"/>
  <c r="J2521" i="3"/>
  <c r="BI2518" i="3"/>
  <c r="BH2518" i="3"/>
  <c r="BG2518" i="3"/>
  <c r="BF2518" i="3"/>
  <c r="BE2518" i="3"/>
  <c r="T2518" i="3"/>
  <c r="R2518" i="3"/>
  <c r="P2518" i="3"/>
  <c r="BK2518" i="3"/>
  <c r="J2518" i="3"/>
  <c r="BI2515" i="3"/>
  <c r="BH2515" i="3"/>
  <c r="BG2515" i="3"/>
  <c r="BF2515" i="3"/>
  <c r="BE2515" i="3"/>
  <c r="T2515" i="3"/>
  <c r="T2514" i="3" s="1"/>
  <c r="T2513" i="3" s="1"/>
  <c r="R2515" i="3"/>
  <c r="R2514" i="3" s="1"/>
  <c r="R2513" i="3" s="1"/>
  <c r="P2515" i="3"/>
  <c r="P2514" i="3" s="1"/>
  <c r="P2513" i="3" s="1"/>
  <c r="BK2515" i="3"/>
  <c r="BK2514" i="3" s="1"/>
  <c r="J2515" i="3"/>
  <c r="BI2512" i="3"/>
  <c r="BH2512" i="3"/>
  <c r="BG2512" i="3"/>
  <c r="BF2512" i="3"/>
  <c r="BE2512" i="3"/>
  <c r="T2512" i="3"/>
  <c r="R2512" i="3"/>
  <c r="P2512" i="3"/>
  <c r="BK2512" i="3"/>
  <c r="J2512" i="3"/>
  <c r="BI2509" i="3"/>
  <c r="BH2509" i="3"/>
  <c r="BG2509" i="3"/>
  <c r="BF2509" i="3"/>
  <c r="BE2509" i="3"/>
  <c r="T2509" i="3"/>
  <c r="R2509" i="3"/>
  <c r="P2509" i="3"/>
  <c r="BK2509" i="3"/>
  <c r="J2509" i="3"/>
  <c r="BI2506" i="3"/>
  <c r="BH2506" i="3"/>
  <c r="BG2506" i="3"/>
  <c r="BF2506" i="3"/>
  <c r="BE2506" i="3"/>
  <c r="T2506" i="3"/>
  <c r="R2506" i="3"/>
  <c r="P2506" i="3"/>
  <c r="BK2506" i="3"/>
  <c r="J2506" i="3"/>
  <c r="BI2503" i="3"/>
  <c r="BH2503" i="3"/>
  <c r="BG2503" i="3"/>
  <c r="BF2503" i="3"/>
  <c r="BE2503" i="3"/>
  <c r="T2503" i="3"/>
  <c r="R2503" i="3"/>
  <c r="P2503" i="3"/>
  <c r="BK2503" i="3"/>
  <c r="J2503" i="3"/>
  <c r="BI2500" i="3"/>
  <c r="BH2500" i="3"/>
  <c r="BG2500" i="3"/>
  <c r="BF2500" i="3"/>
  <c r="BE2500" i="3"/>
  <c r="T2500" i="3"/>
  <c r="R2500" i="3"/>
  <c r="P2500" i="3"/>
  <c r="BK2500" i="3"/>
  <c r="J2500" i="3"/>
  <c r="BI2497" i="3"/>
  <c r="BH2497" i="3"/>
  <c r="BG2497" i="3"/>
  <c r="BF2497" i="3"/>
  <c r="BE2497" i="3"/>
  <c r="T2497" i="3"/>
  <c r="R2497" i="3"/>
  <c r="P2497" i="3"/>
  <c r="BK2497" i="3"/>
  <c r="J2497" i="3"/>
  <c r="BI2494" i="3"/>
  <c r="BH2494" i="3"/>
  <c r="BG2494" i="3"/>
  <c r="BF2494" i="3"/>
  <c r="BE2494" i="3"/>
  <c r="T2494" i="3"/>
  <c r="R2494" i="3"/>
  <c r="P2494" i="3"/>
  <c r="BK2494" i="3"/>
  <c r="J2494" i="3"/>
  <c r="BI2491" i="3"/>
  <c r="BH2491" i="3"/>
  <c r="BG2491" i="3"/>
  <c r="BF2491" i="3"/>
  <c r="BE2491" i="3"/>
  <c r="T2491" i="3"/>
  <c r="R2491" i="3"/>
  <c r="P2491" i="3"/>
  <c r="BK2491" i="3"/>
  <c r="J2491" i="3"/>
  <c r="BI2488" i="3"/>
  <c r="BH2488" i="3"/>
  <c r="BG2488" i="3"/>
  <c r="BF2488" i="3"/>
  <c r="BE2488" i="3"/>
  <c r="T2488" i="3"/>
  <c r="R2488" i="3"/>
  <c r="P2488" i="3"/>
  <c r="BK2488" i="3"/>
  <c r="J2488" i="3"/>
  <c r="BI2485" i="3"/>
  <c r="BH2485" i="3"/>
  <c r="BG2485" i="3"/>
  <c r="BF2485" i="3"/>
  <c r="BE2485" i="3"/>
  <c r="T2485" i="3"/>
  <c r="R2485" i="3"/>
  <c r="P2485" i="3"/>
  <c r="BK2485" i="3"/>
  <c r="J2485" i="3"/>
  <c r="BI2482" i="3"/>
  <c r="BH2482" i="3"/>
  <c r="BG2482" i="3"/>
  <c r="BF2482" i="3"/>
  <c r="BE2482" i="3"/>
  <c r="T2482" i="3"/>
  <c r="R2482" i="3"/>
  <c r="P2482" i="3"/>
  <c r="BK2482" i="3"/>
  <c r="J2482" i="3"/>
  <c r="BI2479" i="3"/>
  <c r="BH2479" i="3"/>
  <c r="BG2479" i="3"/>
  <c r="BF2479" i="3"/>
  <c r="BE2479" i="3"/>
  <c r="T2479" i="3"/>
  <c r="R2479" i="3"/>
  <c r="P2479" i="3"/>
  <c r="BK2479" i="3"/>
  <c r="J2479" i="3"/>
  <c r="BI2476" i="3"/>
  <c r="BH2476" i="3"/>
  <c r="BG2476" i="3"/>
  <c r="BF2476" i="3"/>
  <c r="BE2476" i="3"/>
  <c r="T2476" i="3"/>
  <c r="R2476" i="3"/>
  <c r="P2476" i="3"/>
  <c r="BK2476" i="3"/>
  <c r="J2476" i="3"/>
  <c r="BI2473" i="3"/>
  <c r="BH2473" i="3"/>
  <c r="BG2473" i="3"/>
  <c r="BF2473" i="3"/>
  <c r="BE2473" i="3"/>
  <c r="T2473" i="3"/>
  <c r="T2472" i="3" s="1"/>
  <c r="R2473" i="3"/>
  <c r="R2472" i="3" s="1"/>
  <c r="P2473" i="3"/>
  <c r="P2472" i="3" s="1"/>
  <c r="BK2473" i="3"/>
  <c r="BK2472" i="3" s="1"/>
  <c r="J2472" i="3" s="1"/>
  <c r="J86" i="3" s="1"/>
  <c r="J2473" i="3"/>
  <c r="BI2408" i="3"/>
  <c r="BH2408" i="3"/>
  <c r="BG2408" i="3"/>
  <c r="BF2408" i="3"/>
  <c r="T2408" i="3"/>
  <c r="R2408" i="3"/>
  <c r="P2408" i="3"/>
  <c r="BK2408" i="3"/>
  <c r="J2408" i="3"/>
  <c r="BE2408" i="3" s="1"/>
  <c r="BI2388" i="3"/>
  <c r="BH2388" i="3"/>
  <c r="BG2388" i="3"/>
  <c r="BF2388" i="3"/>
  <c r="T2388" i="3"/>
  <c r="R2388" i="3"/>
  <c r="P2388" i="3"/>
  <c r="BK2388" i="3"/>
  <c r="J2388" i="3"/>
  <c r="BE2388" i="3" s="1"/>
  <c r="BI2341" i="3"/>
  <c r="BH2341" i="3"/>
  <c r="BG2341" i="3"/>
  <c r="BF2341" i="3"/>
  <c r="T2341" i="3"/>
  <c r="T2340" i="3" s="1"/>
  <c r="R2341" i="3"/>
  <c r="R2340" i="3" s="1"/>
  <c r="P2341" i="3"/>
  <c r="P2340" i="3" s="1"/>
  <c r="BK2341" i="3"/>
  <c r="BK2340" i="3" s="1"/>
  <c r="J2340" i="3" s="1"/>
  <c r="J85" i="3" s="1"/>
  <c r="J2341" i="3"/>
  <c r="BE2341" i="3" s="1"/>
  <c r="BI2311" i="3"/>
  <c r="BH2311" i="3"/>
  <c r="BG2311" i="3"/>
  <c r="BF2311" i="3"/>
  <c r="BE2311" i="3"/>
  <c r="T2311" i="3"/>
  <c r="R2311" i="3"/>
  <c r="P2311" i="3"/>
  <c r="BK2311" i="3"/>
  <c r="J2311" i="3"/>
  <c r="BI2283" i="3"/>
  <c r="BH2283" i="3"/>
  <c r="BG2283" i="3"/>
  <c r="BF2283" i="3"/>
  <c r="BE2283" i="3"/>
  <c r="T2283" i="3"/>
  <c r="R2283" i="3"/>
  <c r="P2283" i="3"/>
  <c r="BK2283" i="3"/>
  <c r="J2283" i="3"/>
  <c r="BI2272" i="3"/>
  <c r="BH2272" i="3"/>
  <c r="BG2272" i="3"/>
  <c r="BF2272" i="3"/>
  <c r="BE2272" i="3"/>
  <c r="T2272" i="3"/>
  <c r="R2272" i="3"/>
  <c r="P2272" i="3"/>
  <c r="BK2272" i="3"/>
  <c r="J2272" i="3"/>
  <c r="BI2245" i="3"/>
  <c r="BH2245" i="3"/>
  <c r="BG2245" i="3"/>
  <c r="BF2245" i="3"/>
  <c r="BE2245" i="3"/>
  <c r="T2245" i="3"/>
  <c r="R2245" i="3"/>
  <c r="P2245" i="3"/>
  <c r="BK2245" i="3"/>
  <c r="J2245" i="3"/>
  <c r="BI2218" i="3"/>
  <c r="BH2218" i="3"/>
  <c r="BG2218" i="3"/>
  <c r="BF2218" i="3"/>
  <c r="BE2218" i="3"/>
  <c r="T2218" i="3"/>
  <c r="R2218" i="3"/>
  <c r="P2218" i="3"/>
  <c r="BK2218" i="3"/>
  <c r="J2218" i="3"/>
  <c r="BI2191" i="3"/>
  <c r="BH2191" i="3"/>
  <c r="BG2191" i="3"/>
  <c r="BF2191" i="3"/>
  <c r="BE2191" i="3"/>
  <c r="T2191" i="3"/>
  <c r="R2191" i="3"/>
  <c r="P2191" i="3"/>
  <c r="BK2191" i="3"/>
  <c r="J2191" i="3"/>
  <c r="BI2165" i="3"/>
  <c r="BH2165" i="3"/>
  <c r="BG2165" i="3"/>
  <c r="BF2165" i="3"/>
  <c r="BE2165" i="3"/>
  <c r="T2165" i="3"/>
  <c r="T2164" i="3" s="1"/>
  <c r="R2165" i="3"/>
  <c r="R2164" i="3" s="1"/>
  <c r="P2165" i="3"/>
  <c r="P2164" i="3" s="1"/>
  <c r="BK2165" i="3"/>
  <c r="BK2164" i="3" s="1"/>
  <c r="J2164" i="3" s="1"/>
  <c r="J84" i="3" s="1"/>
  <c r="J2165" i="3"/>
  <c r="BI2163" i="3"/>
  <c r="BH2163" i="3"/>
  <c r="BG2163" i="3"/>
  <c r="BF2163" i="3"/>
  <c r="T2163" i="3"/>
  <c r="R2163" i="3"/>
  <c r="P2163" i="3"/>
  <c r="BK2163" i="3"/>
  <c r="J2163" i="3"/>
  <c r="BE2163" i="3" s="1"/>
  <c r="BI2153" i="3"/>
  <c r="BH2153" i="3"/>
  <c r="BG2153" i="3"/>
  <c r="BF2153" i="3"/>
  <c r="T2153" i="3"/>
  <c r="R2153" i="3"/>
  <c r="P2153" i="3"/>
  <c r="BK2153" i="3"/>
  <c r="J2153" i="3"/>
  <c r="BE2153" i="3" s="1"/>
  <c r="BI2145" i="3"/>
  <c r="BH2145" i="3"/>
  <c r="BG2145" i="3"/>
  <c r="BF2145" i="3"/>
  <c r="T2145" i="3"/>
  <c r="T2144" i="3" s="1"/>
  <c r="R2145" i="3"/>
  <c r="R2144" i="3" s="1"/>
  <c r="P2145" i="3"/>
  <c r="P2144" i="3" s="1"/>
  <c r="BK2145" i="3"/>
  <c r="BK2144" i="3" s="1"/>
  <c r="J2144" i="3" s="1"/>
  <c r="J83" i="3" s="1"/>
  <c r="J2145" i="3"/>
  <c r="BE2145" i="3" s="1"/>
  <c r="BI2143" i="3"/>
  <c r="BH2143" i="3"/>
  <c r="BG2143" i="3"/>
  <c r="BF2143" i="3"/>
  <c r="BE2143" i="3"/>
  <c r="T2143" i="3"/>
  <c r="R2143" i="3"/>
  <c r="P2143" i="3"/>
  <c r="BK2143" i="3"/>
  <c r="J2143" i="3"/>
  <c r="BI2132" i="3"/>
  <c r="BH2132" i="3"/>
  <c r="BG2132" i="3"/>
  <c r="BF2132" i="3"/>
  <c r="BE2132" i="3"/>
  <c r="T2132" i="3"/>
  <c r="R2132" i="3"/>
  <c r="P2132" i="3"/>
  <c r="BK2132" i="3"/>
  <c r="J2132" i="3"/>
  <c r="BI2105" i="3"/>
  <c r="BH2105" i="3"/>
  <c r="BG2105" i="3"/>
  <c r="BF2105" i="3"/>
  <c r="BE2105" i="3"/>
  <c r="T2105" i="3"/>
  <c r="R2105" i="3"/>
  <c r="P2105" i="3"/>
  <c r="BK2105" i="3"/>
  <c r="J2105" i="3"/>
  <c r="BI2080" i="3"/>
  <c r="BH2080" i="3"/>
  <c r="BG2080" i="3"/>
  <c r="BF2080" i="3"/>
  <c r="BE2080" i="3"/>
  <c r="T2080" i="3"/>
  <c r="T2079" i="3" s="1"/>
  <c r="R2080" i="3"/>
  <c r="R2079" i="3" s="1"/>
  <c r="P2080" i="3"/>
  <c r="P2079" i="3" s="1"/>
  <c r="BK2080" i="3"/>
  <c r="BK2079" i="3" s="1"/>
  <c r="J2079" i="3" s="1"/>
  <c r="J82" i="3" s="1"/>
  <c r="J2080" i="3"/>
  <c r="BI2078" i="3"/>
  <c r="BH2078" i="3"/>
  <c r="BG2078" i="3"/>
  <c r="BF2078" i="3"/>
  <c r="T2078" i="3"/>
  <c r="R2078" i="3"/>
  <c r="P2078" i="3"/>
  <c r="BK2078" i="3"/>
  <c r="J2078" i="3"/>
  <c r="BE2078" i="3" s="1"/>
  <c r="BI2075" i="3"/>
  <c r="BH2075" i="3"/>
  <c r="BG2075" i="3"/>
  <c r="BF2075" i="3"/>
  <c r="T2075" i="3"/>
  <c r="R2075" i="3"/>
  <c r="P2075" i="3"/>
  <c r="BK2075" i="3"/>
  <c r="J2075" i="3"/>
  <c r="BE2075" i="3" s="1"/>
  <c r="BI2072" i="3"/>
  <c r="BH2072" i="3"/>
  <c r="BG2072" i="3"/>
  <c r="BF2072" i="3"/>
  <c r="T2072" i="3"/>
  <c r="R2072" i="3"/>
  <c r="P2072" i="3"/>
  <c r="BK2072" i="3"/>
  <c r="J2072" i="3"/>
  <c r="BE2072" i="3" s="1"/>
  <c r="BI2069" i="3"/>
  <c r="BH2069" i="3"/>
  <c r="BG2069" i="3"/>
  <c r="BF2069" i="3"/>
  <c r="T2069" i="3"/>
  <c r="R2069" i="3"/>
  <c r="P2069" i="3"/>
  <c r="BK2069" i="3"/>
  <c r="J2069" i="3"/>
  <c r="BE2069" i="3" s="1"/>
  <c r="BI2051" i="3"/>
  <c r="BH2051" i="3"/>
  <c r="BG2051" i="3"/>
  <c r="BF2051" i="3"/>
  <c r="T2051" i="3"/>
  <c r="R2051" i="3"/>
  <c r="P2051" i="3"/>
  <c r="BK2051" i="3"/>
  <c r="J2051" i="3"/>
  <c r="BE2051" i="3" s="1"/>
  <c r="BI2035" i="3"/>
  <c r="BH2035" i="3"/>
  <c r="BG2035" i="3"/>
  <c r="BF2035" i="3"/>
  <c r="T2035" i="3"/>
  <c r="T2034" i="3" s="1"/>
  <c r="R2035" i="3"/>
  <c r="R2034" i="3" s="1"/>
  <c r="P2035" i="3"/>
  <c r="P2034" i="3" s="1"/>
  <c r="BK2035" i="3"/>
  <c r="BK2034" i="3" s="1"/>
  <c r="J2034" i="3" s="1"/>
  <c r="J81" i="3" s="1"/>
  <c r="J2035" i="3"/>
  <c r="BE2035" i="3" s="1"/>
  <c r="BI1971" i="3"/>
  <c r="BH1971" i="3"/>
  <c r="BG1971" i="3"/>
  <c r="BF1971" i="3"/>
  <c r="BE1971" i="3"/>
  <c r="T1971" i="3"/>
  <c r="R1971" i="3"/>
  <c r="P1971" i="3"/>
  <c r="BK1971" i="3"/>
  <c r="J1971" i="3"/>
  <c r="BI1970" i="3"/>
  <c r="BH1970" i="3"/>
  <c r="BG1970" i="3"/>
  <c r="BF1970" i="3"/>
  <c r="BE1970" i="3"/>
  <c r="T1970" i="3"/>
  <c r="R1970" i="3"/>
  <c r="P1970" i="3"/>
  <c r="BK1970" i="3"/>
  <c r="J1970" i="3"/>
  <c r="BI1956" i="3"/>
  <c r="BH1956" i="3"/>
  <c r="BG1956" i="3"/>
  <c r="BF1956" i="3"/>
  <c r="BE1956" i="3"/>
  <c r="T1956" i="3"/>
  <c r="R1956" i="3"/>
  <c r="P1956" i="3"/>
  <c r="BK1956" i="3"/>
  <c r="J1956" i="3"/>
  <c r="BI1942" i="3"/>
  <c r="BH1942" i="3"/>
  <c r="BG1942" i="3"/>
  <c r="BF1942" i="3"/>
  <c r="BE1942" i="3"/>
  <c r="T1942" i="3"/>
  <c r="R1942" i="3"/>
  <c r="P1942" i="3"/>
  <c r="BK1942" i="3"/>
  <c r="J1942" i="3"/>
  <c r="BI1921" i="3"/>
  <c r="BH1921" i="3"/>
  <c r="BG1921" i="3"/>
  <c r="BF1921" i="3"/>
  <c r="BE1921" i="3"/>
  <c r="T1921" i="3"/>
  <c r="R1921" i="3"/>
  <c r="P1921" i="3"/>
  <c r="BK1921" i="3"/>
  <c r="J1921" i="3"/>
  <c r="BI1905" i="3"/>
  <c r="BH1905" i="3"/>
  <c r="BG1905" i="3"/>
  <c r="BF1905" i="3"/>
  <c r="BE1905" i="3"/>
  <c r="T1905" i="3"/>
  <c r="R1905" i="3"/>
  <c r="P1905" i="3"/>
  <c r="BK1905" i="3"/>
  <c r="J1905" i="3"/>
  <c r="BI1894" i="3"/>
  <c r="BH1894" i="3"/>
  <c r="BG1894" i="3"/>
  <c r="BF1894" i="3"/>
  <c r="BE1894" i="3"/>
  <c r="T1894" i="3"/>
  <c r="T1893" i="3" s="1"/>
  <c r="R1894" i="3"/>
  <c r="R1893" i="3" s="1"/>
  <c r="P1894" i="3"/>
  <c r="P1893" i="3" s="1"/>
  <c r="BK1894" i="3"/>
  <c r="BK1893" i="3" s="1"/>
  <c r="J1893" i="3" s="1"/>
  <c r="J80" i="3" s="1"/>
  <c r="J1894" i="3"/>
  <c r="BI1892" i="3"/>
  <c r="BH1892" i="3"/>
  <c r="BG1892" i="3"/>
  <c r="BF1892" i="3"/>
  <c r="T1892" i="3"/>
  <c r="R1892" i="3"/>
  <c r="P1892" i="3"/>
  <c r="BK1892" i="3"/>
  <c r="J1892" i="3"/>
  <c r="BE1892" i="3" s="1"/>
  <c r="BI1884" i="3"/>
  <c r="BH1884" i="3"/>
  <c r="BG1884" i="3"/>
  <c r="BF1884" i="3"/>
  <c r="T1884" i="3"/>
  <c r="R1884" i="3"/>
  <c r="P1884" i="3"/>
  <c r="BK1884" i="3"/>
  <c r="J1884" i="3"/>
  <c r="BE1884" i="3" s="1"/>
  <c r="BI1881" i="3"/>
  <c r="BH1881" i="3"/>
  <c r="BG1881" i="3"/>
  <c r="BF1881" i="3"/>
  <c r="T1881" i="3"/>
  <c r="R1881" i="3"/>
  <c r="P1881" i="3"/>
  <c r="BK1881" i="3"/>
  <c r="J1881" i="3"/>
  <c r="BE1881" i="3" s="1"/>
  <c r="BI1878" i="3"/>
  <c r="BH1878" i="3"/>
  <c r="BG1878" i="3"/>
  <c r="BF1878" i="3"/>
  <c r="T1878" i="3"/>
  <c r="R1878" i="3"/>
  <c r="P1878" i="3"/>
  <c r="BK1878" i="3"/>
  <c r="J1878" i="3"/>
  <c r="BE1878" i="3" s="1"/>
  <c r="BI1875" i="3"/>
  <c r="BH1875" i="3"/>
  <c r="BG1875" i="3"/>
  <c r="BF1875" i="3"/>
  <c r="T1875" i="3"/>
  <c r="R1875" i="3"/>
  <c r="P1875" i="3"/>
  <c r="BK1875" i="3"/>
  <c r="J1875" i="3"/>
  <c r="BE1875" i="3" s="1"/>
  <c r="BI1872" i="3"/>
  <c r="BH1872" i="3"/>
  <c r="BG1872" i="3"/>
  <c r="BF1872" i="3"/>
  <c r="T1872" i="3"/>
  <c r="R1872" i="3"/>
  <c r="P1872" i="3"/>
  <c r="BK1872" i="3"/>
  <c r="J1872" i="3"/>
  <c r="BE1872" i="3" s="1"/>
  <c r="BI1869" i="3"/>
  <c r="BH1869" i="3"/>
  <c r="BG1869" i="3"/>
  <c r="BF1869" i="3"/>
  <c r="T1869" i="3"/>
  <c r="R1869" i="3"/>
  <c r="P1869" i="3"/>
  <c r="BK1869" i="3"/>
  <c r="J1869" i="3"/>
  <c r="BE1869" i="3" s="1"/>
  <c r="BI1866" i="3"/>
  <c r="BH1866" i="3"/>
  <c r="BG1866" i="3"/>
  <c r="BF1866" i="3"/>
  <c r="T1866" i="3"/>
  <c r="R1866" i="3"/>
  <c r="P1866" i="3"/>
  <c r="BK1866" i="3"/>
  <c r="J1866" i="3"/>
  <c r="BE1866" i="3" s="1"/>
  <c r="BI1863" i="3"/>
  <c r="BH1863" i="3"/>
  <c r="BG1863" i="3"/>
  <c r="BF1863" i="3"/>
  <c r="T1863" i="3"/>
  <c r="R1863" i="3"/>
  <c r="P1863" i="3"/>
  <c r="BK1863" i="3"/>
  <c r="J1863" i="3"/>
  <c r="BE1863" i="3" s="1"/>
  <c r="BI1860" i="3"/>
  <c r="BH1860" i="3"/>
  <c r="BG1860" i="3"/>
  <c r="BF1860" i="3"/>
  <c r="T1860" i="3"/>
  <c r="R1860" i="3"/>
  <c r="P1860" i="3"/>
  <c r="BK1860" i="3"/>
  <c r="J1860" i="3"/>
  <c r="BE1860" i="3" s="1"/>
  <c r="BI1857" i="3"/>
  <c r="BH1857" i="3"/>
  <c r="BG1857" i="3"/>
  <c r="BF1857" i="3"/>
  <c r="T1857" i="3"/>
  <c r="R1857" i="3"/>
  <c r="P1857" i="3"/>
  <c r="BK1857" i="3"/>
  <c r="J1857" i="3"/>
  <c r="BE1857" i="3" s="1"/>
  <c r="BI1854" i="3"/>
  <c r="BH1854" i="3"/>
  <c r="BG1854" i="3"/>
  <c r="BF1854" i="3"/>
  <c r="T1854" i="3"/>
  <c r="R1854" i="3"/>
  <c r="P1854" i="3"/>
  <c r="BK1854" i="3"/>
  <c r="J1854" i="3"/>
  <c r="BE1854" i="3" s="1"/>
  <c r="BI1851" i="3"/>
  <c r="BH1851" i="3"/>
  <c r="BG1851" i="3"/>
  <c r="BF1851" i="3"/>
  <c r="T1851" i="3"/>
  <c r="R1851" i="3"/>
  <c r="P1851" i="3"/>
  <c r="BK1851" i="3"/>
  <c r="J1851" i="3"/>
  <c r="BE1851" i="3" s="1"/>
  <c r="BI1848" i="3"/>
  <c r="BH1848" i="3"/>
  <c r="BG1848" i="3"/>
  <c r="BF1848" i="3"/>
  <c r="T1848" i="3"/>
  <c r="R1848" i="3"/>
  <c r="P1848" i="3"/>
  <c r="BK1848" i="3"/>
  <c r="J1848" i="3"/>
  <c r="BE1848" i="3" s="1"/>
  <c r="BI1845" i="3"/>
  <c r="BH1845" i="3"/>
  <c r="BG1845" i="3"/>
  <c r="BF1845" i="3"/>
  <c r="T1845" i="3"/>
  <c r="R1845" i="3"/>
  <c r="P1845" i="3"/>
  <c r="BK1845" i="3"/>
  <c r="J1845" i="3"/>
  <c r="BE1845" i="3" s="1"/>
  <c r="BI1842" i="3"/>
  <c r="BH1842" i="3"/>
  <c r="BG1842" i="3"/>
  <c r="BF1842" i="3"/>
  <c r="T1842" i="3"/>
  <c r="R1842" i="3"/>
  <c r="P1842" i="3"/>
  <c r="BK1842" i="3"/>
  <c r="J1842" i="3"/>
  <c r="BE1842" i="3" s="1"/>
  <c r="BI1839" i="3"/>
  <c r="BH1839" i="3"/>
  <c r="BG1839" i="3"/>
  <c r="BF1839" i="3"/>
  <c r="T1839" i="3"/>
  <c r="R1839" i="3"/>
  <c r="P1839" i="3"/>
  <c r="BK1839" i="3"/>
  <c r="J1839" i="3"/>
  <c r="BE1839" i="3" s="1"/>
  <c r="BI1836" i="3"/>
  <c r="BH1836" i="3"/>
  <c r="BG1836" i="3"/>
  <c r="BF1836" i="3"/>
  <c r="T1836" i="3"/>
  <c r="R1836" i="3"/>
  <c r="P1836" i="3"/>
  <c r="BK1836" i="3"/>
  <c r="J1836" i="3"/>
  <c r="BE1836" i="3" s="1"/>
  <c r="BI1833" i="3"/>
  <c r="BH1833" i="3"/>
  <c r="BG1833" i="3"/>
  <c r="BF1833" i="3"/>
  <c r="T1833" i="3"/>
  <c r="R1833" i="3"/>
  <c r="P1833" i="3"/>
  <c r="BK1833" i="3"/>
  <c r="J1833" i="3"/>
  <c r="BE1833" i="3" s="1"/>
  <c r="BI1830" i="3"/>
  <c r="BH1830" i="3"/>
  <c r="BG1830" i="3"/>
  <c r="BF1830" i="3"/>
  <c r="T1830" i="3"/>
  <c r="R1830" i="3"/>
  <c r="P1830" i="3"/>
  <c r="BK1830" i="3"/>
  <c r="J1830" i="3"/>
  <c r="BE1830" i="3" s="1"/>
  <c r="BI1827" i="3"/>
  <c r="BH1827" i="3"/>
  <c r="BG1827" i="3"/>
  <c r="BF1827" i="3"/>
  <c r="T1827" i="3"/>
  <c r="R1827" i="3"/>
  <c r="P1827" i="3"/>
  <c r="BK1827" i="3"/>
  <c r="J1827" i="3"/>
  <c r="BE1827" i="3" s="1"/>
  <c r="BI1824" i="3"/>
  <c r="BH1824" i="3"/>
  <c r="BG1824" i="3"/>
  <c r="BF1824" i="3"/>
  <c r="T1824" i="3"/>
  <c r="R1824" i="3"/>
  <c r="P1824" i="3"/>
  <c r="BK1824" i="3"/>
  <c r="J1824" i="3"/>
  <c r="BE1824" i="3" s="1"/>
  <c r="BI1821" i="3"/>
  <c r="BH1821" i="3"/>
  <c r="BG1821" i="3"/>
  <c r="BF1821" i="3"/>
  <c r="T1821" i="3"/>
  <c r="R1821" i="3"/>
  <c r="P1821" i="3"/>
  <c r="BK1821" i="3"/>
  <c r="J1821" i="3"/>
  <c r="BE1821" i="3" s="1"/>
  <c r="BI1818" i="3"/>
  <c r="BH1818" i="3"/>
  <c r="BG1818" i="3"/>
  <c r="BF1818" i="3"/>
  <c r="T1818" i="3"/>
  <c r="R1818" i="3"/>
  <c r="P1818" i="3"/>
  <c r="BK1818" i="3"/>
  <c r="J1818" i="3"/>
  <c r="BE1818" i="3" s="1"/>
  <c r="BI1804" i="3"/>
  <c r="BH1804" i="3"/>
  <c r="BG1804" i="3"/>
  <c r="BF1804" i="3"/>
  <c r="T1804" i="3"/>
  <c r="R1804" i="3"/>
  <c r="P1804" i="3"/>
  <c r="BK1804" i="3"/>
  <c r="J1804" i="3"/>
  <c r="BE1804" i="3" s="1"/>
  <c r="BI1801" i="3"/>
  <c r="BH1801" i="3"/>
  <c r="BG1801" i="3"/>
  <c r="BF1801" i="3"/>
  <c r="T1801" i="3"/>
  <c r="T1800" i="3" s="1"/>
  <c r="R1801" i="3"/>
  <c r="R1800" i="3" s="1"/>
  <c r="P1801" i="3"/>
  <c r="P1800" i="3" s="1"/>
  <c r="BK1801" i="3"/>
  <c r="BK1800" i="3" s="1"/>
  <c r="J1800" i="3" s="1"/>
  <c r="J79" i="3" s="1"/>
  <c r="J1801" i="3"/>
  <c r="BE1801" i="3" s="1"/>
  <c r="BI1799" i="3"/>
  <c r="BH1799" i="3"/>
  <c r="BG1799" i="3"/>
  <c r="BF1799" i="3"/>
  <c r="BE1799" i="3"/>
  <c r="T1799" i="3"/>
  <c r="R1799" i="3"/>
  <c r="P1799" i="3"/>
  <c r="BK1799" i="3"/>
  <c r="J1799" i="3"/>
  <c r="BI1796" i="3"/>
  <c r="BH1796" i="3"/>
  <c r="BG1796" i="3"/>
  <c r="BF1796" i="3"/>
  <c r="BE1796" i="3"/>
  <c r="T1796" i="3"/>
  <c r="R1796" i="3"/>
  <c r="P1796" i="3"/>
  <c r="BK1796" i="3"/>
  <c r="J1796" i="3"/>
  <c r="BI1793" i="3"/>
  <c r="BH1793" i="3"/>
  <c r="BG1793" i="3"/>
  <c r="BF1793" i="3"/>
  <c r="BE1793" i="3"/>
  <c r="T1793" i="3"/>
  <c r="R1793" i="3"/>
  <c r="P1793" i="3"/>
  <c r="BK1793" i="3"/>
  <c r="J1793" i="3"/>
  <c r="BI1790" i="3"/>
  <c r="BH1790" i="3"/>
  <c r="BG1790" i="3"/>
  <c r="BF1790" i="3"/>
  <c r="BE1790" i="3"/>
  <c r="T1790" i="3"/>
  <c r="R1790" i="3"/>
  <c r="P1790" i="3"/>
  <c r="BK1790" i="3"/>
  <c r="J1790" i="3"/>
  <c r="BI1787" i="3"/>
  <c r="BH1787" i="3"/>
  <c r="BG1787" i="3"/>
  <c r="BF1787" i="3"/>
  <c r="BE1787" i="3"/>
  <c r="T1787" i="3"/>
  <c r="R1787" i="3"/>
  <c r="P1787" i="3"/>
  <c r="BK1787" i="3"/>
  <c r="J1787" i="3"/>
  <c r="BI1784" i="3"/>
  <c r="BH1784" i="3"/>
  <c r="BG1784" i="3"/>
  <c r="BF1784" i="3"/>
  <c r="BE1784" i="3"/>
  <c r="T1784" i="3"/>
  <c r="R1784" i="3"/>
  <c r="P1784" i="3"/>
  <c r="BK1784" i="3"/>
  <c r="J1784" i="3"/>
  <c r="BI1781" i="3"/>
  <c r="BH1781" i="3"/>
  <c r="BG1781" i="3"/>
  <c r="BF1781" i="3"/>
  <c r="BE1781" i="3"/>
  <c r="T1781" i="3"/>
  <c r="R1781" i="3"/>
  <c r="P1781" i="3"/>
  <c r="BK1781" i="3"/>
  <c r="J1781" i="3"/>
  <c r="BI1778" i="3"/>
  <c r="BH1778" i="3"/>
  <c r="BG1778" i="3"/>
  <c r="BF1778" i="3"/>
  <c r="BE1778" i="3"/>
  <c r="T1778" i="3"/>
  <c r="R1778" i="3"/>
  <c r="P1778" i="3"/>
  <c r="BK1778" i="3"/>
  <c r="J1778" i="3"/>
  <c r="BI1775" i="3"/>
  <c r="BH1775" i="3"/>
  <c r="BG1775" i="3"/>
  <c r="BF1775" i="3"/>
  <c r="BE1775" i="3"/>
  <c r="T1775" i="3"/>
  <c r="R1775" i="3"/>
  <c r="P1775" i="3"/>
  <c r="BK1775" i="3"/>
  <c r="J1775" i="3"/>
  <c r="BI1772" i="3"/>
  <c r="BH1772" i="3"/>
  <c r="BG1772" i="3"/>
  <c r="BF1772" i="3"/>
  <c r="BE1772" i="3"/>
  <c r="T1772" i="3"/>
  <c r="R1772" i="3"/>
  <c r="P1772" i="3"/>
  <c r="BK1772" i="3"/>
  <c r="J1772" i="3"/>
  <c r="BI1769" i="3"/>
  <c r="BH1769" i="3"/>
  <c r="BG1769" i="3"/>
  <c r="BF1769" i="3"/>
  <c r="BE1769" i="3"/>
  <c r="T1769" i="3"/>
  <c r="R1769" i="3"/>
  <c r="P1769" i="3"/>
  <c r="BK1769" i="3"/>
  <c r="J1769" i="3"/>
  <c r="BI1766" i="3"/>
  <c r="BH1766" i="3"/>
  <c r="BG1766" i="3"/>
  <c r="BF1766" i="3"/>
  <c r="BE1766" i="3"/>
  <c r="T1766" i="3"/>
  <c r="R1766" i="3"/>
  <c r="P1766" i="3"/>
  <c r="BK1766" i="3"/>
  <c r="J1766" i="3"/>
  <c r="BI1763" i="3"/>
  <c r="BH1763" i="3"/>
  <c r="BG1763" i="3"/>
  <c r="BF1763" i="3"/>
  <c r="BE1763" i="3"/>
  <c r="T1763" i="3"/>
  <c r="R1763" i="3"/>
  <c r="P1763" i="3"/>
  <c r="BK1763" i="3"/>
  <c r="J1763" i="3"/>
  <c r="BI1760" i="3"/>
  <c r="BH1760" i="3"/>
  <c r="BG1760" i="3"/>
  <c r="BF1760" i="3"/>
  <c r="BE1760" i="3"/>
  <c r="T1760" i="3"/>
  <c r="R1760" i="3"/>
  <c r="P1760" i="3"/>
  <c r="BK1760" i="3"/>
  <c r="J1760" i="3"/>
  <c r="BI1757" i="3"/>
  <c r="BH1757" i="3"/>
  <c r="BG1757" i="3"/>
  <c r="BF1757" i="3"/>
  <c r="BE1757" i="3"/>
  <c r="T1757" i="3"/>
  <c r="R1757" i="3"/>
  <c r="P1757" i="3"/>
  <c r="BK1757" i="3"/>
  <c r="J1757" i="3"/>
  <c r="BI1754" i="3"/>
  <c r="BH1754" i="3"/>
  <c r="BG1754" i="3"/>
  <c r="BF1754" i="3"/>
  <c r="BE1754" i="3"/>
  <c r="T1754" i="3"/>
  <c r="R1754" i="3"/>
  <c r="P1754" i="3"/>
  <c r="BK1754" i="3"/>
  <c r="J1754" i="3"/>
  <c r="BI1751" i="3"/>
  <c r="BH1751" i="3"/>
  <c r="BG1751" i="3"/>
  <c r="BF1751" i="3"/>
  <c r="BE1751" i="3"/>
  <c r="T1751" i="3"/>
  <c r="R1751" i="3"/>
  <c r="P1751" i="3"/>
  <c r="BK1751" i="3"/>
  <c r="J1751" i="3"/>
  <c r="BI1748" i="3"/>
  <c r="BH1748" i="3"/>
  <c r="BG1748" i="3"/>
  <c r="BF1748" i="3"/>
  <c r="BE1748" i="3"/>
  <c r="T1748" i="3"/>
  <c r="R1748" i="3"/>
  <c r="P1748" i="3"/>
  <c r="BK1748" i="3"/>
  <c r="J1748" i="3"/>
  <c r="BI1745" i="3"/>
  <c r="BH1745" i="3"/>
  <c r="BG1745" i="3"/>
  <c r="BF1745" i="3"/>
  <c r="BE1745" i="3"/>
  <c r="T1745" i="3"/>
  <c r="R1745" i="3"/>
  <c r="P1745" i="3"/>
  <c r="BK1745" i="3"/>
  <c r="J1745" i="3"/>
  <c r="BI1742" i="3"/>
  <c r="BH1742" i="3"/>
  <c r="BG1742" i="3"/>
  <c r="BF1742" i="3"/>
  <c r="BE1742" i="3"/>
  <c r="T1742" i="3"/>
  <c r="R1742" i="3"/>
  <c r="P1742" i="3"/>
  <c r="BK1742" i="3"/>
  <c r="J1742" i="3"/>
  <c r="BI1739" i="3"/>
  <c r="BH1739" i="3"/>
  <c r="BG1739" i="3"/>
  <c r="BF1739" i="3"/>
  <c r="BE1739" i="3"/>
  <c r="T1739" i="3"/>
  <c r="R1739" i="3"/>
  <c r="P1739" i="3"/>
  <c r="BK1739" i="3"/>
  <c r="J1739" i="3"/>
  <c r="BI1736" i="3"/>
  <c r="BH1736" i="3"/>
  <c r="BG1736" i="3"/>
  <c r="BF1736" i="3"/>
  <c r="BE1736" i="3"/>
  <c r="T1736" i="3"/>
  <c r="R1736" i="3"/>
  <c r="P1736" i="3"/>
  <c r="BK1736" i="3"/>
  <c r="J1736" i="3"/>
  <c r="BI1733" i="3"/>
  <c r="BH1733" i="3"/>
  <c r="BG1733" i="3"/>
  <c r="BF1733" i="3"/>
  <c r="BE1733" i="3"/>
  <c r="T1733" i="3"/>
  <c r="R1733" i="3"/>
  <c r="P1733" i="3"/>
  <c r="BK1733" i="3"/>
  <c r="J1733" i="3"/>
  <c r="BI1730" i="3"/>
  <c r="BH1730" i="3"/>
  <c r="BG1730" i="3"/>
  <c r="BF1730" i="3"/>
  <c r="BE1730" i="3"/>
  <c r="T1730" i="3"/>
  <c r="R1730" i="3"/>
  <c r="P1730" i="3"/>
  <c r="BK1730" i="3"/>
  <c r="J1730" i="3"/>
  <c r="BI1727" i="3"/>
  <c r="BH1727" i="3"/>
  <c r="BG1727" i="3"/>
  <c r="BF1727" i="3"/>
  <c r="BE1727" i="3"/>
  <c r="T1727" i="3"/>
  <c r="R1727" i="3"/>
  <c r="P1727" i="3"/>
  <c r="BK1727" i="3"/>
  <c r="J1727" i="3"/>
  <c r="BI1724" i="3"/>
  <c r="BH1724" i="3"/>
  <c r="BG1724" i="3"/>
  <c r="BF1724" i="3"/>
  <c r="BE1724" i="3"/>
  <c r="T1724" i="3"/>
  <c r="R1724" i="3"/>
  <c r="P1724" i="3"/>
  <c r="BK1724" i="3"/>
  <c r="J1724" i="3"/>
  <c r="BI1721" i="3"/>
  <c r="BH1721" i="3"/>
  <c r="BG1721" i="3"/>
  <c r="BF1721" i="3"/>
  <c r="BE1721" i="3"/>
  <c r="T1721" i="3"/>
  <c r="R1721" i="3"/>
  <c r="P1721" i="3"/>
  <c r="BK1721" i="3"/>
  <c r="J1721" i="3"/>
  <c r="BI1718" i="3"/>
  <c r="BH1718" i="3"/>
  <c r="BG1718" i="3"/>
  <c r="BF1718" i="3"/>
  <c r="BE1718" i="3"/>
  <c r="T1718" i="3"/>
  <c r="R1718" i="3"/>
  <c r="P1718" i="3"/>
  <c r="BK1718" i="3"/>
  <c r="J1718" i="3"/>
  <c r="BI1715" i="3"/>
  <c r="BH1715" i="3"/>
  <c r="BG1715" i="3"/>
  <c r="BF1715" i="3"/>
  <c r="BE1715" i="3"/>
  <c r="T1715" i="3"/>
  <c r="R1715" i="3"/>
  <c r="P1715" i="3"/>
  <c r="BK1715" i="3"/>
  <c r="J1715" i="3"/>
  <c r="BI1712" i="3"/>
  <c r="BH1712" i="3"/>
  <c r="BG1712" i="3"/>
  <c r="BF1712" i="3"/>
  <c r="BE1712" i="3"/>
  <c r="T1712" i="3"/>
  <c r="R1712" i="3"/>
  <c r="P1712" i="3"/>
  <c r="BK1712" i="3"/>
  <c r="J1712" i="3"/>
  <c r="BI1709" i="3"/>
  <c r="BH1709" i="3"/>
  <c r="BG1709" i="3"/>
  <c r="BF1709" i="3"/>
  <c r="BE1709" i="3"/>
  <c r="T1709" i="3"/>
  <c r="R1709" i="3"/>
  <c r="P1709" i="3"/>
  <c r="BK1709" i="3"/>
  <c r="J1709" i="3"/>
  <c r="BI1706" i="3"/>
  <c r="BH1706" i="3"/>
  <c r="BG1706" i="3"/>
  <c r="BF1706" i="3"/>
  <c r="BE1706" i="3"/>
  <c r="T1706" i="3"/>
  <c r="R1706" i="3"/>
  <c r="P1706" i="3"/>
  <c r="BK1706" i="3"/>
  <c r="J1706" i="3"/>
  <c r="BI1703" i="3"/>
  <c r="BH1703" i="3"/>
  <c r="BG1703" i="3"/>
  <c r="BF1703" i="3"/>
  <c r="BE1703" i="3"/>
  <c r="T1703" i="3"/>
  <c r="R1703" i="3"/>
  <c r="P1703" i="3"/>
  <c r="BK1703" i="3"/>
  <c r="J1703" i="3"/>
  <c r="BI1700" i="3"/>
  <c r="BH1700" i="3"/>
  <c r="BG1700" i="3"/>
  <c r="BF1700" i="3"/>
  <c r="BE1700" i="3"/>
  <c r="T1700" i="3"/>
  <c r="R1700" i="3"/>
  <c r="P1700" i="3"/>
  <c r="BK1700" i="3"/>
  <c r="J1700" i="3"/>
  <c r="BI1697" i="3"/>
  <c r="BH1697" i="3"/>
  <c r="BG1697" i="3"/>
  <c r="BF1697" i="3"/>
  <c r="BE1697" i="3"/>
  <c r="T1697" i="3"/>
  <c r="R1697" i="3"/>
  <c r="P1697" i="3"/>
  <c r="BK1697" i="3"/>
  <c r="J1697" i="3"/>
  <c r="BI1694" i="3"/>
  <c r="BH1694" i="3"/>
  <c r="BG1694" i="3"/>
  <c r="BF1694" i="3"/>
  <c r="BE1694" i="3"/>
  <c r="T1694" i="3"/>
  <c r="R1694" i="3"/>
  <c r="P1694" i="3"/>
  <c r="BK1694" i="3"/>
  <c r="J1694" i="3"/>
  <c r="BI1691" i="3"/>
  <c r="BH1691" i="3"/>
  <c r="BG1691" i="3"/>
  <c r="BF1691" i="3"/>
  <c r="BE1691" i="3"/>
  <c r="T1691" i="3"/>
  <c r="R1691" i="3"/>
  <c r="P1691" i="3"/>
  <c r="BK1691" i="3"/>
  <c r="J1691" i="3"/>
  <c r="BI1688" i="3"/>
  <c r="BH1688" i="3"/>
  <c r="BG1688" i="3"/>
  <c r="BF1688" i="3"/>
  <c r="BE1688" i="3"/>
  <c r="T1688" i="3"/>
  <c r="R1688" i="3"/>
  <c r="P1688" i="3"/>
  <c r="BK1688" i="3"/>
  <c r="J1688" i="3"/>
  <c r="BI1685" i="3"/>
  <c r="BH1685" i="3"/>
  <c r="BG1685" i="3"/>
  <c r="BF1685" i="3"/>
  <c r="BE1685" i="3"/>
  <c r="T1685" i="3"/>
  <c r="R1685" i="3"/>
  <c r="P1685" i="3"/>
  <c r="BK1685" i="3"/>
  <c r="J1685" i="3"/>
  <c r="BI1682" i="3"/>
  <c r="BH1682" i="3"/>
  <c r="BG1682" i="3"/>
  <c r="BF1682" i="3"/>
  <c r="BE1682" i="3"/>
  <c r="T1682" i="3"/>
  <c r="R1682" i="3"/>
  <c r="P1682" i="3"/>
  <c r="BK1682" i="3"/>
  <c r="J1682" i="3"/>
  <c r="BI1679" i="3"/>
  <c r="BH1679" i="3"/>
  <c r="BG1679" i="3"/>
  <c r="BF1679" i="3"/>
  <c r="BE1679" i="3"/>
  <c r="T1679" i="3"/>
  <c r="R1679" i="3"/>
  <c r="P1679" i="3"/>
  <c r="BK1679" i="3"/>
  <c r="J1679" i="3"/>
  <c r="BI1676" i="3"/>
  <c r="BH1676" i="3"/>
  <c r="BG1676" i="3"/>
  <c r="BF1676" i="3"/>
  <c r="BE1676" i="3"/>
  <c r="T1676" i="3"/>
  <c r="R1676" i="3"/>
  <c r="P1676" i="3"/>
  <c r="BK1676" i="3"/>
  <c r="J1676" i="3"/>
  <c r="BI1673" i="3"/>
  <c r="BH1673" i="3"/>
  <c r="BG1673" i="3"/>
  <c r="BF1673" i="3"/>
  <c r="BE1673" i="3"/>
  <c r="T1673" i="3"/>
  <c r="R1673" i="3"/>
  <c r="P1673" i="3"/>
  <c r="BK1673" i="3"/>
  <c r="J1673" i="3"/>
  <c r="BI1669" i="3"/>
  <c r="BH1669" i="3"/>
  <c r="BG1669" i="3"/>
  <c r="BF1669" i="3"/>
  <c r="BE1669" i="3"/>
  <c r="T1669" i="3"/>
  <c r="R1669" i="3"/>
  <c r="P1669" i="3"/>
  <c r="BK1669" i="3"/>
  <c r="J1669" i="3"/>
  <c r="BI1666" i="3"/>
  <c r="BH1666" i="3"/>
  <c r="BG1666" i="3"/>
  <c r="BF1666" i="3"/>
  <c r="BE1666" i="3"/>
  <c r="T1666" i="3"/>
  <c r="T1665" i="3" s="1"/>
  <c r="R1666" i="3"/>
  <c r="P1666" i="3"/>
  <c r="P1665" i="3" s="1"/>
  <c r="BK1666" i="3"/>
  <c r="BK1665" i="3" s="1"/>
  <c r="J1665" i="3" s="1"/>
  <c r="J78" i="3" s="1"/>
  <c r="J1666" i="3"/>
  <c r="BI1664" i="3"/>
  <c r="BH1664" i="3"/>
  <c r="BG1664" i="3"/>
  <c r="BF1664" i="3"/>
  <c r="T1664" i="3"/>
  <c r="R1664" i="3"/>
  <c r="P1664" i="3"/>
  <c r="BK1664" i="3"/>
  <c r="J1664" i="3"/>
  <c r="BE1664" i="3" s="1"/>
  <c r="BI1652" i="3"/>
  <c r="BH1652" i="3"/>
  <c r="BG1652" i="3"/>
  <c r="BF1652" i="3"/>
  <c r="T1652" i="3"/>
  <c r="R1652" i="3"/>
  <c r="P1652" i="3"/>
  <c r="BK1652" i="3"/>
  <c r="J1652" i="3"/>
  <c r="BE1652" i="3" s="1"/>
  <c r="BI1645" i="3"/>
  <c r="BH1645" i="3"/>
  <c r="BG1645" i="3"/>
  <c r="BF1645" i="3"/>
  <c r="T1645" i="3"/>
  <c r="R1645" i="3"/>
  <c r="P1645" i="3"/>
  <c r="BK1645" i="3"/>
  <c r="J1645" i="3"/>
  <c r="BE1645" i="3" s="1"/>
  <c r="BI1636" i="3"/>
  <c r="BH1636" i="3"/>
  <c r="BG1636" i="3"/>
  <c r="BF1636" i="3"/>
  <c r="BE1636" i="3"/>
  <c r="T1636" i="3"/>
  <c r="R1636" i="3"/>
  <c r="P1636" i="3"/>
  <c r="BK1636" i="3"/>
  <c r="J1636" i="3"/>
  <c r="BI1623" i="3"/>
  <c r="BH1623" i="3"/>
  <c r="BG1623" i="3"/>
  <c r="BF1623" i="3"/>
  <c r="BE1623" i="3"/>
  <c r="T1623" i="3"/>
  <c r="R1623" i="3"/>
  <c r="P1623" i="3"/>
  <c r="BK1623" i="3"/>
  <c r="J1623" i="3"/>
  <c r="BI1601" i="3"/>
  <c r="BH1601" i="3"/>
  <c r="BG1601" i="3"/>
  <c r="BF1601" i="3"/>
  <c r="BE1601" i="3"/>
  <c r="T1601" i="3"/>
  <c r="R1601" i="3"/>
  <c r="P1601" i="3"/>
  <c r="BK1601" i="3"/>
  <c r="J1601" i="3"/>
  <c r="BI1595" i="3"/>
  <c r="BH1595" i="3"/>
  <c r="BG1595" i="3"/>
  <c r="BF1595" i="3"/>
  <c r="BE1595" i="3"/>
  <c r="T1595" i="3"/>
  <c r="R1595" i="3"/>
  <c r="P1595" i="3"/>
  <c r="BK1595" i="3"/>
  <c r="J1595" i="3"/>
  <c r="BI1591" i="3"/>
  <c r="BH1591" i="3"/>
  <c r="BG1591" i="3"/>
  <c r="BF1591" i="3"/>
  <c r="BE1591" i="3"/>
  <c r="T1591" i="3"/>
  <c r="R1591" i="3"/>
  <c r="P1591" i="3"/>
  <c r="BK1591" i="3"/>
  <c r="J1591" i="3"/>
  <c r="BI1584" i="3"/>
  <c r="BH1584" i="3"/>
  <c r="BG1584" i="3"/>
  <c r="BF1584" i="3"/>
  <c r="BE1584" i="3"/>
  <c r="T1584" i="3"/>
  <c r="R1584" i="3"/>
  <c r="P1584" i="3"/>
  <c r="BK1584" i="3"/>
  <c r="J1584" i="3"/>
  <c r="BI1575" i="3"/>
  <c r="BH1575" i="3"/>
  <c r="BG1575" i="3"/>
  <c r="BF1575" i="3"/>
  <c r="BE1575" i="3"/>
  <c r="T1575" i="3"/>
  <c r="R1575" i="3"/>
  <c r="P1575" i="3"/>
  <c r="BK1575" i="3"/>
  <c r="J1575" i="3"/>
  <c r="BI1569" i="3"/>
  <c r="BH1569" i="3"/>
  <c r="BG1569" i="3"/>
  <c r="BF1569" i="3"/>
  <c r="BE1569" i="3"/>
  <c r="T1569" i="3"/>
  <c r="R1569" i="3"/>
  <c r="P1569" i="3"/>
  <c r="BK1569" i="3"/>
  <c r="J1569" i="3"/>
  <c r="BI1560" i="3"/>
  <c r="BH1560" i="3"/>
  <c r="BG1560" i="3"/>
  <c r="BF1560" i="3"/>
  <c r="BE1560" i="3"/>
  <c r="T1560" i="3"/>
  <c r="R1560" i="3"/>
  <c r="P1560" i="3"/>
  <c r="BK1560" i="3"/>
  <c r="J1560" i="3"/>
  <c r="BI1551" i="3"/>
  <c r="BH1551" i="3"/>
  <c r="BG1551" i="3"/>
  <c r="BF1551" i="3"/>
  <c r="BE1551" i="3"/>
  <c r="T1551" i="3"/>
  <c r="R1551" i="3"/>
  <c r="P1551" i="3"/>
  <c r="BK1551" i="3"/>
  <c r="J1551" i="3"/>
  <c r="BI1540" i="3"/>
  <c r="BH1540" i="3"/>
  <c r="BG1540" i="3"/>
  <c r="BF1540" i="3"/>
  <c r="BE1540" i="3"/>
  <c r="T1540" i="3"/>
  <c r="R1540" i="3"/>
  <c r="P1540" i="3"/>
  <c r="BK1540" i="3"/>
  <c r="J1540" i="3"/>
  <c r="BI1531" i="3"/>
  <c r="BH1531" i="3"/>
  <c r="BG1531" i="3"/>
  <c r="BF1531" i="3"/>
  <c r="BE1531" i="3"/>
  <c r="T1531" i="3"/>
  <c r="R1531" i="3"/>
  <c r="P1531" i="3"/>
  <c r="P1530" i="3" s="1"/>
  <c r="BK1531" i="3"/>
  <c r="BK1530" i="3" s="1"/>
  <c r="J1530" i="3" s="1"/>
  <c r="J77" i="3" s="1"/>
  <c r="J1531" i="3"/>
  <c r="BI1529" i="3"/>
  <c r="BH1529" i="3"/>
  <c r="BG1529" i="3"/>
  <c r="BF1529" i="3"/>
  <c r="T1529" i="3"/>
  <c r="R1529" i="3"/>
  <c r="P1529" i="3"/>
  <c r="BK1529" i="3"/>
  <c r="J1529" i="3"/>
  <c r="BE1529" i="3" s="1"/>
  <c r="BI1525" i="3"/>
  <c r="BH1525" i="3"/>
  <c r="BG1525" i="3"/>
  <c r="BF1525" i="3"/>
  <c r="T1525" i="3"/>
  <c r="R1525" i="3"/>
  <c r="P1525" i="3"/>
  <c r="BK1525" i="3"/>
  <c r="J1525" i="3"/>
  <c r="BE1525" i="3" s="1"/>
  <c r="BI1521" i="3"/>
  <c r="BH1521" i="3"/>
  <c r="BG1521" i="3"/>
  <c r="BF1521" i="3"/>
  <c r="T1521" i="3"/>
  <c r="R1521" i="3"/>
  <c r="P1521" i="3"/>
  <c r="BK1521" i="3"/>
  <c r="J1521" i="3"/>
  <c r="BE1521" i="3" s="1"/>
  <c r="BI1517" i="3"/>
  <c r="BH1517" i="3"/>
  <c r="BG1517" i="3"/>
  <c r="BF1517" i="3"/>
  <c r="T1517" i="3"/>
  <c r="R1517" i="3"/>
  <c r="P1517" i="3"/>
  <c r="BK1517" i="3"/>
  <c r="J1517" i="3"/>
  <c r="BE1517" i="3" s="1"/>
  <c r="BI1513" i="3"/>
  <c r="BH1513" i="3"/>
  <c r="BG1513" i="3"/>
  <c r="BF1513" i="3"/>
  <c r="T1513" i="3"/>
  <c r="R1513" i="3"/>
  <c r="P1513" i="3"/>
  <c r="BK1513" i="3"/>
  <c r="J1513" i="3"/>
  <c r="BE1513" i="3" s="1"/>
  <c r="BI1509" i="3"/>
  <c r="BH1509" i="3"/>
  <c r="BG1509" i="3"/>
  <c r="BF1509" i="3"/>
  <c r="T1509" i="3"/>
  <c r="R1509" i="3"/>
  <c r="P1509" i="3"/>
  <c r="BK1509" i="3"/>
  <c r="J1509" i="3"/>
  <c r="BE1509" i="3" s="1"/>
  <c r="BI1505" i="3"/>
  <c r="BH1505" i="3"/>
  <c r="BG1505" i="3"/>
  <c r="BF1505" i="3"/>
  <c r="T1505" i="3"/>
  <c r="R1505" i="3"/>
  <c r="P1505" i="3"/>
  <c r="BK1505" i="3"/>
  <c r="J1505" i="3"/>
  <c r="BE1505" i="3" s="1"/>
  <c r="BI1501" i="3"/>
  <c r="BH1501" i="3"/>
  <c r="BG1501" i="3"/>
  <c r="BF1501" i="3"/>
  <c r="T1501" i="3"/>
  <c r="R1501" i="3"/>
  <c r="P1501" i="3"/>
  <c r="BK1501" i="3"/>
  <c r="J1501" i="3"/>
  <c r="BE1501" i="3" s="1"/>
  <c r="BI1489" i="3"/>
  <c r="BH1489" i="3"/>
  <c r="BG1489" i="3"/>
  <c r="BF1489" i="3"/>
  <c r="T1489" i="3"/>
  <c r="R1489" i="3"/>
  <c r="P1489" i="3"/>
  <c r="BK1489" i="3"/>
  <c r="J1489" i="3"/>
  <c r="BE1489" i="3" s="1"/>
  <c r="BI1485" i="3"/>
  <c r="BH1485" i="3"/>
  <c r="BG1485" i="3"/>
  <c r="BF1485" i="3"/>
  <c r="T1485" i="3"/>
  <c r="R1485" i="3"/>
  <c r="P1485" i="3"/>
  <c r="BK1485" i="3"/>
  <c r="J1485" i="3"/>
  <c r="BE1485" i="3" s="1"/>
  <c r="BI1481" i="3"/>
  <c r="BH1481" i="3"/>
  <c r="BG1481" i="3"/>
  <c r="BF1481" i="3"/>
  <c r="T1481" i="3"/>
  <c r="R1481" i="3"/>
  <c r="P1481" i="3"/>
  <c r="BK1481" i="3"/>
  <c r="J1481" i="3"/>
  <c r="BE1481" i="3" s="1"/>
  <c r="BI1477" i="3"/>
  <c r="BH1477" i="3"/>
  <c r="BG1477" i="3"/>
  <c r="BF1477" i="3"/>
  <c r="T1477" i="3"/>
  <c r="R1477" i="3"/>
  <c r="P1477" i="3"/>
  <c r="BK1477" i="3"/>
  <c r="J1477" i="3"/>
  <c r="BE1477" i="3" s="1"/>
  <c r="BI1472" i="3"/>
  <c r="BH1472" i="3"/>
  <c r="BG1472" i="3"/>
  <c r="BF1472" i="3"/>
  <c r="T1472" i="3"/>
  <c r="R1472" i="3"/>
  <c r="P1472" i="3"/>
  <c r="BK1472" i="3"/>
  <c r="J1472" i="3"/>
  <c r="BE1472" i="3" s="1"/>
  <c r="BI1466" i="3"/>
  <c r="BH1466" i="3"/>
  <c r="BG1466" i="3"/>
  <c r="BF1466" i="3"/>
  <c r="T1466" i="3"/>
  <c r="R1466" i="3"/>
  <c r="P1466" i="3"/>
  <c r="BK1466" i="3"/>
  <c r="J1466" i="3"/>
  <c r="BE1466" i="3" s="1"/>
  <c r="BI1459" i="3"/>
  <c r="BH1459" i="3"/>
  <c r="BG1459" i="3"/>
  <c r="BF1459" i="3"/>
  <c r="T1459" i="3"/>
  <c r="R1459" i="3"/>
  <c r="P1459" i="3"/>
  <c r="BK1459" i="3"/>
  <c r="J1459" i="3"/>
  <c r="BE1459" i="3" s="1"/>
  <c r="BI1455" i="3"/>
  <c r="BH1455" i="3"/>
  <c r="BG1455" i="3"/>
  <c r="BF1455" i="3"/>
  <c r="T1455" i="3"/>
  <c r="R1455" i="3"/>
  <c r="P1455" i="3"/>
  <c r="BK1455" i="3"/>
  <c r="J1455" i="3"/>
  <c r="BE1455" i="3" s="1"/>
  <c r="BI1430" i="3"/>
  <c r="BH1430" i="3"/>
  <c r="BG1430" i="3"/>
  <c r="BF1430" i="3"/>
  <c r="T1430" i="3"/>
  <c r="R1430" i="3"/>
  <c r="P1430" i="3"/>
  <c r="BK1430" i="3"/>
  <c r="J1430" i="3"/>
  <c r="BE1430" i="3" s="1"/>
  <c r="BI1424" i="3"/>
  <c r="BH1424" i="3"/>
  <c r="BG1424" i="3"/>
  <c r="BF1424" i="3"/>
  <c r="T1424" i="3"/>
  <c r="R1424" i="3"/>
  <c r="P1424" i="3"/>
  <c r="BK1424" i="3"/>
  <c r="J1424" i="3"/>
  <c r="BE1424" i="3" s="1"/>
  <c r="BI1418" i="3"/>
  <c r="BH1418" i="3"/>
  <c r="BG1418" i="3"/>
  <c r="BF1418" i="3"/>
  <c r="T1418" i="3"/>
  <c r="R1418" i="3"/>
  <c r="P1418" i="3"/>
  <c r="BK1418" i="3"/>
  <c r="J1418" i="3"/>
  <c r="BE1418" i="3" s="1"/>
  <c r="BI1413" i="3"/>
  <c r="BH1413" i="3"/>
  <c r="BG1413" i="3"/>
  <c r="BF1413" i="3"/>
  <c r="T1413" i="3"/>
  <c r="R1413" i="3"/>
  <c r="P1413" i="3"/>
  <c r="BK1413" i="3"/>
  <c r="J1413" i="3"/>
  <c r="BE1413" i="3" s="1"/>
  <c r="BI1407" i="3"/>
  <c r="BH1407" i="3"/>
  <c r="BG1407" i="3"/>
  <c r="BF1407" i="3"/>
  <c r="T1407" i="3"/>
  <c r="R1407" i="3"/>
  <c r="P1407" i="3"/>
  <c r="BK1407" i="3"/>
  <c r="J1407" i="3"/>
  <c r="BE1407" i="3" s="1"/>
  <c r="BI1401" i="3"/>
  <c r="BH1401" i="3"/>
  <c r="BG1401" i="3"/>
  <c r="BF1401" i="3"/>
  <c r="BE1401" i="3"/>
  <c r="T1401" i="3"/>
  <c r="R1401" i="3"/>
  <c r="P1401" i="3"/>
  <c r="BK1401" i="3"/>
  <c r="J1401" i="3"/>
  <c r="BI1397" i="3"/>
  <c r="BH1397" i="3"/>
  <c r="BG1397" i="3"/>
  <c r="BF1397" i="3"/>
  <c r="T1397" i="3"/>
  <c r="R1397" i="3"/>
  <c r="P1397" i="3"/>
  <c r="BK1397" i="3"/>
  <c r="J1397" i="3"/>
  <c r="BE1397" i="3" s="1"/>
  <c r="BI1392" i="3"/>
  <c r="BH1392" i="3"/>
  <c r="BG1392" i="3"/>
  <c r="BF1392" i="3"/>
  <c r="BE1392" i="3"/>
  <c r="T1392" i="3"/>
  <c r="R1392" i="3"/>
  <c r="P1392" i="3"/>
  <c r="BK1392" i="3"/>
  <c r="J1392" i="3"/>
  <c r="BI1386" i="3"/>
  <c r="BH1386" i="3"/>
  <c r="BG1386" i="3"/>
  <c r="BF1386" i="3"/>
  <c r="T1386" i="3"/>
  <c r="R1386" i="3"/>
  <c r="P1386" i="3"/>
  <c r="BK1386" i="3"/>
  <c r="J1386" i="3"/>
  <c r="BE1386" i="3" s="1"/>
  <c r="BI1379" i="3"/>
  <c r="BH1379" i="3"/>
  <c r="BG1379" i="3"/>
  <c r="BF1379" i="3"/>
  <c r="BE1379" i="3"/>
  <c r="T1379" i="3"/>
  <c r="R1379" i="3"/>
  <c r="P1379" i="3"/>
  <c r="BK1379" i="3"/>
  <c r="J1379" i="3"/>
  <c r="BI1375" i="3"/>
  <c r="BH1375" i="3"/>
  <c r="BG1375" i="3"/>
  <c r="BF1375" i="3"/>
  <c r="T1375" i="3"/>
  <c r="T1374" i="3" s="1"/>
  <c r="R1375" i="3"/>
  <c r="R1374" i="3" s="1"/>
  <c r="P1375" i="3"/>
  <c r="BK1375" i="3"/>
  <c r="BK1374" i="3" s="1"/>
  <c r="J1374" i="3" s="1"/>
  <c r="J76" i="3" s="1"/>
  <c r="J1375" i="3"/>
  <c r="BE1375" i="3" s="1"/>
  <c r="BI1373" i="3"/>
  <c r="BH1373" i="3"/>
  <c r="BG1373" i="3"/>
  <c r="BF1373" i="3"/>
  <c r="T1373" i="3"/>
  <c r="R1373" i="3"/>
  <c r="P1373" i="3"/>
  <c r="BK1373" i="3"/>
  <c r="J1373" i="3"/>
  <c r="BE1373" i="3" s="1"/>
  <c r="BI1365" i="3"/>
  <c r="BH1365" i="3"/>
  <c r="BG1365" i="3"/>
  <c r="BF1365" i="3"/>
  <c r="BE1365" i="3"/>
  <c r="T1365" i="3"/>
  <c r="T1364" i="3" s="1"/>
  <c r="R1365" i="3"/>
  <c r="P1365" i="3"/>
  <c r="P1364" i="3" s="1"/>
  <c r="BK1365" i="3"/>
  <c r="BK1364" i="3" s="1"/>
  <c r="J1364" i="3" s="1"/>
  <c r="J75" i="3" s="1"/>
  <c r="J1365" i="3"/>
  <c r="BI1363" i="3"/>
  <c r="BH1363" i="3"/>
  <c r="BG1363" i="3"/>
  <c r="BF1363" i="3"/>
  <c r="T1363" i="3"/>
  <c r="R1363" i="3"/>
  <c r="P1363" i="3"/>
  <c r="BK1363" i="3"/>
  <c r="J1363" i="3"/>
  <c r="BE1363" i="3" s="1"/>
  <c r="BI1357" i="3"/>
  <c r="BH1357" i="3"/>
  <c r="BG1357" i="3"/>
  <c r="BF1357" i="3"/>
  <c r="BE1357" i="3"/>
  <c r="T1357" i="3"/>
  <c r="R1357" i="3"/>
  <c r="P1357" i="3"/>
  <c r="BK1357" i="3"/>
  <c r="J1357" i="3"/>
  <c r="BI1352" i="3"/>
  <c r="BH1352" i="3"/>
  <c r="BG1352" i="3"/>
  <c r="BF1352" i="3"/>
  <c r="T1352" i="3"/>
  <c r="R1352" i="3"/>
  <c r="P1352" i="3"/>
  <c r="BK1352" i="3"/>
  <c r="J1352" i="3"/>
  <c r="BE1352" i="3" s="1"/>
  <c r="BI1344" i="3"/>
  <c r="BH1344" i="3"/>
  <c r="BG1344" i="3"/>
  <c r="BF1344" i="3"/>
  <c r="BE1344" i="3"/>
  <c r="T1344" i="3"/>
  <c r="R1344" i="3"/>
  <c r="P1344" i="3"/>
  <c r="BK1344" i="3"/>
  <c r="J1344" i="3"/>
  <c r="BI1336" i="3"/>
  <c r="BH1336" i="3"/>
  <c r="BG1336" i="3"/>
  <c r="BF1336" i="3"/>
  <c r="T1336" i="3"/>
  <c r="R1336" i="3"/>
  <c r="P1336" i="3"/>
  <c r="BK1336" i="3"/>
  <c r="J1336" i="3"/>
  <c r="BE1336" i="3" s="1"/>
  <c r="BI1326" i="3"/>
  <c r="BH1326" i="3"/>
  <c r="BG1326" i="3"/>
  <c r="BF1326" i="3"/>
  <c r="BE1326" i="3"/>
  <c r="T1326" i="3"/>
  <c r="R1326" i="3"/>
  <c r="P1326" i="3"/>
  <c r="BK1326" i="3"/>
  <c r="J1326" i="3"/>
  <c r="BI1318" i="3"/>
  <c r="BH1318" i="3"/>
  <c r="BG1318" i="3"/>
  <c r="BF1318" i="3"/>
  <c r="T1318" i="3"/>
  <c r="R1318" i="3"/>
  <c r="P1318" i="3"/>
  <c r="BK1318" i="3"/>
  <c r="J1318" i="3"/>
  <c r="BE1318" i="3" s="1"/>
  <c r="BI1307" i="3"/>
  <c r="BH1307" i="3"/>
  <c r="BG1307" i="3"/>
  <c r="BF1307" i="3"/>
  <c r="BE1307" i="3"/>
  <c r="T1307" i="3"/>
  <c r="R1307" i="3"/>
  <c r="P1307" i="3"/>
  <c r="BK1307" i="3"/>
  <c r="J1307" i="3"/>
  <c r="BI1299" i="3"/>
  <c r="BH1299" i="3"/>
  <c r="BG1299" i="3"/>
  <c r="BF1299" i="3"/>
  <c r="T1299" i="3"/>
  <c r="R1299" i="3"/>
  <c r="P1299" i="3"/>
  <c r="BK1299" i="3"/>
  <c r="J1299" i="3"/>
  <c r="BE1299" i="3" s="1"/>
  <c r="BI1286" i="3"/>
  <c r="BH1286" i="3"/>
  <c r="BG1286" i="3"/>
  <c r="BF1286" i="3"/>
  <c r="BE1286" i="3"/>
  <c r="T1286" i="3"/>
  <c r="R1286" i="3"/>
  <c r="P1286" i="3"/>
  <c r="BK1286" i="3"/>
  <c r="J1286" i="3"/>
  <c r="BI1279" i="3"/>
  <c r="BH1279" i="3"/>
  <c r="BG1279" i="3"/>
  <c r="BF1279" i="3"/>
  <c r="T1279" i="3"/>
  <c r="R1279" i="3"/>
  <c r="P1279" i="3"/>
  <c r="BK1279" i="3"/>
  <c r="J1279" i="3"/>
  <c r="BE1279" i="3" s="1"/>
  <c r="BI1274" i="3"/>
  <c r="BH1274" i="3"/>
  <c r="BG1274" i="3"/>
  <c r="BF1274" i="3"/>
  <c r="BE1274" i="3"/>
  <c r="T1274" i="3"/>
  <c r="R1274" i="3"/>
  <c r="P1274" i="3"/>
  <c r="BK1274" i="3"/>
  <c r="J1274" i="3"/>
  <c r="BI1261" i="3"/>
  <c r="BH1261" i="3"/>
  <c r="BG1261" i="3"/>
  <c r="BF1261" i="3"/>
  <c r="BE1261" i="3"/>
  <c r="T1261" i="3"/>
  <c r="R1261" i="3"/>
  <c r="P1261" i="3"/>
  <c r="BK1261" i="3"/>
  <c r="J1261" i="3"/>
  <c r="BI1250" i="3"/>
  <c r="BH1250" i="3"/>
  <c r="BG1250" i="3"/>
  <c r="BF1250" i="3"/>
  <c r="BE1250" i="3"/>
  <c r="T1250" i="3"/>
  <c r="R1250" i="3"/>
  <c r="R1249" i="3" s="1"/>
  <c r="P1250" i="3"/>
  <c r="P1249" i="3" s="1"/>
  <c r="BK1250" i="3"/>
  <c r="BK1249" i="3" s="1"/>
  <c r="J1249" i="3" s="1"/>
  <c r="J74" i="3" s="1"/>
  <c r="J1250" i="3"/>
  <c r="BI1246" i="3"/>
  <c r="BH1246" i="3"/>
  <c r="BG1246" i="3"/>
  <c r="BF1246" i="3"/>
  <c r="T1246" i="3"/>
  <c r="R1246" i="3"/>
  <c r="P1246" i="3"/>
  <c r="BK1246" i="3"/>
  <c r="J1246" i="3"/>
  <c r="BE1246" i="3" s="1"/>
  <c r="BI1243" i="3"/>
  <c r="BH1243" i="3"/>
  <c r="BG1243" i="3"/>
  <c r="BF1243" i="3"/>
  <c r="T1243" i="3"/>
  <c r="R1243" i="3"/>
  <c r="P1243" i="3"/>
  <c r="BK1243" i="3"/>
  <c r="J1243" i="3"/>
  <c r="BE1243" i="3" s="1"/>
  <c r="BI1240" i="3"/>
  <c r="BH1240" i="3"/>
  <c r="BG1240" i="3"/>
  <c r="BF1240" i="3"/>
  <c r="T1240" i="3"/>
  <c r="T1239" i="3" s="1"/>
  <c r="R1240" i="3"/>
  <c r="P1240" i="3"/>
  <c r="P1239" i="3" s="1"/>
  <c r="BK1240" i="3"/>
  <c r="BK1239" i="3" s="1"/>
  <c r="J1239" i="3" s="1"/>
  <c r="J73" i="3" s="1"/>
  <c r="J1240" i="3"/>
  <c r="BE1240" i="3" s="1"/>
  <c r="BI1238" i="3"/>
  <c r="BH1238" i="3"/>
  <c r="BG1238" i="3"/>
  <c r="BF1238" i="3"/>
  <c r="T1238" i="3"/>
  <c r="R1238" i="3"/>
  <c r="P1238" i="3"/>
  <c r="BK1238" i="3"/>
  <c r="J1238" i="3"/>
  <c r="BE1238" i="3" s="1"/>
  <c r="BI1234" i="3"/>
  <c r="BH1234" i="3"/>
  <c r="BG1234" i="3"/>
  <c r="BF1234" i="3"/>
  <c r="BE1234" i="3"/>
  <c r="T1234" i="3"/>
  <c r="R1234" i="3"/>
  <c r="R1233" i="3" s="1"/>
  <c r="P1234" i="3"/>
  <c r="P1233" i="3" s="1"/>
  <c r="BK1234" i="3"/>
  <c r="BK1233" i="3" s="1"/>
  <c r="J1233" i="3" s="1"/>
  <c r="J72" i="3" s="1"/>
  <c r="J1234" i="3"/>
  <c r="BI1232" i="3"/>
  <c r="BH1232" i="3"/>
  <c r="BG1232" i="3"/>
  <c r="BF1232" i="3"/>
  <c r="BE1232" i="3"/>
  <c r="T1232" i="3"/>
  <c r="R1232" i="3"/>
  <c r="P1232" i="3"/>
  <c r="BK1232" i="3"/>
  <c r="J1232" i="3"/>
  <c r="BI1225" i="3"/>
  <c r="BH1225" i="3"/>
  <c r="BG1225" i="3"/>
  <c r="BF1225" i="3"/>
  <c r="T1225" i="3"/>
  <c r="R1225" i="3"/>
  <c r="P1225" i="3"/>
  <c r="BK1225" i="3"/>
  <c r="J1225" i="3"/>
  <c r="BE1225" i="3" s="1"/>
  <c r="BI1218" i="3"/>
  <c r="BH1218" i="3"/>
  <c r="BG1218" i="3"/>
  <c r="BF1218" i="3"/>
  <c r="BE1218" i="3"/>
  <c r="T1218" i="3"/>
  <c r="R1218" i="3"/>
  <c r="P1218" i="3"/>
  <c r="BK1218" i="3"/>
  <c r="J1218" i="3"/>
  <c r="BI1204" i="3"/>
  <c r="BH1204" i="3"/>
  <c r="BG1204" i="3"/>
  <c r="BF1204" i="3"/>
  <c r="T1204" i="3"/>
  <c r="R1204" i="3"/>
  <c r="P1204" i="3"/>
  <c r="BK1204" i="3"/>
  <c r="J1204" i="3"/>
  <c r="BE1204" i="3" s="1"/>
  <c r="BI1187" i="3"/>
  <c r="BH1187" i="3"/>
  <c r="BG1187" i="3"/>
  <c r="BF1187" i="3"/>
  <c r="BE1187" i="3"/>
  <c r="T1187" i="3"/>
  <c r="R1187" i="3"/>
  <c r="P1187" i="3"/>
  <c r="BK1187" i="3"/>
  <c r="J1187" i="3"/>
  <c r="BI1154" i="3"/>
  <c r="BH1154" i="3"/>
  <c r="BG1154" i="3"/>
  <c r="BF1154" i="3"/>
  <c r="T1154" i="3"/>
  <c r="R1154" i="3"/>
  <c r="P1154" i="3"/>
  <c r="BK1154" i="3"/>
  <c r="J1154" i="3"/>
  <c r="BE1154" i="3" s="1"/>
  <c r="BI1123" i="3"/>
  <c r="BH1123" i="3"/>
  <c r="BG1123" i="3"/>
  <c r="BF1123" i="3"/>
  <c r="BE1123" i="3"/>
  <c r="T1123" i="3"/>
  <c r="R1123" i="3"/>
  <c r="P1123" i="3"/>
  <c r="BK1123" i="3"/>
  <c r="J1123" i="3"/>
  <c r="BI1098" i="3"/>
  <c r="BH1098" i="3"/>
  <c r="BG1098" i="3"/>
  <c r="BF1098" i="3"/>
  <c r="T1098" i="3"/>
  <c r="R1098" i="3"/>
  <c r="P1098" i="3"/>
  <c r="BK1098" i="3"/>
  <c r="J1098" i="3"/>
  <c r="BE1098" i="3" s="1"/>
  <c r="BI1074" i="3"/>
  <c r="BH1074" i="3"/>
  <c r="BG1074" i="3"/>
  <c r="BF1074" i="3"/>
  <c r="BE1074" i="3"/>
  <c r="T1074" i="3"/>
  <c r="R1074" i="3"/>
  <c r="P1074" i="3"/>
  <c r="BK1074" i="3"/>
  <c r="J1074" i="3"/>
  <c r="BI1067" i="3"/>
  <c r="BH1067" i="3"/>
  <c r="BG1067" i="3"/>
  <c r="BF1067" i="3"/>
  <c r="T1067" i="3"/>
  <c r="R1067" i="3"/>
  <c r="P1067" i="3"/>
  <c r="BK1067" i="3"/>
  <c r="J1067" i="3"/>
  <c r="BE1067" i="3" s="1"/>
  <c r="BI1062" i="3"/>
  <c r="BH1062" i="3"/>
  <c r="BG1062" i="3"/>
  <c r="BF1062" i="3"/>
  <c r="BE1062" i="3"/>
  <c r="T1062" i="3"/>
  <c r="R1062" i="3"/>
  <c r="P1062" i="3"/>
  <c r="BK1062" i="3"/>
  <c r="J1062" i="3"/>
  <c r="BI1052" i="3"/>
  <c r="BH1052" i="3"/>
  <c r="BG1052" i="3"/>
  <c r="BF1052" i="3"/>
  <c r="T1052" i="3"/>
  <c r="R1052" i="3"/>
  <c r="P1052" i="3"/>
  <c r="BK1052" i="3"/>
  <c r="J1052" i="3"/>
  <c r="BE1052" i="3" s="1"/>
  <c r="BI1042" i="3"/>
  <c r="BH1042" i="3"/>
  <c r="BG1042" i="3"/>
  <c r="BF1042" i="3"/>
  <c r="BE1042" i="3"/>
  <c r="T1042" i="3"/>
  <c r="R1042" i="3"/>
  <c r="P1042" i="3"/>
  <c r="BK1042" i="3"/>
  <c r="J1042" i="3"/>
  <c r="BI1028" i="3"/>
  <c r="BH1028" i="3"/>
  <c r="BG1028" i="3"/>
  <c r="BF1028" i="3"/>
  <c r="T1028" i="3"/>
  <c r="R1028" i="3"/>
  <c r="P1028" i="3"/>
  <c r="BK1028" i="3"/>
  <c r="J1028" i="3"/>
  <c r="BE1028" i="3" s="1"/>
  <c r="BI1006" i="3"/>
  <c r="BH1006" i="3"/>
  <c r="BG1006" i="3"/>
  <c r="BF1006" i="3"/>
  <c r="BE1006" i="3"/>
  <c r="T1006" i="3"/>
  <c r="T1005" i="3" s="1"/>
  <c r="R1006" i="3"/>
  <c r="P1006" i="3"/>
  <c r="P1005" i="3" s="1"/>
  <c r="BK1006" i="3"/>
  <c r="BK1005" i="3" s="1"/>
  <c r="J1005" i="3" s="1"/>
  <c r="J71" i="3" s="1"/>
  <c r="J1006" i="3"/>
  <c r="BI1004" i="3"/>
  <c r="BH1004" i="3"/>
  <c r="BG1004" i="3"/>
  <c r="BF1004" i="3"/>
  <c r="T1004" i="3"/>
  <c r="R1004" i="3"/>
  <c r="P1004" i="3"/>
  <c r="BK1004" i="3"/>
  <c r="J1004" i="3"/>
  <c r="BE1004" i="3" s="1"/>
  <c r="BI991" i="3"/>
  <c r="BH991" i="3"/>
  <c r="BG991" i="3"/>
  <c r="BF991" i="3"/>
  <c r="BE991" i="3"/>
  <c r="T991" i="3"/>
  <c r="R991" i="3"/>
  <c r="P991" i="3"/>
  <c r="BK991" i="3"/>
  <c r="J991" i="3"/>
  <c r="BI971" i="3"/>
  <c r="BH971" i="3"/>
  <c r="BG971" i="3"/>
  <c r="BF971" i="3"/>
  <c r="T971" i="3"/>
  <c r="T970" i="3" s="1"/>
  <c r="R971" i="3"/>
  <c r="R970" i="3" s="1"/>
  <c r="P971" i="3"/>
  <c r="BK971" i="3"/>
  <c r="BK970" i="3" s="1"/>
  <c r="J971" i="3"/>
  <c r="BE971" i="3" s="1"/>
  <c r="BI968" i="3"/>
  <c r="BH968" i="3"/>
  <c r="BG968" i="3"/>
  <c r="BF968" i="3"/>
  <c r="T968" i="3"/>
  <c r="T967" i="3" s="1"/>
  <c r="R968" i="3"/>
  <c r="R967" i="3" s="1"/>
  <c r="P968" i="3"/>
  <c r="P967" i="3" s="1"/>
  <c r="BK968" i="3"/>
  <c r="BK967" i="3" s="1"/>
  <c r="J967" i="3" s="1"/>
  <c r="J68" i="3" s="1"/>
  <c r="J968" i="3"/>
  <c r="BE968" i="3" s="1"/>
  <c r="BI953" i="3"/>
  <c r="BH953" i="3"/>
  <c r="BG953" i="3"/>
  <c r="BF953" i="3"/>
  <c r="T953" i="3"/>
  <c r="R953" i="3"/>
  <c r="P953" i="3"/>
  <c r="BK953" i="3"/>
  <c r="J953" i="3"/>
  <c r="BE953" i="3" s="1"/>
  <c r="BI939" i="3"/>
  <c r="BH939" i="3"/>
  <c r="BG939" i="3"/>
  <c r="BF939" i="3"/>
  <c r="BE939" i="3"/>
  <c r="T939" i="3"/>
  <c r="R939" i="3"/>
  <c r="P939" i="3"/>
  <c r="BK939" i="3"/>
  <c r="J939" i="3"/>
  <c r="BI925" i="3"/>
  <c r="BH925" i="3"/>
  <c r="BG925" i="3"/>
  <c r="BF925" i="3"/>
  <c r="T925" i="3"/>
  <c r="R925" i="3"/>
  <c r="P925" i="3"/>
  <c r="BK925" i="3"/>
  <c r="J925" i="3"/>
  <c r="BE925" i="3" s="1"/>
  <c r="BI920" i="3"/>
  <c r="BH920" i="3"/>
  <c r="BG920" i="3"/>
  <c r="BF920" i="3"/>
  <c r="BE920" i="3"/>
  <c r="T920" i="3"/>
  <c r="R920" i="3"/>
  <c r="P920" i="3"/>
  <c r="BK920" i="3"/>
  <c r="J920" i="3"/>
  <c r="BI902" i="3"/>
  <c r="BH902" i="3"/>
  <c r="BG902" i="3"/>
  <c r="BF902" i="3"/>
  <c r="T902" i="3"/>
  <c r="R902" i="3"/>
  <c r="P902" i="3"/>
  <c r="BK902" i="3"/>
  <c r="J902" i="3"/>
  <c r="BE902" i="3" s="1"/>
  <c r="BI888" i="3"/>
  <c r="BH888" i="3"/>
  <c r="BG888" i="3"/>
  <c r="BF888" i="3"/>
  <c r="BE888" i="3"/>
  <c r="T888" i="3"/>
  <c r="R888" i="3"/>
  <c r="P888" i="3"/>
  <c r="BK888" i="3"/>
  <c r="J888" i="3"/>
  <c r="BI858" i="3"/>
  <c r="BH858" i="3"/>
  <c r="BG858" i="3"/>
  <c r="BF858" i="3"/>
  <c r="T858" i="3"/>
  <c r="R858" i="3"/>
  <c r="P858" i="3"/>
  <c r="BK858" i="3"/>
  <c r="J858" i="3"/>
  <c r="BE858" i="3" s="1"/>
  <c r="BI847" i="3"/>
  <c r="BH847" i="3"/>
  <c r="BG847" i="3"/>
  <c r="BF847" i="3"/>
  <c r="BE847" i="3"/>
  <c r="T847" i="3"/>
  <c r="R847" i="3"/>
  <c r="P847" i="3"/>
  <c r="BK847" i="3"/>
  <c r="J847" i="3"/>
  <c r="BI844" i="3"/>
  <c r="BH844" i="3"/>
  <c r="BG844" i="3"/>
  <c r="BF844" i="3"/>
  <c r="T844" i="3"/>
  <c r="R844" i="3"/>
  <c r="P844" i="3"/>
  <c r="BK844" i="3"/>
  <c r="J844" i="3"/>
  <c r="BE844" i="3" s="1"/>
  <c r="BI834" i="3"/>
  <c r="BH834" i="3"/>
  <c r="BG834" i="3"/>
  <c r="BF834" i="3"/>
  <c r="BE834" i="3"/>
  <c r="T834" i="3"/>
  <c r="R834" i="3"/>
  <c r="P834" i="3"/>
  <c r="BK834" i="3"/>
  <c r="J834" i="3"/>
  <c r="BI830" i="3"/>
  <c r="BH830" i="3"/>
  <c r="BG830" i="3"/>
  <c r="BF830" i="3"/>
  <c r="T830" i="3"/>
  <c r="R830" i="3"/>
  <c r="P830" i="3"/>
  <c r="BK830" i="3"/>
  <c r="J830" i="3"/>
  <c r="BE830" i="3" s="1"/>
  <c r="BI826" i="3"/>
  <c r="BH826" i="3"/>
  <c r="BG826" i="3"/>
  <c r="BF826" i="3"/>
  <c r="BE826" i="3"/>
  <c r="T826" i="3"/>
  <c r="R826" i="3"/>
  <c r="P826" i="3"/>
  <c r="BK826" i="3"/>
  <c r="J826" i="3"/>
  <c r="BI820" i="3"/>
  <c r="BH820" i="3"/>
  <c r="BG820" i="3"/>
  <c r="BF820" i="3"/>
  <c r="T820" i="3"/>
  <c r="R820" i="3"/>
  <c r="P820" i="3"/>
  <c r="BK820" i="3"/>
  <c r="J820" i="3"/>
  <c r="BE820" i="3" s="1"/>
  <c r="BI814" i="3"/>
  <c r="BH814" i="3"/>
  <c r="BG814" i="3"/>
  <c r="BF814" i="3"/>
  <c r="BE814" i="3"/>
  <c r="T814" i="3"/>
  <c r="R814" i="3"/>
  <c r="P814" i="3"/>
  <c r="BK814" i="3"/>
  <c r="J814" i="3"/>
  <c r="BI810" i="3"/>
  <c r="BH810" i="3"/>
  <c r="BG810" i="3"/>
  <c r="BF810" i="3"/>
  <c r="BE810" i="3"/>
  <c r="T810" i="3"/>
  <c r="R810" i="3"/>
  <c r="P810" i="3"/>
  <c r="BK810" i="3"/>
  <c r="J810" i="3"/>
  <c r="BI806" i="3"/>
  <c r="BH806" i="3"/>
  <c r="BG806" i="3"/>
  <c r="BF806" i="3"/>
  <c r="BE806" i="3"/>
  <c r="T806" i="3"/>
  <c r="R806" i="3"/>
  <c r="P806" i="3"/>
  <c r="BK806" i="3"/>
  <c r="J806" i="3"/>
  <c r="BI803" i="3"/>
  <c r="BH803" i="3"/>
  <c r="BG803" i="3"/>
  <c r="BF803" i="3"/>
  <c r="BE803" i="3"/>
  <c r="T803" i="3"/>
  <c r="R803" i="3"/>
  <c r="P803" i="3"/>
  <c r="BK803" i="3"/>
  <c r="J803" i="3"/>
  <c r="BI800" i="3"/>
  <c r="BH800" i="3"/>
  <c r="BG800" i="3"/>
  <c r="BF800" i="3"/>
  <c r="BE800" i="3"/>
  <c r="T800" i="3"/>
  <c r="R800" i="3"/>
  <c r="P800" i="3"/>
  <c r="BK800" i="3"/>
  <c r="J800" i="3"/>
  <c r="BI797" i="3"/>
  <c r="BH797" i="3"/>
  <c r="BG797" i="3"/>
  <c r="BF797" i="3"/>
  <c r="BE797" i="3"/>
  <c r="T797" i="3"/>
  <c r="R797" i="3"/>
  <c r="P797" i="3"/>
  <c r="BK797" i="3"/>
  <c r="J797" i="3"/>
  <c r="BI794" i="3"/>
  <c r="BH794" i="3"/>
  <c r="BG794" i="3"/>
  <c r="BF794" i="3"/>
  <c r="BE794" i="3"/>
  <c r="T794" i="3"/>
  <c r="R794" i="3"/>
  <c r="P794" i="3"/>
  <c r="BK794" i="3"/>
  <c r="J794" i="3"/>
  <c r="BI784" i="3"/>
  <c r="BH784" i="3"/>
  <c r="BG784" i="3"/>
  <c r="BF784" i="3"/>
  <c r="BE784" i="3"/>
  <c r="T784" i="3"/>
  <c r="R784" i="3"/>
  <c r="P784" i="3"/>
  <c r="BK784" i="3"/>
  <c r="J784" i="3"/>
  <c r="BI772" i="3"/>
  <c r="BH772" i="3"/>
  <c r="BG772" i="3"/>
  <c r="BF772" i="3"/>
  <c r="BE772" i="3"/>
  <c r="T772" i="3"/>
  <c r="R772" i="3"/>
  <c r="P772" i="3"/>
  <c r="BK772" i="3"/>
  <c r="J772" i="3"/>
  <c r="BI762" i="3"/>
  <c r="BH762" i="3"/>
  <c r="BG762" i="3"/>
  <c r="BF762" i="3"/>
  <c r="BE762" i="3"/>
  <c r="T762" i="3"/>
  <c r="R762" i="3"/>
  <c r="P762" i="3"/>
  <c r="BK762" i="3"/>
  <c r="J762" i="3"/>
  <c r="BI752" i="3"/>
  <c r="BH752" i="3"/>
  <c r="BG752" i="3"/>
  <c r="BF752" i="3"/>
  <c r="BE752" i="3"/>
  <c r="T752" i="3"/>
  <c r="R752" i="3"/>
  <c r="P752" i="3"/>
  <c r="BK752" i="3"/>
  <c r="J752" i="3"/>
  <c r="BI740" i="3"/>
  <c r="BH740" i="3"/>
  <c r="BG740" i="3"/>
  <c r="BF740" i="3"/>
  <c r="BE740" i="3"/>
  <c r="T740" i="3"/>
  <c r="R740" i="3"/>
  <c r="P740" i="3"/>
  <c r="BK740" i="3"/>
  <c r="J740" i="3"/>
  <c r="BI730" i="3"/>
  <c r="BH730" i="3"/>
  <c r="BG730" i="3"/>
  <c r="BF730" i="3"/>
  <c r="BE730" i="3"/>
  <c r="T730" i="3"/>
  <c r="R730" i="3"/>
  <c r="P730" i="3"/>
  <c r="BK730" i="3"/>
  <c r="J730" i="3"/>
  <c r="BI710" i="3"/>
  <c r="BH710" i="3"/>
  <c r="BG710" i="3"/>
  <c r="BF710" i="3"/>
  <c r="BE710" i="3"/>
  <c r="T710" i="3"/>
  <c r="T709" i="3" s="1"/>
  <c r="R710" i="3"/>
  <c r="R709" i="3" s="1"/>
  <c r="P710" i="3"/>
  <c r="P709" i="3" s="1"/>
  <c r="BK710" i="3"/>
  <c r="J710" i="3"/>
  <c r="BI704" i="3"/>
  <c r="BH704" i="3"/>
  <c r="BG704" i="3"/>
  <c r="BF704" i="3"/>
  <c r="T704" i="3"/>
  <c r="R704" i="3"/>
  <c r="P704" i="3"/>
  <c r="BK704" i="3"/>
  <c r="J704" i="3"/>
  <c r="BE704" i="3" s="1"/>
  <c r="BI698" i="3"/>
  <c r="BH698" i="3"/>
  <c r="BG698" i="3"/>
  <c r="BF698" i="3"/>
  <c r="T698" i="3"/>
  <c r="R698" i="3"/>
  <c r="P698" i="3"/>
  <c r="BK698" i="3"/>
  <c r="J698" i="3"/>
  <c r="BE698" i="3" s="1"/>
  <c r="BI693" i="3"/>
  <c r="BH693" i="3"/>
  <c r="BG693" i="3"/>
  <c r="BF693" i="3"/>
  <c r="T693" i="3"/>
  <c r="R693" i="3"/>
  <c r="P693" i="3"/>
  <c r="BK693" i="3"/>
  <c r="J693" i="3"/>
  <c r="BE693" i="3" s="1"/>
  <c r="BI686" i="3"/>
  <c r="BH686" i="3"/>
  <c r="BG686" i="3"/>
  <c r="BF686" i="3"/>
  <c r="T686" i="3"/>
  <c r="R686" i="3"/>
  <c r="P686" i="3"/>
  <c r="BK686" i="3"/>
  <c r="J686" i="3"/>
  <c r="BE686" i="3" s="1"/>
  <c r="BI679" i="3"/>
  <c r="BH679" i="3"/>
  <c r="BG679" i="3"/>
  <c r="BF679" i="3"/>
  <c r="T679" i="3"/>
  <c r="R679" i="3"/>
  <c r="P679" i="3"/>
  <c r="BK679" i="3"/>
  <c r="J679" i="3"/>
  <c r="BE679" i="3" s="1"/>
  <c r="BI672" i="3"/>
  <c r="BH672" i="3"/>
  <c r="BG672" i="3"/>
  <c r="BF672" i="3"/>
  <c r="T672" i="3"/>
  <c r="R672" i="3"/>
  <c r="P672" i="3"/>
  <c r="BK672" i="3"/>
  <c r="J672" i="3"/>
  <c r="BE672" i="3" s="1"/>
  <c r="BI663" i="3"/>
  <c r="BH663" i="3"/>
  <c r="BG663" i="3"/>
  <c r="BF663" i="3"/>
  <c r="T663" i="3"/>
  <c r="R663" i="3"/>
  <c r="P663" i="3"/>
  <c r="BK663" i="3"/>
  <c r="J663" i="3"/>
  <c r="BE663" i="3" s="1"/>
  <c r="BI615" i="3"/>
  <c r="BH615" i="3"/>
  <c r="BG615" i="3"/>
  <c r="BF615" i="3"/>
  <c r="T615" i="3"/>
  <c r="R615" i="3"/>
  <c r="P615" i="3"/>
  <c r="BK615" i="3"/>
  <c r="J615" i="3"/>
  <c r="BE615" i="3" s="1"/>
  <c r="BI545" i="3"/>
  <c r="BH545" i="3"/>
  <c r="BG545" i="3"/>
  <c r="BF545" i="3"/>
  <c r="BE545" i="3"/>
  <c r="T545" i="3"/>
  <c r="R545" i="3"/>
  <c r="P545" i="3"/>
  <c r="BK545" i="3"/>
  <c r="J545" i="3"/>
  <c r="BI475" i="3"/>
  <c r="BH475" i="3"/>
  <c r="BG475" i="3"/>
  <c r="BF475" i="3"/>
  <c r="T475" i="3"/>
  <c r="R475" i="3"/>
  <c r="P475" i="3"/>
  <c r="BK475" i="3"/>
  <c r="J475" i="3"/>
  <c r="BE475" i="3" s="1"/>
  <c r="BI405" i="3"/>
  <c r="BH405" i="3"/>
  <c r="BG405" i="3"/>
  <c r="BF405" i="3"/>
  <c r="BE405" i="3"/>
  <c r="T405" i="3"/>
  <c r="R405" i="3"/>
  <c r="P405" i="3"/>
  <c r="BK405" i="3"/>
  <c r="J405" i="3"/>
  <c r="BI396" i="3"/>
  <c r="BH396" i="3"/>
  <c r="BG396" i="3"/>
  <c r="BF396" i="3"/>
  <c r="T396" i="3"/>
  <c r="R396" i="3"/>
  <c r="P396" i="3"/>
  <c r="BK396" i="3"/>
  <c r="J396" i="3"/>
  <c r="BE396" i="3" s="1"/>
  <c r="BI389" i="3"/>
  <c r="BH389" i="3"/>
  <c r="BG389" i="3"/>
  <c r="BF389" i="3"/>
  <c r="BE389" i="3"/>
  <c r="T389" i="3"/>
  <c r="R389" i="3"/>
  <c r="P389" i="3"/>
  <c r="BK389" i="3"/>
  <c r="J389" i="3"/>
  <c r="BI367" i="3"/>
  <c r="BH367" i="3"/>
  <c r="BG367" i="3"/>
  <c r="BF367" i="3"/>
  <c r="T367" i="3"/>
  <c r="R367" i="3"/>
  <c r="P367" i="3"/>
  <c r="BK367" i="3"/>
  <c r="J367" i="3"/>
  <c r="BE367" i="3" s="1"/>
  <c r="BI347" i="3"/>
  <c r="BH347" i="3"/>
  <c r="BG347" i="3"/>
  <c r="BF347" i="3"/>
  <c r="BE347" i="3"/>
  <c r="T347" i="3"/>
  <c r="R347" i="3"/>
  <c r="P347" i="3"/>
  <c r="BK347" i="3"/>
  <c r="J347" i="3"/>
  <c r="BI338" i="3"/>
  <c r="BH338" i="3"/>
  <c r="BG338" i="3"/>
  <c r="BF338" i="3"/>
  <c r="T338" i="3"/>
  <c r="R338" i="3"/>
  <c r="P338" i="3"/>
  <c r="BK338" i="3"/>
  <c r="J338" i="3"/>
  <c r="BE338" i="3" s="1"/>
  <c r="BI331" i="3"/>
  <c r="BH331" i="3"/>
  <c r="BG331" i="3"/>
  <c r="BF331" i="3"/>
  <c r="BE331" i="3"/>
  <c r="T331" i="3"/>
  <c r="R331" i="3"/>
  <c r="P331" i="3"/>
  <c r="BK331" i="3"/>
  <c r="J331" i="3"/>
  <c r="BI315" i="3"/>
  <c r="BH315" i="3"/>
  <c r="BG315" i="3"/>
  <c r="BF315" i="3"/>
  <c r="T315" i="3"/>
  <c r="R315" i="3"/>
  <c r="P315" i="3"/>
  <c r="BK315" i="3"/>
  <c r="J315" i="3"/>
  <c r="BE315" i="3" s="1"/>
  <c r="BI308" i="3"/>
  <c r="BH308" i="3"/>
  <c r="BG308" i="3"/>
  <c r="BF308" i="3"/>
  <c r="BE308" i="3"/>
  <c r="T308" i="3"/>
  <c r="R308" i="3"/>
  <c r="P308" i="3"/>
  <c r="BK308" i="3"/>
  <c r="J308" i="3"/>
  <c r="BI292" i="3"/>
  <c r="BH292" i="3"/>
  <c r="BG292" i="3"/>
  <c r="BF292" i="3"/>
  <c r="T292" i="3"/>
  <c r="R292" i="3"/>
  <c r="P292" i="3"/>
  <c r="BK292" i="3"/>
  <c r="J292" i="3"/>
  <c r="BE292" i="3" s="1"/>
  <c r="BI279" i="3"/>
  <c r="BH279" i="3"/>
  <c r="BG279" i="3"/>
  <c r="BF279" i="3"/>
  <c r="BE279" i="3"/>
  <c r="T279" i="3"/>
  <c r="R279" i="3"/>
  <c r="P279" i="3"/>
  <c r="BK279" i="3"/>
  <c r="J279" i="3"/>
  <c r="BI268" i="3"/>
  <c r="BH268" i="3"/>
  <c r="BG268" i="3"/>
  <c r="BF268" i="3"/>
  <c r="T268" i="3"/>
  <c r="R268" i="3"/>
  <c r="P268" i="3"/>
  <c r="BK268" i="3"/>
  <c r="J268" i="3"/>
  <c r="BE268" i="3" s="1"/>
  <c r="BI258" i="3"/>
  <c r="BH258" i="3"/>
  <c r="BG258" i="3"/>
  <c r="BF258" i="3"/>
  <c r="BE258" i="3"/>
  <c r="T258" i="3"/>
  <c r="R258" i="3"/>
  <c r="P258" i="3"/>
  <c r="BK258" i="3"/>
  <c r="J258" i="3"/>
  <c r="BI250" i="3"/>
  <c r="BH250" i="3"/>
  <c r="BG250" i="3"/>
  <c r="BF250" i="3"/>
  <c r="T250" i="3"/>
  <c r="R250" i="3"/>
  <c r="P250" i="3"/>
  <c r="BK250" i="3"/>
  <c r="J250" i="3"/>
  <c r="BE250" i="3" s="1"/>
  <c r="BI242" i="3"/>
  <c r="BH242" i="3"/>
  <c r="BG242" i="3"/>
  <c r="BF242" i="3"/>
  <c r="BE242" i="3"/>
  <c r="T242" i="3"/>
  <c r="R242" i="3"/>
  <c r="P242" i="3"/>
  <c r="BK242" i="3"/>
  <c r="J242" i="3"/>
  <c r="BI236" i="3"/>
  <c r="BH236" i="3"/>
  <c r="BG236" i="3"/>
  <c r="BF236" i="3"/>
  <c r="T236" i="3"/>
  <c r="T235" i="3" s="1"/>
  <c r="R236" i="3"/>
  <c r="R235" i="3" s="1"/>
  <c r="P236" i="3"/>
  <c r="BK236" i="3"/>
  <c r="BK235" i="3" s="1"/>
  <c r="J235" i="3" s="1"/>
  <c r="J236" i="3"/>
  <c r="BE236" i="3" s="1"/>
  <c r="J66" i="3"/>
  <c r="BI231" i="3"/>
  <c r="BH231" i="3"/>
  <c r="BG231" i="3"/>
  <c r="BF231" i="3"/>
  <c r="T231" i="3"/>
  <c r="R231" i="3"/>
  <c r="P231" i="3"/>
  <c r="BK231" i="3"/>
  <c r="J231" i="3"/>
  <c r="BE231" i="3" s="1"/>
  <c r="BI226" i="3"/>
  <c r="BH226" i="3"/>
  <c r="BG226" i="3"/>
  <c r="BF226" i="3"/>
  <c r="BE226" i="3"/>
  <c r="T226" i="3"/>
  <c r="R226" i="3"/>
  <c r="P226" i="3"/>
  <c r="BK226" i="3"/>
  <c r="J226" i="3"/>
  <c r="BI192" i="3"/>
  <c r="BH192" i="3"/>
  <c r="BG192" i="3"/>
  <c r="BF192" i="3"/>
  <c r="T192" i="3"/>
  <c r="R192" i="3"/>
  <c r="R191" i="3" s="1"/>
  <c r="P192" i="3"/>
  <c r="P191" i="3" s="1"/>
  <c r="BK192" i="3"/>
  <c r="J192" i="3"/>
  <c r="BE192" i="3" s="1"/>
  <c r="BI184" i="3"/>
  <c r="BH184" i="3"/>
  <c r="BG184" i="3"/>
  <c r="BF184" i="3"/>
  <c r="BE184" i="3"/>
  <c r="T184" i="3"/>
  <c r="R184" i="3"/>
  <c r="P184" i="3"/>
  <c r="BK184" i="3"/>
  <c r="J184" i="3"/>
  <c r="BI180" i="3"/>
  <c r="BH180" i="3"/>
  <c r="BG180" i="3"/>
  <c r="BF180" i="3"/>
  <c r="T180" i="3"/>
  <c r="R180" i="3"/>
  <c r="P180" i="3"/>
  <c r="BK180" i="3"/>
  <c r="J180" i="3"/>
  <c r="BE180" i="3" s="1"/>
  <c r="BI175" i="3"/>
  <c r="BH175" i="3"/>
  <c r="BG175" i="3"/>
  <c r="BF175" i="3"/>
  <c r="BE175" i="3"/>
  <c r="T175" i="3"/>
  <c r="R175" i="3"/>
  <c r="P175" i="3"/>
  <c r="BK175" i="3"/>
  <c r="J175" i="3"/>
  <c r="BI169" i="3"/>
  <c r="BH169" i="3"/>
  <c r="BG169" i="3"/>
  <c r="BF169" i="3"/>
  <c r="T169" i="3"/>
  <c r="T168" i="3" s="1"/>
  <c r="R169" i="3"/>
  <c r="R168" i="3" s="1"/>
  <c r="P169" i="3"/>
  <c r="BK169" i="3"/>
  <c r="BK168" i="3" s="1"/>
  <c r="J168" i="3" s="1"/>
  <c r="J169" i="3"/>
  <c r="BE169" i="3" s="1"/>
  <c r="J64" i="3"/>
  <c r="BI146" i="3"/>
  <c r="BH146" i="3"/>
  <c r="BG146" i="3"/>
  <c r="BF146" i="3"/>
  <c r="T146" i="3"/>
  <c r="T145" i="3" s="1"/>
  <c r="R146" i="3"/>
  <c r="R145" i="3" s="1"/>
  <c r="P146" i="3"/>
  <c r="P145" i="3" s="1"/>
  <c r="BK146" i="3"/>
  <c r="BK145" i="3" s="1"/>
  <c r="J145" i="3" s="1"/>
  <c r="J146" i="3"/>
  <c r="BE146" i="3" s="1"/>
  <c r="J63" i="3"/>
  <c r="BI117" i="3"/>
  <c r="F36" i="3" s="1"/>
  <c r="BD55" i="1" s="1"/>
  <c r="BH117" i="3"/>
  <c r="BG117" i="3"/>
  <c r="F34" i="3" s="1"/>
  <c r="BB55" i="1" s="1"/>
  <c r="BF117" i="3"/>
  <c r="BE117" i="3"/>
  <c r="T117" i="3"/>
  <c r="T116" i="3" s="1"/>
  <c r="R117" i="3"/>
  <c r="R116" i="3" s="1"/>
  <c r="R115" i="3" s="1"/>
  <c r="P117" i="3"/>
  <c r="P116" i="3" s="1"/>
  <c r="BK117" i="3"/>
  <c r="BK116" i="3" s="1"/>
  <c r="J117" i="3"/>
  <c r="J110" i="3"/>
  <c r="F110" i="3"/>
  <c r="F108" i="3"/>
  <c r="E106" i="3"/>
  <c r="E102" i="3"/>
  <c r="J55" i="3"/>
  <c r="F55" i="3"/>
  <c r="F53" i="3"/>
  <c r="E51" i="3"/>
  <c r="J20" i="3"/>
  <c r="E20" i="3"/>
  <c r="F56" i="3" s="1"/>
  <c r="J19" i="3"/>
  <c r="J14" i="3"/>
  <c r="J53" i="3" s="1"/>
  <c r="E7" i="3"/>
  <c r="E47" i="3" s="1"/>
  <c r="T774" i="2"/>
  <c r="P774" i="2"/>
  <c r="R720" i="2"/>
  <c r="T707" i="2"/>
  <c r="P707" i="2"/>
  <c r="R664" i="2"/>
  <c r="T656" i="2"/>
  <c r="P656" i="2"/>
  <c r="R620" i="2"/>
  <c r="T611" i="2"/>
  <c r="T610" i="2" s="1"/>
  <c r="P611" i="2"/>
  <c r="J609" i="2"/>
  <c r="AY53" i="1"/>
  <c r="AX53" i="1"/>
  <c r="BI794" i="2"/>
  <c r="BH794" i="2"/>
  <c r="BG794" i="2"/>
  <c r="BF794" i="2"/>
  <c r="BE794" i="2"/>
  <c r="T794" i="2"/>
  <c r="R794" i="2"/>
  <c r="P794" i="2"/>
  <c r="BK794" i="2"/>
  <c r="J794" i="2"/>
  <c r="BI790" i="2"/>
  <c r="BH790" i="2"/>
  <c r="BG790" i="2"/>
  <c r="BF790" i="2"/>
  <c r="BE790" i="2"/>
  <c r="T790" i="2"/>
  <c r="R790" i="2"/>
  <c r="P790" i="2"/>
  <c r="BK790" i="2"/>
  <c r="J790" i="2"/>
  <c r="BI786" i="2"/>
  <c r="BH786" i="2"/>
  <c r="BG786" i="2"/>
  <c r="BF786" i="2"/>
  <c r="BE786" i="2"/>
  <c r="T786" i="2"/>
  <c r="R786" i="2"/>
  <c r="P786" i="2"/>
  <c r="BK786" i="2"/>
  <c r="J786" i="2"/>
  <c r="BI782" i="2"/>
  <c r="BH782" i="2"/>
  <c r="BG782" i="2"/>
  <c r="BF782" i="2"/>
  <c r="BE782" i="2"/>
  <c r="T782" i="2"/>
  <c r="R782" i="2"/>
  <c r="P782" i="2"/>
  <c r="BK782" i="2"/>
  <c r="J782" i="2"/>
  <c r="BI778" i="2"/>
  <c r="BH778" i="2"/>
  <c r="BG778" i="2"/>
  <c r="BF778" i="2"/>
  <c r="BE778" i="2"/>
  <c r="T778" i="2"/>
  <c r="R778" i="2"/>
  <c r="P778" i="2"/>
  <c r="BK778" i="2"/>
  <c r="J778" i="2"/>
  <c r="BI775" i="2"/>
  <c r="BH775" i="2"/>
  <c r="BG775" i="2"/>
  <c r="BF775" i="2"/>
  <c r="BE775" i="2"/>
  <c r="T775" i="2"/>
  <c r="R775" i="2"/>
  <c r="R774" i="2" s="1"/>
  <c r="P775" i="2"/>
  <c r="BK775" i="2"/>
  <c r="BK774" i="2" s="1"/>
  <c r="J774" i="2" s="1"/>
  <c r="J73" i="2" s="1"/>
  <c r="J775" i="2"/>
  <c r="BI721" i="2"/>
  <c r="BH721" i="2"/>
  <c r="BG721" i="2"/>
  <c r="BF721" i="2"/>
  <c r="T721" i="2"/>
  <c r="T720" i="2" s="1"/>
  <c r="R721" i="2"/>
  <c r="P721" i="2"/>
  <c r="P720" i="2" s="1"/>
  <c r="BK721" i="2"/>
  <c r="BK720" i="2" s="1"/>
  <c r="J720" i="2" s="1"/>
  <c r="J72" i="2" s="1"/>
  <c r="J721" i="2"/>
  <c r="BE721" i="2" s="1"/>
  <c r="BI708" i="2"/>
  <c r="BH708" i="2"/>
  <c r="BG708" i="2"/>
  <c r="BF708" i="2"/>
  <c r="BE708" i="2"/>
  <c r="T708" i="2"/>
  <c r="R708" i="2"/>
  <c r="R707" i="2" s="1"/>
  <c r="P708" i="2"/>
  <c r="BK708" i="2"/>
  <c r="BK707" i="2" s="1"/>
  <c r="J707" i="2" s="1"/>
  <c r="J71" i="2" s="1"/>
  <c r="J708" i="2"/>
  <c r="BI693" i="2"/>
  <c r="BH693" i="2"/>
  <c r="BG693" i="2"/>
  <c r="BF693" i="2"/>
  <c r="T693" i="2"/>
  <c r="R693" i="2"/>
  <c r="P693" i="2"/>
  <c r="BK693" i="2"/>
  <c r="J693" i="2"/>
  <c r="BE693" i="2" s="1"/>
  <c r="BI689" i="2"/>
  <c r="BH689" i="2"/>
  <c r="BG689" i="2"/>
  <c r="BF689" i="2"/>
  <c r="T689" i="2"/>
  <c r="R689" i="2"/>
  <c r="P689" i="2"/>
  <c r="BK689" i="2"/>
  <c r="J689" i="2"/>
  <c r="BE689" i="2" s="1"/>
  <c r="BI675" i="2"/>
  <c r="BH675" i="2"/>
  <c r="BG675" i="2"/>
  <c r="BF675" i="2"/>
  <c r="T675" i="2"/>
  <c r="R675" i="2"/>
  <c r="P675" i="2"/>
  <c r="BK675" i="2"/>
  <c r="J675" i="2"/>
  <c r="BE675" i="2" s="1"/>
  <c r="BI665" i="2"/>
  <c r="BH665" i="2"/>
  <c r="BG665" i="2"/>
  <c r="BF665" i="2"/>
  <c r="T665" i="2"/>
  <c r="T664" i="2" s="1"/>
  <c r="R665" i="2"/>
  <c r="P665" i="2"/>
  <c r="P664" i="2" s="1"/>
  <c r="BK665" i="2"/>
  <c r="BK664" i="2" s="1"/>
  <c r="J664" i="2" s="1"/>
  <c r="J70" i="2" s="1"/>
  <c r="J665" i="2"/>
  <c r="BE665" i="2" s="1"/>
  <c r="BI661" i="2"/>
  <c r="BH661" i="2"/>
  <c r="BG661" i="2"/>
  <c r="BF661" i="2"/>
  <c r="BE661" i="2"/>
  <c r="T661" i="2"/>
  <c r="R661" i="2"/>
  <c r="P661" i="2"/>
  <c r="BK661" i="2"/>
  <c r="J661" i="2"/>
  <c r="BI657" i="2"/>
  <c r="BH657" i="2"/>
  <c r="BG657" i="2"/>
  <c r="BF657" i="2"/>
  <c r="BE657" i="2"/>
  <c r="T657" i="2"/>
  <c r="R657" i="2"/>
  <c r="R656" i="2" s="1"/>
  <c r="P657" i="2"/>
  <c r="BK657" i="2"/>
  <c r="BK656" i="2" s="1"/>
  <c r="J656" i="2" s="1"/>
  <c r="J69" i="2" s="1"/>
  <c r="J657" i="2"/>
  <c r="BI644" i="2"/>
  <c r="BH644" i="2"/>
  <c r="BG644" i="2"/>
  <c r="BF644" i="2"/>
  <c r="T644" i="2"/>
  <c r="R644" i="2"/>
  <c r="P644" i="2"/>
  <c r="BK644" i="2"/>
  <c r="J644" i="2"/>
  <c r="BE644" i="2" s="1"/>
  <c r="BI639" i="2"/>
  <c r="BH639" i="2"/>
  <c r="BG639" i="2"/>
  <c r="BF639" i="2"/>
  <c r="T639" i="2"/>
  <c r="R639" i="2"/>
  <c r="P639" i="2"/>
  <c r="BK639" i="2"/>
  <c r="J639" i="2"/>
  <c r="BE639" i="2" s="1"/>
  <c r="BI633" i="2"/>
  <c r="BH633" i="2"/>
  <c r="BG633" i="2"/>
  <c r="BF633" i="2"/>
  <c r="T633" i="2"/>
  <c r="R633" i="2"/>
  <c r="P633" i="2"/>
  <c r="BK633" i="2"/>
  <c r="J633" i="2"/>
  <c r="BE633" i="2" s="1"/>
  <c r="BI621" i="2"/>
  <c r="BH621" i="2"/>
  <c r="BG621" i="2"/>
  <c r="BF621" i="2"/>
  <c r="T621" i="2"/>
  <c r="T620" i="2" s="1"/>
  <c r="R621" i="2"/>
  <c r="P621" i="2"/>
  <c r="P620" i="2" s="1"/>
  <c r="BK621" i="2"/>
  <c r="BK620" i="2" s="1"/>
  <c r="J620" i="2" s="1"/>
  <c r="J68" i="2" s="1"/>
  <c r="J621" i="2"/>
  <c r="BE621" i="2" s="1"/>
  <c r="BI616" i="2"/>
  <c r="BH616" i="2"/>
  <c r="BG616" i="2"/>
  <c r="BF616" i="2"/>
  <c r="BE616" i="2"/>
  <c r="T616" i="2"/>
  <c r="R616" i="2"/>
  <c r="P616" i="2"/>
  <c r="BK616" i="2"/>
  <c r="J616" i="2"/>
  <c r="BI612" i="2"/>
  <c r="BH612" i="2"/>
  <c r="BG612" i="2"/>
  <c r="BF612" i="2"/>
  <c r="BE612" i="2"/>
  <c r="T612" i="2"/>
  <c r="R612" i="2"/>
  <c r="R611" i="2" s="1"/>
  <c r="R610" i="2" s="1"/>
  <c r="P612" i="2"/>
  <c r="BK612" i="2"/>
  <c r="BK611" i="2" s="1"/>
  <c r="J612" i="2"/>
  <c r="J65" i="2"/>
  <c r="BI608" i="2"/>
  <c r="BH608" i="2"/>
  <c r="BG608" i="2"/>
  <c r="BF608" i="2"/>
  <c r="T608" i="2"/>
  <c r="R608" i="2"/>
  <c r="P608" i="2"/>
  <c r="BK608" i="2"/>
  <c r="J608" i="2"/>
  <c r="BE608" i="2" s="1"/>
  <c r="BI607" i="2"/>
  <c r="BH607" i="2"/>
  <c r="BG607" i="2"/>
  <c r="BF607" i="2"/>
  <c r="T607" i="2"/>
  <c r="R607" i="2"/>
  <c r="P607" i="2"/>
  <c r="BK607" i="2"/>
  <c r="J607" i="2"/>
  <c r="BE607" i="2" s="1"/>
  <c r="BI605" i="2"/>
  <c r="BH605" i="2"/>
  <c r="BG605" i="2"/>
  <c r="BF605" i="2"/>
  <c r="T605" i="2"/>
  <c r="R605" i="2"/>
  <c r="P605" i="2"/>
  <c r="BK605" i="2"/>
  <c r="J605" i="2"/>
  <c r="BE605" i="2" s="1"/>
  <c r="BI604" i="2"/>
  <c r="BH604" i="2"/>
  <c r="BG604" i="2"/>
  <c r="BF604" i="2"/>
  <c r="T604" i="2"/>
  <c r="R604" i="2"/>
  <c r="P604" i="2"/>
  <c r="BK604" i="2"/>
  <c r="J604" i="2"/>
  <c r="BE604" i="2" s="1"/>
  <c r="BI601" i="2"/>
  <c r="BH601" i="2"/>
  <c r="BG601" i="2"/>
  <c r="BF601" i="2"/>
  <c r="T601" i="2"/>
  <c r="R601" i="2"/>
  <c r="P601" i="2"/>
  <c r="BK601" i="2"/>
  <c r="J601" i="2"/>
  <c r="BE601" i="2" s="1"/>
  <c r="BI598" i="2"/>
  <c r="BH598" i="2"/>
  <c r="BG598" i="2"/>
  <c r="BF598" i="2"/>
  <c r="T598" i="2"/>
  <c r="R598" i="2"/>
  <c r="P598" i="2"/>
  <c r="BK598" i="2"/>
  <c r="J598" i="2"/>
  <c r="BE598" i="2" s="1"/>
  <c r="BI597" i="2"/>
  <c r="BH597" i="2"/>
  <c r="BG597" i="2"/>
  <c r="BF597" i="2"/>
  <c r="T597" i="2"/>
  <c r="R597" i="2"/>
  <c r="P597" i="2"/>
  <c r="BK597" i="2"/>
  <c r="J597" i="2"/>
  <c r="BE597" i="2" s="1"/>
  <c r="BI587" i="2"/>
  <c r="BH587" i="2"/>
  <c r="BG587" i="2"/>
  <c r="BF587" i="2"/>
  <c r="T587" i="2"/>
  <c r="R587" i="2"/>
  <c r="P587" i="2"/>
  <c r="BK587" i="2"/>
  <c r="J587" i="2"/>
  <c r="BE587" i="2" s="1"/>
  <c r="BI569" i="2"/>
  <c r="BH569" i="2"/>
  <c r="BG569" i="2"/>
  <c r="BF569" i="2"/>
  <c r="T569" i="2"/>
  <c r="T568" i="2" s="1"/>
  <c r="R569" i="2"/>
  <c r="R568" i="2" s="1"/>
  <c r="P569" i="2"/>
  <c r="P568" i="2" s="1"/>
  <c r="BK569" i="2"/>
  <c r="BK568" i="2" s="1"/>
  <c r="J568" i="2" s="1"/>
  <c r="J64" i="2" s="1"/>
  <c r="J569" i="2"/>
  <c r="BE569" i="2" s="1"/>
  <c r="BI565" i="2"/>
  <c r="BH565" i="2"/>
  <c r="BG565" i="2"/>
  <c r="BF565" i="2"/>
  <c r="BE565" i="2"/>
  <c r="T565" i="2"/>
  <c r="R565" i="2"/>
  <c r="P565" i="2"/>
  <c r="BK565" i="2"/>
  <c r="J565" i="2"/>
  <c r="BI561" i="2"/>
  <c r="BH561" i="2"/>
  <c r="BG561" i="2"/>
  <c r="BF561" i="2"/>
  <c r="BE561" i="2"/>
  <c r="T561" i="2"/>
  <c r="R561" i="2"/>
  <c r="P561" i="2"/>
  <c r="BK561" i="2"/>
  <c r="J561" i="2"/>
  <c r="BI557" i="2"/>
  <c r="BH557" i="2"/>
  <c r="BG557" i="2"/>
  <c r="BF557" i="2"/>
  <c r="BE557" i="2"/>
  <c r="T557" i="2"/>
  <c r="R557" i="2"/>
  <c r="P557" i="2"/>
  <c r="BK557" i="2"/>
  <c r="J557" i="2"/>
  <c r="BI551" i="2"/>
  <c r="BH551" i="2"/>
  <c r="BG551" i="2"/>
  <c r="BF551" i="2"/>
  <c r="BE551" i="2"/>
  <c r="T551" i="2"/>
  <c r="R551" i="2"/>
  <c r="P551" i="2"/>
  <c r="BK551" i="2"/>
  <c r="J551" i="2"/>
  <c r="BI543" i="2"/>
  <c r="BH543" i="2"/>
  <c r="BG543" i="2"/>
  <c r="BF543" i="2"/>
  <c r="BE543" i="2"/>
  <c r="T543" i="2"/>
  <c r="R543" i="2"/>
  <c r="P543" i="2"/>
  <c r="BK543" i="2"/>
  <c r="J543" i="2"/>
  <c r="BI519" i="2"/>
  <c r="BH519" i="2"/>
  <c r="BG519" i="2"/>
  <c r="BF519" i="2"/>
  <c r="BE519" i="2"/>
  <c r="T519" i="2"/>
  <c r="R519" i="2"/>
  <c r="P519" i="2"/>
  <c r="BK519" i="2"/>
  <c r="J519" i="2"/>
  <c r="BI508" i="2"/>
  <c r="BH508" i="2"/>
  <c r="BG508" i="2"/>
  <c r="BF508" i="2"/>
  <c r="BE508" i="2"/>
  <c r="T508" i="2"/>
  <c r="R508" i="2"/>
  <c r="P508" i="2"/>
  <c r="BK508" i="2"/>
  <c r="J508" i="2"/>
  <c r="BI500" i="2"/>
  <c r="BH500" i="2"/>
  <c r="BG500" i="2"/>
  <c r="BF500" i="2"/>
  <c r="BE500" i="2"/>
  <c r="T500" i="2"/>
  <c r="R500" i="2"/>
  <c r="P500" i="2"/>
  <c r="BK500" i="2"/>
  <c r="J500" i="2"/>
  <c r="BI496" i="2"/>
  <c r="BH496" i="2"/>
  <c r="BG496" i="2"/>
  <c r="BF496" i="2"/>
  <c r="BE496" i="2"/>
  <c r="T496" i="2"/>
  <c r="R496" i="2"/>
  <c r="P496" i="2"/>
  <c r="BK496" i="2"/>
  <c r="J496" i="2"/>
  <c r="BI493" i="2"/>
  <c r="BH493" i="2"/>
  <c r="BG493" i="2"/>
  <c r="BF493" i="2"/>
  <c r="BE493" i="2"/>
  <c r="T493" i="2"/>
  <c r="R493" i="2"/>
  <c r="P493" i="2"/>
  <c r="BK493" i="2"/>
  <c r="J493" i="2"/>
  <c r="BI487" i="2"/>
  <c r="BH487" i="2"/>
  <c r="BG487" i="2"/>
  <c r="BF487" i="2"/>
  <c r="BE487" i="2"/>
  <c r="T487" i="2"/>
  <c r="R487" i="2"/>
  <c r="P487" i="2"/>
  <c r="BK487" i="2"/>
  <c r="J487" i="2"/>
  <c r="BI423" i="2"/>
  <c r="BH423" i="2"/>
  <c r="BG423" i="2"/>
  <c r="BF423" i="2"/>
  <c r="BE423" i="2"/>
  <c r="T423" i="2"/>
  <c r="R423" i="2"/>
  <c r="P423" i="2"/>
  <c r="BK423" i="2"/>
  <c r="J423" i="2"/>
  <c r="BI380" i="2"/>
  <c r="BH380" i="2"/>
  <c r="BG380" i="2"/>
  <c r="BF380" i="2"/>
  <c r="BE380" i="2"/>
  <c r="T380" i="2"/>
  <c r="R380" i="2"/>
  <c r="P380" i="2"/>
  <c r="BK380" i="2"/>
  <c r="J380" i="2"/>
  <c r="BI316" i="2"/>
  <c r="BH316" i="2"/>
  <c r="BG316" i="2"/>
  <c r="BF316" i="2"/>
  <c r="BE316" i="2"/>
  <c r="T316" i="2"/>
  <c r="R316" i="2"/>
  <c r="P316" i="2"/>
  <c r="BK316" i="2"/>
  <c r="J316" i="2"/>
  <c r="BI310" i="2"/>
  <c r="BH310" i="2"/>
  <c r="BG310" i="2"/>
  <c r="BF310" i="2"/>
  <c r="BE310" i="2"/>
  <c r="T310" i="2"/>
  <c r="R310" i="2"/>
  <c r="P310" i="2"/>
  <c r="BK310" i="2"/>
  <c r="J310" i="2"/>
  <c r="BI305" i="2"/>
  <c r="BH305" i="2"/>
  <c r="BG305" i="2"/>
  <c r="BF305" i="2"/>
  <c r="BE305" i="2"/>
  <c r="T305" i="2"/>
  <c r="R305" i="2"/>
  <c r="P305" i="2"/>
  <c r="BK305" i="2"/>
  <c r="J305" i="2"/>
  <c r="BI300" i="2"/>
  <c r="BH300" i="2"/>
  <c r="BG300" i="2"/>
  <c r="BF300" i="2"/>
  <c r="BE300" i="2"/>
  <c r="T300" i="2"/>
  <c r="R300" i="2"/>
  <c r="P300" i="2"/>
  <c r="BK300" i="2"/>
  <c r="J300" i="2"/>
  <c r="BI296" i="2"/>
  <c r="BH296" i="2"/>
  <c r="BG296" i="2"/>
  <c r="BF296" i="2"/>
  <c r="BE296" i="2"/>
  <c r="T296" i="2"/>
  <c r="R296" i="2"/>
  <c r="P296" i="2"/>
  <c r="BK296" i="2"/>
  <c r="J296" i="2"/>
  <c r="BI293" i="2"/>
  <c r="BH293" i="2"/>
  <c r="BG293" i="2"/>
  <c r="BF293" i="2"/>
  <c r="BE293" i="2"/>
  <c r="T293" i="2"/>
  <c r="T292" i="2" s="1"/>
  <c r="R293" i="2"/>
  <c r="R292" i="2" s="1"/>
  <c r="P293" i="2"/>
  <c r="P292" i="2" s="1"/>
  <c r="BK293" i="2"/>
  <c r="BK292" i="2" s="1"/>
  <c r="J292" i="2" s="1"/>
  <c r="J63" i="2" s="1"/>
  <c r="J293" i="2"/>
  <c r="BI288" i="2"/>
  <c r="BH288" i="2"/>
  <c r="BG288" i="2"/>
  <c r="BF288" i="2"/>
  <c r="T288" i="2"/>
  <c r="R288" i="2"/>
  <c r="P288" i="2"/>
  <c r="BK288" i="2"/>
  <c r="J288" i="2"/>
  <c r="BE288" i="2" s="1"/>
  <c r="BI260" i="2"/>
  <c r="BH260" i="2"/>
  <c r="BG260" i="2"/>
  <c r="BF260" i="2"/>
  <c r="T260" i="2"/>
  <c r="R260" i="2"/>
  <c r="P260" i="2"/>
  <c r="BK260" i="2"/>
  <c r="J260" i="2"/>
  <c r="BE260" i="2" s="1"/>
  <c r="BI234" i="2"/>
  <c r="BH234" i="2"/>
  <c r="BG234" i="2"/>
  <c r="BF234" i="2"/>
  <c r="T234" i="2"/>
  <c r="R234" i="2"/>
  <c r="P234" i="2"/>
  <c r="BK234" i="2"/>
  <c r="J234" i="2"/>
  <c r="BE234" i="2" s="1"/>
  <c r="BI206" i="2"/>
  <c r="BH206" i="2"/>
  <c r="BG206" i="2"/>
  <c r="BF206" i="2"/>
  <c r="T206" i="2"/>
  <c r="R206" i="2"/>
  <c r="P206" i="2"/>
  <c r="BK206" i="2"/>
  <c r="J206" i="2"/>
  <c r="BE206" i="2" s="1"/>
  <c r="BI180" i="2"/>
  <c r="BH180" i="2"/>
  <c r="BG180" i="2"/>
  <c r="BF180" i="2"/>
  <c r="T180" i="2"/>
  <c r="R180" i="2"/>
  <c r="P180" i="2"/>
  <c r="BK180" i="2"/>
  <c r="J180" i="2"/>
  <c r="BE180" i="2" s="1"/>
  <c r="BI154" i="2"/>
  <c r="BH154" i="2"/>
  <c r="BG154" i="2"/>
  <c r="BF154" i="2"/>
  <c r="T154" i="2"/>
  <c r="R154" i="2"/>
  <c r="P154" i="2"/>
  <c r="BK154" i="2"/>
  <c r="J154" i="2"/>
  <c r="BE154" i="2" s="1"/>
  <c r="BI128" i="2"/>
  <c r="BH128" i="2"/>
  <c r="BG128" i="2"/>
  <c r="BF128" i="2"/>
  <c r="T128" i="2"/>
  <c r="R128" i="2"/>
  <c r="P128" i="2"/>
  <c r="BK128" i="2"/>
  <c r="J128" i="2"/>
  <c r="BE128" i="2" s="1"/>
  <c r="BI106" i="2"/>
  <c r="BH106" i="2"/>
  <c r="BG106" i="2"/>
  <c r="BF106" i="2"/>
  <c r="T106" i="2"/>
  <c r="R106" i="2"/>
  <c r="P106" i="2"/>
  <c r="BK106" i="2"/>
  <c r="J106" i="2"/>
  <c r="BE106" i="2" s="1"/>
  <c r="BI98" i="2"/>
  <c r="F36" i="2" s="1"/>
  <c r="BD53" i="1" s="1"/>
  <c r="BD52" i="1" s="1"/>
  <c r="BD51" i="1" s="1"/>
  <c r="W30" i="1" s="1"/>
  <c r="BH98" i="2"/>
  <c r="F35" i="2" s="1"/>
  <c r="BC53" i="1" s="1"/>
  <c r="BG98" i="2"/>
  <c r="F34" i="2" s="1"/>
  <c r="BB53" i="1" s="1"/>
  <c r="BB52" i="1" s="1"/>
  <c r="BF98" i="2"/>
  <c r="J33" i="2" s="1"/>
  <c r="AW53" i="1" s="1"/>
  <c r="T98" i="2"/>
  <c r="T97" i="2" s="1"/>
  <c r="T96" i="2" s="1"/>
  <c r="T95" i="2" s="1"/>
  <c r="R98" i="2"/>
  <c r="R97" i="2" s="1"/>
  <c r="R96" i="2" s="1"/>
  <c r="R95" i="2" s="1"/>
  <c r="P98" i="2"/>
  <c r="P97" i="2" s="1"/>
  <c r="P96" i="2" s="1"/>
  <c r="BK98" i="2"/>
  <c r="BK97" i="2" s="1"/>
  <c r="J98" i="2"/>
  <c r="BE98" i="2" s="1"/>
  <c r="J91" i="2"/>
  <c r="F91" i="2"/>
  <c r="J89" i="2"/>
  <c r="F89" i="2"/>
  <c r="E87" i="2"/>
  <c r="F56" i="2"/>
  <c r="J55" i="2"/>
  <c r="F55" i="2"/>
  <c r="F53" i="2"/>
  <c r="E51" i="2"/>
  <c r="J20" i="2"/>
  <c r="E20" i="2"/>
  <c r="F92" i="2" s="1"/>
  <c r="J19" i="2"/>
  <c r="J14" i="2"/>
  <c r="J53" i="2" s="1"/>
  <c r="E7" i="2"/>
  <c r="E83" i="2" s="1"/>
  <c r="BD54" i="1"/>
  <c r="BB54" i="1"/>
  <c r="AX54" i="1"/>
  <c r="AS54" i="1"/>
  <c r="AS52" i="1" s="1"/>
  <c r="AS51" i="1" s="1"/>
  <c r="AT58" i="1"/>
  <c r="AT57" i="1"/>
  <c r="L47" i="1"/>
  <c r="AM46" i="1"/>
  <c r="L46" i="1"/>
  <c r="AM44" i="1"/>
  <c r="L44" i="1"/>
  <c r="L42" i="1"/>
  <c r="L41" i="1"/>
  <c r="J32" i="2" l="1"/>
  <c r="AV53" i="1" s="1"/>
  <c r="AT53" i="1" s="1"/>
  <c r="F32" i="2"/>
  <c r="AZ53" i="1" s="1"/>
  <c r="J97" i="2"/>
  <c r="J62" i="2" s="1"/>
  <c r="BK96" i="2"/>
  <c r="AX52" i="1"/>
  <c r="BB51" i="1"/>
  <c r="BK610" i="2"/>
  <c r="J610" i="2" s="1"/>
  <c r="J66" i="2" s="1"/>
  <c r="J611" i="2"/>
  <c r="J67" i="2" s="1"/>
  <c r="P95" i="2"/>
  <c r="AU53" i="1" s="1"/>
  <c r="P610" i="2"/>
  <c r="E47" i="2"/>
  <c r="F35" i="3"/>
  <c r="BC55" i="1" s="1"/>
  <c r="BC54" i="1" s="1"/>
  <c r="AY54" i="1" s="1"/>
  <c r="P168" i="3"/>
  <c r="BK191" i="3"/>
  <c r="J191" i="3" s="1"/>
  <c r="J65" i="3" s="1"/>
  <c r="P235" i="3"/>
  <c r="BK709" i="3"/>
  <c r="J709" i="3" s="1"/>
  <c r="J67" i="3" s="1"/>
  <c r="P970" i="3"/>
  <c r="R1005" i="3"/>
  <c r="T1233" i="3"/>
  <c r="R1239" i="3"/>
  <c r="R969" i="3" s="1"/>
  <c r="R114" i="3" s="1"/>
  <c r="T1249" i="3"/>
  <c r="R1364" i="3"/>
  <c r="P1374" i="3"/>
  <c r="R1530" i="3"/>
  <c r="R1665" i="3"/>
  <c r="F111" i="3"/>
  <c r="J116" i="3"/>
  <c r="J62" i="3" s="1"/>
  <c r="J32" i="3"/>
  <c r="AV55" i="1" s="1"/>
  <c r="F32" i="3"/>
  <c r="AZ55" i="1" s="1"/>
  <c r="T1530" i="3"/>
  <c r="T969" i="3" s="1"/>
  <c r="F33" i="2"/>
  <c r="BA53" i="1" s="1"/>
  <c r="J108" i="3"/>
  <c r="P115" i="3"/>
  <c r="J33" i="3"/>
  <c r="AW55" i="1" s="1"/>
  <c r="F33" i="3"/>
  <c r="BA55" i="1" s="1"/>
  <c r="BA54" i="1" s="1"/>
  <c r="AW54" i="1" s="1"/>
  <c r="J2514" i="3"/>
  <c r="J88" i="3" s="1"/>
  <c r="BK2513" i="3"/>
  <c r="J2513" i="3" s="1"/>
  <c r="J87" i="3" s="1"/>
  <c r="F34" i="4"/>
  <c r="AZ56" i="1" s="1"/>
  <c r="T191" i="3"/>
  <c r="T115" i="3" s="1"/>
  <c r="T114" i="3" s="1"/>
  <c r="BK969" i="3"/>
  <c r="J969" i="3" s="1"/>
  <c r="J69" i="3" s="1"/>
  <c r="J970" i="3"/>
  <c r="J70" i="3" s="1"/>
  <c r="J57" i="4"/>
  <c r="J34" i="4"/>
  <c r="AV56" i="1" s="1"/>
  <c r="AT56" i="1" s="1"/>
  <c r="J488" i="4"/>
  <c r="J77" i="4" s="1"/>
  <c r="BK487" i="4"/>
  <c r="J487" i="4" s="1"/>
  <c r="J76" i="4" s="1"/>
  <c r="F35" i="4"/>
  <c r="BA56" i="1" s="1"/>
  <c r="J81" i="5"/>
  <c r="J58" i="5" s="1"/>
  <c r="BK80" i="5"/>
  <c r="J86" i="6"/>
  <c r="J58" i="6" s="1"/>
  <c r="BK85" i="6"/>
  <c r="BK106" i="6"/>
  <c r="J106" i="6" s="1"/>
  <c r="J63" i="6" s="1"/>
  <c r="J107" i="6"/>
  <c r="J64" i="6" s="1"/>
  <c r="F99" i="4"/>
  <c r="J104" i="4"/>
  <c r="J66" i="4" s="1"/>
  <c r="BK103" i="4"/>
  <c r="J86" i="7"/>
  <c r="J58" i="7" s="1"/>
  <c r="BK85" i="7"/>
  <c r="J49" i="5"/>
  <c r="E69" i="5"/>
  <c r="F30" i="5"/>
  <c r="AZ57" i="1" s="1"/>
  <c r="F52" i="6"/>
  <c r="J78" i="6"/>
  <c r="F30" i="6"/>
  <c r="AZ58" i="1" s="1"/>
  <c r="F81" i="7"/>
  <c r="J30" i="7"/>
  <c r="AV59" i="1" s="1"/>
  <c r="AT59" i="1" s="1"/>
  <c r="E74" i="6"/>
  <c r="J78" i="7"/>
  <c r="F31" i="7"/>
  <c r="BA59" i="1" s="1"/>
  <c r="F76" i="5"/>
  <c r="F31" i="5"/>
  <c r="BA57" i="1" s="1"/>
  <c r="F31" i="6"/>
  <c r="BA58" i="1" s="1"/>
  <c r="E74" i="7"/>
  <c r="J85" i="6" l="1"/>
  <c r="J57" i="6" s="1"/>
  <c r="BK84" i="6"/>
  <c r="J84" i="6" s="1"/>
  <c r="AZ54" i="1"/>
  <c r="AV54" i="1" s="1"/>
  <c r="AT54" i="1" s="1"/>
  <c r="J96" i="2"/>
  <c r="J61" i="2" s="1"/>
  <c r="BK95" i="2"/>
  <c r="J95" i="2" s="1"/>
  <c r="BK84" i="7"/>
  <c r="J84" i="7" s="1"/>
  <c r="J85" i="7"/>
  <c r="J57" i="7" s="1"/>
  <c r="BA52" i="1"/>
  <c r="AT55" i="1"/>
  <c r="P969" i="3"/>
  <c r="J80" i="5"/>
  <c r="J57" i="5" s="1"/>
  <c r="BK79" i="5"/>
  <c r="J79" i="5" s="1"/>
  <c r="BC52" i="1"/>
  <c r="W28" i="1"/>
  <c r="AX51" i="1"/>
  <c r="J103" i="4"/>
  <c r="J65" i="4" s="1"/>
  <c r="BK102" i="4"/>
  <c r="J102" i="4" s="1"/>
  <c r="P114" i="3"/>
  <c r="AU55" i="1" s="1"/>
  <c r="AU54" i="1" s="1"/>
  <c r="AU52" i="1" s="1"/>
  <c r="AU51" i="1" s="1"/>
  <c r="BK115" i="3"/>
  <c r="AY52" i="1" l="1"/>
  <c r="BC51" i="1"/>
  <c r="J29" i="2"/>
  <c r="J60" i="2"/>
  <c r="BK114" i="3"/>
  <c r="J114" i="3" s="1"/>
  <c r="J115" i="3"/>
  <c r="J61" i="3" s="1"/>
  <c r="AZ52" i="1"/>
  <c r="J27" i="5"/>
  <c r="J56" i="5"/>
  <c r="AW52" i="1"/>
  <c r="BA51" i="1"/>
  <c r="J64" i="4"/>
  <c r="J31" i="4"/>
  <c r="J56" i="7"/>
  <c r="J27" i="7"/>
  <c r="J27" i="6"/>
  <c r="J56" i="6"/>
  <c r="J36" i="7" l="1"/>
  <c r="AG59" i="1"/>
  <c r="AN59" i="1" s="1"/>
  <c r="AG56" i="1"/>
  <c r="AN56" i="1" s="1"/>
  <c r="J40" i="4"/>
  <c r="J60" i="3"/>
  <c r="J29" i="3"/>
  <c r="AG58" i="1"/>
  <c r="AN58" i="1" s="1"/>
  <c r="J36" i="6"/>
  <c r="AG57" i="1"/>
  <c r="AN57" i="1" s="1"/>
  <c r="J36" i="5"/>
  <c r="W27" i="1"/>
  <c r="AW51" i="1"/>
  <c r="AK27" i="1" s="1"/>
  <c r="AZ51" i="1"/>
  <c r="AV52" i="1"/>
  <c r="AT52" i="1" s="1"/>
  <c r="J38" i="2"/>
  <c r="AG53" i="1"/>
  <c r="W29" i="1"/>
  <c r="AY51" i="1"/>
  <c r="W26" i="1" l="1"/>
  <c r="AV51" i="1"/>
  <c r="AN53" i="1"/>
  <c r="AG55" i="1"/>
  <c r="J38" i="3"/>
  <c r="AG54" i="1" l="1"/>
  <c r="AN55" i="1"/>
  <c r="AK26" i="1"/>
  <c r="AT51" i="1"/>
  <c r="AN54" i="1" l="1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<sst xmlns="http://schemas.openxmlformats.org/spreadsheetml/2006/main" count="39861" uniqueCount="2857">
  <si>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</si>
  <si>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</si>
  <si>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</si>
  <si>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</si>
  <si>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</si>
  <si>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</si>
  <si>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</si>
  <si>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{5a39a6e7-594d-4c02-af08-0522f76de4c9}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</si>
  <si>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</si>
  <si>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</si>
  <si>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</si>
  <si>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</si>
  <si>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</si>
  <si>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</si>
  <si>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</si>
  <si>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</si>
  <si>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</si>
  <si>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</si>
  <si>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</si>
  <si>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</si>
  <si>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</si>
  <si>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</si>
  <si>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</si>
  <si>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</si>
  <si>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</si>
  <si>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</si>
  <si>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</si>
  <si>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</si>
  <si>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</si>
  <si>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</si>
  <si>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</si>
  <si>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</si>
  <si>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</si>
  <si>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</si>
  <si>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</si>
  <si>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</si>
  <si>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</si>
  <si>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</si>
  <si>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</si>
  <si>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</si>
  <si>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</si>
  <si>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</si>
  <si>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</si>
  <si>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</si>
  <si>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</si>
  <si>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</si>
  <si>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</si>
  <si>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</si>
  <si>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</si>
  <si>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</si>
  <si>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</si>
  <si>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</si>
  <si>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</si>
  <si>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</si>
  <si>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</si>
  <si>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</si>
  <si>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</si>
  <si>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</si>
  <si>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</si>
  <si>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</si>
  <si>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</si>
  <si>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</si>
  <si>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</si>
  <si>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</si>
  <si>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</si>
  <si>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</si>
  <si>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</si>
  <si>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</si>
  <si>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</si>
  <si>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</si>
  <si>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</si>
  <si>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</si>
  <si>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</si>
  <si>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</si>
  <si>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</si>
  <si>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</si>
  <si>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</si>
  <si>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</si>
  <si>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</si>
  <si>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</si>
  <si>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</si>
  <si>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</si>
  <si>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</si>
  <si>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</si>
  <si>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</si>
  <si>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{990c79af-59f8-42f5-94b7-7008477db27a}</t>
  </si>
  <si>
    <t>2</t>
  </si>
  <si>
    <t>/</t>
  </si>
  <si>
    <t>1.1.a</t>
  </si>
  <si>
    <t>bourání</t>
  </si>
  <si>
    <t>Soupis</t>
  </si>
  <si>
    <t>{c000ad35-0f06-4a71-b480-4378cd5a136a}</t>
  </si>
  <si>
    <t>1.1.b</t>
  </si>
  <si>
    <t>nové práce a dodávky vyhlídka</t>
  </si>
  <si>
    <t>{4ad2690f-f563-411d-b81b-183b06a5da75}</t>
  </si>
  <si>
    <t>3</t>
  </si>
  <si>
    <t>###NOINSERT###</t>
  </si>
  <si>
    <t>1.1.b1</t>
  </si>
  <si>
    <t>odvětrávací kanálek s drenáží</t>
  </si>
  <si>
    <t>{0d0093e5-3159-4caf-bafd-1619a0df696b}</t>
  </si>
  <si>
    <t>1.2</t>
  </si>
  <si>
    <t>Stavebně-konstrukční řešení</t>
  </si>
  <si>
    <t>{71beca32-0cba-4ded-8ceb-c5439f559440}</t>
  </si>
  <si>
    <t>1.3</t>
  </si>
  <si>
    <t>Specializovaná řemesla</t>
  </si>
  <si>
    <t>{31f4ba93-de1c-4f98-9228-16d15c4fed84}</t>
  </si>
  <si>
    <t>VRN</t>
  </si>
  <si>
    <t>Vedlejší rozpočtové náklady</t>
  </si>
  <si>
    <t>{9fb27ea5-2dd5-49bc-8f0e-91355a0fe317}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</si>
  <si>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</si>
  <si>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</si>
  <si>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</si>
  <si>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</si>
  <si>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</si>
  <si>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</si>
  <si>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</si>
  <si>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</si>
  <si>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</si>
  <si>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</si>
  <si>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</si>
  <si>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</si>
  <si>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</si>
  <si>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</si>
  <si>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</si>
  <si>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</si>
  <si>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</si>
  <si>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</si>
  <si>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</si>
  <si>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</si>
  <si>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</si>
  <si>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</si>
  <si>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</si>
  <si>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</si>
  <si>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</si>
  <si>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</si>
  <si>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</si>
  <si>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</si>
  <si>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</si>
  <si>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</si>
  <si>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</si>
  <si>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</si>
  <si>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</si>
  <si>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</si>
  <si>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</si>
  <si>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</si>
  <si>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</si>
  <si>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</si>
  <si>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</si>
  <si>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</si>
  <si>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</si>
  <si>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</si>
  <si>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</si>
  <si>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</si>
  <si>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</si>
  <si>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</si>
  <si>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</si>
  <si>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</si>
  <si>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</si>
  <si>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</si>
  <si>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</si>
  <si>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</si>
  <si>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</si>
  <si>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</si>
  <si>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</si>
  <si>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</si>
  <si>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</si>
  <si>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</si>
  <si>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</si>
  <si>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</si>
  <si>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</si>
  <si>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</si>
  <si>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</si>
  <si>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</si>
  <si>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</si>
  <si>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</si>
  <si>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</si>
  <si>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</si>
  <si>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</si>
  <si>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</si>
  <si>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</si>
  <si>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</si>
  <si>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</si>
  <si>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</si>
  <si>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</si>
  <si>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</si>
  <si>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</si>
  <si>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</si>
  <si>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</si>
  <si>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</si>
  <si>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</si>
  <si>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</si>
  <si>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</si>
  <si>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</si>
  <si>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</si>
  <si>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</si>
  <si>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</si>
  <si>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</si>
  <si>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</si>
  <si>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</si>
  <si>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</si>
  <si>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</si>
  <si>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</si>
  <si>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</si>
  <si>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</si>
  <si>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</si>
  <si>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</si>
  <si>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</si>
  <si>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</si>
  <si>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</si>
  <si>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</si>
  <si>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</si>
  <si>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</si>
  <si>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</si>
  <si>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</si>
  <si>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</si>
  <si>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</si>
  <si>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</si>
  <si>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</si>
  <si>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</si>
  <si>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</si>
  <si>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</si>
  <si>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</si>
  <si>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</si>
  <si>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</si>
  <si>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</si>
  <si>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</si>
  <si>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</si>
  <si>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</si>
  <si>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</si>
  <si>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</si>
  <si>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</si>
  <si>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</si>
  <si>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</si>
  <si>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</si>
  <si>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</si>
  <si>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</si>
  <si>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</si>
  <si>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</si>
  <si>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</si>
  <si>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</si>
  <si>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</si>
  <si>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</si>
  <si>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</si>
  <si>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</si>
  <si>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</si>
  <si>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</si>
  <si>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</si>
  <si>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</si>
  <si>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</si>
  <si>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</si>
  <si>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</si>
  <si>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</si>
  <si>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</si>
  <si>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</si>
  <si>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</si>
  <si>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</si>
  <si>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</si>
  <si>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</si>
  <si>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</si>
  <si>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</si>
  <si>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</si>
  <si>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</si>
  <si>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</si>
  <si>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</si>
  <si>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</si>
  <si>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</si>
  <si>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</si>
  <si>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</si>
  <si>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</si>
  <si>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</si>
  <si>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</si>
  <si>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</si>
  <si>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</si>
  <si>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</si>
  <si>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</si>
  <si>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</si>
  <si>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</si>
  <si>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</si>
  <si>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</si>
  <si>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</si>
  <si>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</si>
  <si>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</si>
  <si>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</si>
  <si>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</si>
  <si>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</si>
  <si>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</si>
  <si>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</si>
  <si>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</si>
  <si>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</si>
  <si>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</si>
  <si>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</si>
  <si>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</si>
  <si>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</si>
  <si>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</si>
  <si>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</si>
  <si>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</si>
  <si>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</si>
  <si>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</si>
  <si>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</si>
  <si>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</si>
  <si>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</si>
  <si>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</si>
  <si>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</si>
  <si>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</si>
  <si>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</si>
  <si>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</si>
  <si>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</si>
  <si>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</si>
  <si>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</si>
  <si>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</si>
  <si>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</si>
  <si>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</si>
  <si>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</si>
  <si>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</si>
  <si>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</si>
  <si>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</si>
  <si>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973022241</t>
  </si>
  <si>
    <t>Vysekání výklenků nebo kapes ve zdivu z kamene kapes, plochy do 0,10 m2, hl. do 150 mm</t>
  </si>
  <si>
    <t>kus</t>
  </si>
  <si>
    <t>-861496825</t>
  </si>
  <si>
    <t>pro kapsy l úhelníků v oblouku odvětrávacího kanálku</t>
  </si>
  <si>
    <t>26,00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</si>
  <si>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</si>
  <si>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</si>
  <si>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</si>
  <si>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</si>
  <si>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</si>
  <si>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</si>
  <si>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22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</si>
  <si>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</si>
  <si>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</si>
  <si>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</si>
  <si>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</si>
  <si>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</si>
  <si>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</si>
  <si>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</si>
  <si>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</si>
  <si>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</si>
  <si>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</si>
  <si>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</si>
  <si>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</si>
  <si>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23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</si>
  <si>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</si>
  <si>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</si>
  <si>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</si>
  <si>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</si>
  <si>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</si>
  <si>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</si>
  <si>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</si>
  <si>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</si>
  <si>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</si>
  <si>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</si>
  <si>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</si>
  <si>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</si>
  <si>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</si>
  <si>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</si>
  <si>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</si>
  <si>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</si>
  <si>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</si>
  <si>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</si>
  <si>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</si>
  <si>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</si>
  <si>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</si>
  <si>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</si>
  <si>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</si>
  <si>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</si>
  <si>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</si>
  <si>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24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</si>
  <si>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</si>
  <si>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</si>
  <si>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</si>
  <si>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</si>
  <si>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</si>
  <si>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</si>
  <si>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</si>
  <si>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</si>
  <si>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</si>
  <si>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25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</si>
  <si>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</si>
  <si>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</si>
  <si>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</si>
  <si>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</si>
  <si>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</si>
  <si>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</si>
  <si>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</si>
  <si>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26</t>
  </si>
  <si>
    <t>981511118R</t>
  </si>
  <si>
    <t>Odstranění přístavby dle specifikace v TZ</t>
  </si>
  <si>
    <t>Kč</t>
  </si>
  <si>
    <t>-2082185258</t>
  </si>
  <si>
    <t>likvidace suti v ceně</t>
  </si>
  <si>
    <t>27</t>
  </si>
  <si>
    <t>981511119R</t>
  </si>
  <si>
    <t>Odstranění rampy dle specifikace v TZ</t>
  </si>
  <si>
    <t>-1250662543</t>
  </si>
  <si>
    <t>28</t>
  </si>
  <si>
    <t>989510152</t>
  </si>
  <si>
    <t>Opravy jeřábů Demontáž rozvaděče nebo stykačové skříně</t>
  </si>
  <si>
    <t>64</t>
  </si>
  <si>
    <t>-1706065171</t>
  </si>
  <si>
    <t>997</t>
  </si>
  <si>
    <t>Přesun sutě</t>
  </si>
  <si>
    <t>29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</si>
  <si>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</si>
  <si>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</si>
  <si>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</si>
  <si>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</si>
  <si>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</si>
  <si>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</si>
  <si>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</si>
  <si>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</si>
  <si>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</si>
  <si>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30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</si>
  <si>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</si>
  <si>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</si>
  <si>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</si>
  <si>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31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</si>
  <si>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</si>
  <si>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</si>
  <si>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</si>
  <si>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32</t>
  </si>
  <si>
    <t>997013312</t>
  </si>
  <si>
    <t>Shoz suti montáž a demontáž shozu výšky přes 10 do 20 m</t>
  </si>
  <si>
    <t>m</t>
  </si>
  <si>
    <t>795249875</t>
  </si>
  <si>
    <t>12,00*2</t>
  </si>
  <si>
    <t>33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</si>
  <si>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</si>
  <si>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</si>
  <si>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</si>
  <si>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</si>
  <si>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34</t>
  </si>
  <si>
    <t>997013501</t>
  </si>
  <si>
    <t>Odvoz suti a vybouraných hmot na skládku nebo meziskládku se složením, na vzdálenost do 1 km</t>
  </si>
  <si>
    <t>814329403</t>
  </si>
  <si>
    <t>35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</si>
  <si>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</si>
  <si>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</si>
  <si>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</si>
  <si>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255,937*19 'Přepočtené koeficientem množství</t>
  </si>
  <si>
    <t>36</t>
  </si>
  <si>
    <t>997013821</t>
  </si>
  <si>
    <t>Poplatek za uložení stavebního odpadu na skládce (skládkovné) s azbestem</t>
  </si>
  <si>
    <t>-181636655</t>
  </si>
  <si>
    <t>37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</si>
  <si>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</si>
  <si>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</si>
  <si>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</si>
  <si>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</si>
  <si>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</si>
  <si>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</si>
  <si>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</si>
  <si>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</si>
  <si>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</si>
  <si>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38</t>
  </si>
  <si>
    <t>712300833</t>
  </si>
  <si>
    <t>Odstranění ze střech plochých do 10 st. krytiny povlakové třívrstvé</t>
  </si>
  <si>
    <t>1580956594</t>
  </si>
  <si>
    <t>39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</si>
  <si>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</si>
  <si>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</si>
  <si>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</si>
  <si>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</si>
  <si>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</si>
  <si>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40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</si>
  <si>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</si>
  <si>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</si>
  <si>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</si>
  <si>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</si>
  <si>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</si>
  <si>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</si>
  <si>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</si>
  <si>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</si>
  <si>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</si>
  <si>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</si>
  <si>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</si>
  <si>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</si>
  <si>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</si>
  <si>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</si>
  <si>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</si>
  <si>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42</t>
  </si>
  <si>
    <t>762421818R</t>
  </si>
  <si>
    <t>Demontáž obložení stropů z desek Lignos tl přes 15 mm na sraz šroubovaných</t>
  </si>
  <si>
    <t>666857911</t>
  </si>
  <si>
    <t>43</t>
  </si>
  <si>
    <t>762841939</t>
  </si>
  <si>
    <t>Prověření a ochrana krovu proti povětrnostním vlivům (viz TZ)</t>
  </si>
  <si>
    <t>467031520</t>
  </si>
  <si>
    <t>764</t>
  </si>
  <si>
    <t>Konstrukce klempířské</t>
  </si>
  <si>
    <t>44</t>
  </si>
  <si>
    <t>764001821</t>
  </si>
  <si>
    <t>Demontáž klempířských konstrukcí krytiny ze svitků nebo tabulí do suti</t>
  </si>
  <si>
    <t>-1067927518</t>
  </si>
  <si>
    <t>45</t>
  </si>
  <si>
    <t>764991111R</t>
  </si>
  <si>
    <t>Demontáž všech klempířských prvků střešních s příslušenstvím</t>
  </si>
  <si>
    <t>-494488734</t>
  </si>
  <si>
    <t>765</t>
  </si>
  <si>
    <t>Krytina skládaná</t>
  </si>
  <si>
    <t>46</t>
  </si>
  <si>
    <t>765131801</t>
  </si>
  <si>
    <t>Demontáž vláknocementové krytiny skládané sklonu do 30 st. do suti</t>
  </si>
  <si>
    <t>1072910077</t>
  </si>
  <si>
    <t>47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</si>
  <si>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</si>
  <si>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</si>
  <si>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</si>
  <si>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</si>
  <si>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</si>
  <si>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</si>
  <si>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</si>
  <si>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</si>
  <si>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</si>
  <si>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</si>
  <si>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</si>
  <si>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</si>
  <si>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</si>
  <si>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</si>
  <si>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48</t>
  </si>
  <si>
    <t>765131841</t>
  </si>
  <si>
    <t>Demontáž vláknocementové krytiny skládané Příplatek k cenám za sklon přes 30 st. demontáže krytiny</t>
  </si>
  <si>
    <t>-1173098513</t>
  </si>
  <si>
    <t>49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</si>
  <si>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</si>
  <si>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</si>
  <si>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</si>
  <si>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</si>
  <si>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</si>
  <si>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50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</si>
  <si>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</si>
  <si>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</si>
  <si>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</si>
  <si>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</si>
  <si>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</si>
  <si>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</si>
  <si>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51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</si>
  <si>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</si>
  <si>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</si>
  <si>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</si>
  <si>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</si>
  <si>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</si>
  <si>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</si>
  <si>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</si>
  <si>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</si>
  <si>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</si>
  <si>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</si>
  <si>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</si>
  <si>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</si>
  <si>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</si>
  <si>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</si>
  <si>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</si>
  <si>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</si>
  <si>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</si>
  <si>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</si>
  <si>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</si>
  <si>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</si>
  <si>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</si>
  <si>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</si>
  <si>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</si>
  <si>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</si>
  <si>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</si>
  <si>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</si>
  <si>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</si>
  <si>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</si>
  <si>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</si>
  <si>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</si>
  <si>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</si>
  <si>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</si>
  <si>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</si>
  <si>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</si>
  <si>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</si>
  <si>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</si>
  <si>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</si>
  <si>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</si>
  <si>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</si>
  <si>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</si>
  <si>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</si>
  <si>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</si>
  <si>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</si>
  <si>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</si>
  <si>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</si>
  <si>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</si>
  <si>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</si>
  <si>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</si>
  <si>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</si>
  <si>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</si>
  <si>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</si>
  <si>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</si>
  <si>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</si>
  <si>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52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</si>
  <si>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</si>
  <si>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</si>
  <si>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</si>
  <si>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</si>
  <si>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</si>
  <si>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</si>
  <si>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</si>
  <si>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53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</si>
  <si>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</si>
  <si>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</si>
  <si>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</si>
  <si>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</si>
  <si>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54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</si>
  <si>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</si>
  <si>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</si>
  <si>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</si>
  <si>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</si>
  <si>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</si>
  <si>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55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</si>
  <si>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</si>
  <si>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</si>
  <si>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</si>
  <si>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</si>
  <si>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56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</si>
  <si>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</si>
  <si>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</si>
  <si>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</si>
  <si>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</si>
  <si>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</si>
  <si>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57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</si>
  <si>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</si>
  <si>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</si>
  <si>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</si>
  <si>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</si>
  <si>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</si>
  <si>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</si>
  <si>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</si>
  <si>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</si>
  <si>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</si>
  <si>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</si>
  <si>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</si>
  <si>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</si>
  <si>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</si>
  <si>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</si>
  <si>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</si>
  <si>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</si>
  <si>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</si>
  <si>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</si>
  <si>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</si>
  <si>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</si>
  <si>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</si>
  <si>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</si>
  <si>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</si>
  <si>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</si>
  <si>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</si>
  <si>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</si>
  <si>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</si>
  <si>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</si>
  <si>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</si>
  <si>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</si>
  <si>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</si>
  <si>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</si>
  <si>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</si>
  <si>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</si>
  <si>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</si>
  <si>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</si>
  <si>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</si>
  <si>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</si>
  <si>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</si>
  <si>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</si>
  <si>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</si>
  <si>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</si>
  <si>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</si>
  <si>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</si>
  <si>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</si>
  <si>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</si>
  <si>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</si>
  <si>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</si>
  <si>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</si>
  <si>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</si>
  <si>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</si>
  <si>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</si>
  <si>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</si>
  <si>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</si>
  <si>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</si>
  <si>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</si>
  <si>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</si>
  <si>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</si>
  <si>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</si>
  <si>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</si>
  <si>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</si>
  <si>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</si>
  <si>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</si>
  <si>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</si>
  <si>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</si>
  <si>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</si>
  <si>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</si>
  <si>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</si>
  <si>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</si>
  <si>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</si>
  <si>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</si>
  <si>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</si>
  <si>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</si>
  <si>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</si>
  <si>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</si>
  <si>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</si>
  <si>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</si>
  <si>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</si>
  <si>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</si>
  <si>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</si>
  <si>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</si>
  <si>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</si>
  <si>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</si>
  <si>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</si>
  <si>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</si>
  <si>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</si>
  <si>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</si>
  <si>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</si>
  <si>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</si>
  <si>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</si>
  <si>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</si>
  <si>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</si>
  <si>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</si>
  <si>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</si>
  <si>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</si>
  <si>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</si>
  <si>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</si>
  <si>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</si>
  <si>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</si>
  <si>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</si>
  <si>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</si>
  <si>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</si>
  <si>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</si>
  <si>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</si>
  <si>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</si>
  <si>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</si>
  <si>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</si>
  <si>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</si>
  <si>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</si>
  <si>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</si>
  <si>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</si>
  <si>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</si>
  <si>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</si>
  <si>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</si>
  <si>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</si>
  <si>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</si>
  <si>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</si>
  <si>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</si>
  <si>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</si>
  <si>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</si>
  <si>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</si>
  <si>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</si>
  <si>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</si>
  <si>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</si>
  <si>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</si>
  <si>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</si>
  <si>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</si>
  <si>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</si>
  <si>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</si>
  <si>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</si>
  <si>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</si>
  <si>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</si>
  <si>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</si>
  <si>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</si>
  <si>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</si>
  <si>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</si>
  <si>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</si>
  <si>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</si>
  <si>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</si>
  <si>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</si>
  <si>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</si>
  <si>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</si>
  <si>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</si>
  <si>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</si>
  <si>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</si>
  <si>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</si>
  <si>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</si>
  <si>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</si>
  <si>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</si>
  <si>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</si>
  <si>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</si>
  <si>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</si>
  <si>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</si>
  <si>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</si>
  <si>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</si>
  <si>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</si>
  <si>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</si>
  <si>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</si>
  <si>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</si>
  <si>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</si>
  <si>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</si>
  <si>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</si>
  <si>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</si>
  <si>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</si>
  <si>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</si>
  <si>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</si>
  <si>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</si>
  <si>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</si>
  <si>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</si>
  <si>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</si>
  <si>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</si>
  <si>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</si>
  <si>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</si>
  <si>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</si>
  <si>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</si>
  <si>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</si>
  <si>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</si>
  <si>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</si>
  <si>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</si>
  <si>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</si>
  <si>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</si>
  <si>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</si>
  <si>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</si>
  <si>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</si>
  <si>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</si>
  <si>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</si>
  <si>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</si>
  <si>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</si>
  <si>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</si>
  <si>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</si>
  <si>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</si>
  <si>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</si>
  <si>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</si>
  <si>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</si>
  <si>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</si>
  <si>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</si>
  <si>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</si>
  <si>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</si>
  <si>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</si>
  <si>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</si>
  <si>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</si>
  <si>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</si>
  <si>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</si>
  <si>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</si>
  <si>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</si>
  <si>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</si>
  <si>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</si>
  <si>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</si>
  <si>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</si>
  <si>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</si>
  <si>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</si>
  <si>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</si>
  <si>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</si>
  <si>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</si>
  <si>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</si>
  <si>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</si>
  <si>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</si>
  <si>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</si>
  <si>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</si>
  <si>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</si>
  <si>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</si>
  <si>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</si>
  <si>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</si>
  <si>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</si>
  <si>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</si>
  <si>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</si>
  <si>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</si>
  <si>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</si>
  <si>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</si>
  <si>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</si>
  <si>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</si>
  <si>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</si>
  <si>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</si>
  <si>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</si>
  <si>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</si>
  <si>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</si>
  <si>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</si>
  <si>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</si>
  <si>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</si>
  <si>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</si>
  <si>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</si>
  <si>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</si>
  <si>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</si>
  <si>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</si>
  <si>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</si>
  <si>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</si>
  <si>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</si>
  <si>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</si>
  <si>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</si>
  <si>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</si>
  <si>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</si>
  <si>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</si>
  <si>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</si>
  <si>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</si>
  <si>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</si>
  <si>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</si>
  <si>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</si>
  <si>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</si>
  <si>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</si>
  <si>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</si>
  <si>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</si>
  <si>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</si>
  <si>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</si>
  <si>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</si>
  <si>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</si>
  <si>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</si>
  <si>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</si>
  <si>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</si>
  <si>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</si>
  <si>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</si>
  <si>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</si>
  <si>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</si>
  <si>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</si>
  <si>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</si>
  <si>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</si>
  <si>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</si>
  <si>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</si>
  <si>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</si>
  <si>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</si>
  <si>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</si>
  <si>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</si>
  <si>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</si>
  <si>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</si>
  <si>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</si>
  <si>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</si>
  <si>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</si>
  <si>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</si>
  <si>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</si>
  <si>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</si>
  <si>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</si>
  <si>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</si>
  <si>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</si>
  <si>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</si>
  <si>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</si>
  <si>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</si>
  <si>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</si>
  <si>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</si>
  <si>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</si>
  <si>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</si>
  <si>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</si>
  <si>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</si>
  <si>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</si>
  <si>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</si>
  <si>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</si>
  <si>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</si>
  <si>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878,211*0,225*0,85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</si>
  <si>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</si>
  <si>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</si>
  <si>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</si>
  <si>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</si>
  <si>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</si>
  <si>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</si>
  <si>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</si>
  <si>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</si>
  <si>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</si>
  <si>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</si>
  <si>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</si>
  <si>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</si>
  <si>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</si>
  <si>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</si>
  <si>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</si>
  <si>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</si>
  <si>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</si>
  <si>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</si>
  <si>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</si>
  <si>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</si>
  <si>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</si>
  <si>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</si>
  <si>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</si>
  <si>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</si>
  <si>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</si>
  <si>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</si>
  <si>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</si>
  <si>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</si>
  <si>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</si>
  <si>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</si>
  <si>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</si>
  <si>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</si>
  <si>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</si>
  <si>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</si>
  <si>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</si>
  <si>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</si>
  <si>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</si>
  <si>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</si>
  <si>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</si>
  <si>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</si>
  <si>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</si>
  <si>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</si>
  <si>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</si>
  <si>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</si>
  <si>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</si>
  <si>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</si>
  <si>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</si>
  <si>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</si>
  <si>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</si>
  <si>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</si>
  <si>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</si>
  <si>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</si>
  <si>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</si>
  <si>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</si>
  <si>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</si>
  <si>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</si>
  <si>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</si>
  <si>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</si>
  <si>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</si>
  <si>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</si>
  <si>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</si>
  <si>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</si>
  <si>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</si>
  <si>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</si>
  <si>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</si>
  <si>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</si>
  <si>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</si>
  <si>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</si>
  <si>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</si>
  <si>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</si>
  <si>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</si>
  <si>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</si>
  <si>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</si>
  <si>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</si>
  <si>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</si>
  <si>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</si>
  <si>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</si>
  <si>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</si>
  <si>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</si>
  <si>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</si>
  <si>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</si>
  <si>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</si>
  <si>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</si>
  <si>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</si>
  <si>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</si>
  <si>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</si>
  <si>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</si>
  <si>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</si>
  <si>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</si>
  <si>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</si>
  <si>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</si>
  <si>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</si>
  <si>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</si>
  <si>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</si>
  <si>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</si>
  <si>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</si>
  <si>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</si>
  <si>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</si>
  <si>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</si>
  <si>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</si>
  <si>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</si>
  <si>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</si>
  <si>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</si>
  <si>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</si>
  <si>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</si>
  <si>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</si>
  <si>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</si>
  <si>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</si>
  <si>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</si>
  <si>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</si>
  <si>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</si>
  <si>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</si>
  <si>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</si>
  <si>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</si>
  <si>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</si>
  <si>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</si>
  <si>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</si>
  <si>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</si>
  <si>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</si>
  <si>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</si>
  <si>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</si>
  <si>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</si>
  <si>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</si>
  <si>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</si>
  <si>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</si>
  <si>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</si>
  <si>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</si>
  <si>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</si>
  <si>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</si>
  <si>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</si>
  <si>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</si>
  <si>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</si>
  <si>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</si>
  <si>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</si>
  <si>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</si>
  <si>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</si>
  <si>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</si>
  <si>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</si>
  <si>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</si>
  <si>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</si>
  <si>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</si>
  <si>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</si>
  <si>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</si>
  <si>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</si>
  <si>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</si>
  <si>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</si>
  <si>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</si>
  <si>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</si>
  <si>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</si>
  <si>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</si>
  <si>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</si>
  <si>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</si>
  <si>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</si>
  <si>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</si>
  <si>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</si>
  <si>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</si>
  <si>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</si>
  <si>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</si>
  <si>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</si>
  <si>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</si>
  <si>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</si>
  <si>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</si>
  <si>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</si>
  <si>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</si>
  <si>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</si>
  <si>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</si>
  <si>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</si>
  <si>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</si>
  <si>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</si>
  <si>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</si>
  <si>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</si>
  <si>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</si>
  <si>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</si>
  <si>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</si>
  <si>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</si>
  <si>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</si>
  <si>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</si>
  <si>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</si>
  <si>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</si>
  <si>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</si>
  <si>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</si>
  <si>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</si>
  <si>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</si>
  <si>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</si>
  <si>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</si>
  <si>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</si>
  <si>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</si>
  <si>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</si>
  <si>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</si>
  <si>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</si>
  <si>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</si>
  <si>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</si>
  <si>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</si>
  <si>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</si>
  <si>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</si>
  <si>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</si>
  <si>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</si>
  <si>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</si>
  <si>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</si>
  <si>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</si>
  <si>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</si>
  <si>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</si>
  <si>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</si>
  <si>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</si>
  <si>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</si>
  <si>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</si>
  <si>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</si>
  <si>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</si>
  <si>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</si>
  <si>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</si>
  <si>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</si>
  <si>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</si>
  <si>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</si>
  <si>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</si>
  <si>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</si>
  <si>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</si>
  <si>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</si>
  <si>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</si>
  <si>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</si>
  <si>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</si>
  <si>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</si>
  <si>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</si>
  <si>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</si>
  <si>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</si>
  <si>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</si>
  <si>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</si>
  <si>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</si>
  <si>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</si>
  <si>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</si>
  <si>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</si>
  <si>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</si>
  <si>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</si>
  <si>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</si>
  <si>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</si>
  <si>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</si>
  <si>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</si>
  <si>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</si>
  <si>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</si>
  <si>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</si>
  <si>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</si>
  <si>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</si>
  <si>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</si>
  <si>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</si>
  <si>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</si>
  <si>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</si>
  <si>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</si>
  <si>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</si>
  <si>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</si>
  <si>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</si>
  <si>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</si>
  <si>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</si>
  <si>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</si>
  <si>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</si>
  <si>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</si>
  <si>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</si>
  <si>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</si>
  <si>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</si>
  <si>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</si>
  <si>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</si>
  <si>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</si>
  <si>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</si>
  <si>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</si>
  <si>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</si>
  <si>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</si>
  <si>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</si>
  <si>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</si>
  <si>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</si>
  <si>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</si>
  <si>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</si>
  <si>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</si>
  <si>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</si>
  <si>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</si>
  <si>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</si>
  <si>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</si>
  <si>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</si>
  <si>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</si>
  <si>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</si>
  <si>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</si>
  <si>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</si>
  <si>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</si>
  <si>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</si>
  <si>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</si>
  <si>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</si>
  <si>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</si>
  <si>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</si>
  <si>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</si>
  <si>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</si>
  <si>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</si>
  <si>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</si>
  <si>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</si>
  <si>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</si>
  <si>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</si>
  <si>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</si>
  <si>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</si>
  <si>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</si>
  <si>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</si>
  <si>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</si>
  <si>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</si>
  <si>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</si>
  <si>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</si>
  <si>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</si>
  <si>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</si>
  <si>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</si>
  <si>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</si>
  <si>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</si>
  <si>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</si>
  <si>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</si>
  <si>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</si>
  <si>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</si>
  <si>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</si>
  <si>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</si>
  <si>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</si>
  <si>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</si>
  <si>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</si>
  <si>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</si>
  <si>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</si>
  <si>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</si>
  <si>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</si>
  <si>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</si>
  <si>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</si>
  <si>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</si>
  <si>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</si>
  <si>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</si>
  <si>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</si>
  <si>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</si>
  <si>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</si>
  <si>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</si>
  <si>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</si>
  <si>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</si>
  <si>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</si>
  <si>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</si>
  <si>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</si>
  <si>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</si>
  <si>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</si>
  <si>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</si>
  <si>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</si>
  <si>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</si>
  <si>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</si>
  <si>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</si>
  <si>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</si>
  <si>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</si>
  <si>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</si>
  <si>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</si>
  <si>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</si>
  <si>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</si>
  <si>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</si>
  <si>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</si>
  <si>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</si>
  <si>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</si>
  <si>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</si>
  <si>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</si>
  <si>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</si>
  <si>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</si>
  <si>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</si>
  <si>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</si>
  <si>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</si>
  <si>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</si>
  <si>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</si>
  <si>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</si>
  <si>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</si>
  <si>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</si>
  <si>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</si>
  <si>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</si>
  <si>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</si>
  <si>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</si>
  <si>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</si>
  <si>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</si>
  <si>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</si>
  <si>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</si>
  <si>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</si>
  <si>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</si>
  <si>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</si>
  <si>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</si>
  <si>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</si>
  <si>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</si>
  <si>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</si>
  <si>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</si>
  <si>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</si>
  <si>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</si>
  <si>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</si>
  <si>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</si>
  <si>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</si>
  <si>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</si>
  <si>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</si>
  <si>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</si>
  <si>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</si>
  <si>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</si>
  <si>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</si>
  <si>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</si>
  <si>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</si>
  <si>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</si>
  <si>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</si>
  <si>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</si>
  <si>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</si>
  <si>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</si>
  <si>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</si>
  <si>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</si>
  <si>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</si>
  <si>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</si>
  <si>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</si>
  <si>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</si>
  <si>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</si>
  <si>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</si>
  <si>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</si>
  <si>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</si>
  <si>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</si>
  <si>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</si>
  <si>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</si>
  <si>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</si>
  <si>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</si>
  <si>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</si>
  <si>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</si>
  <si>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</si>
  <si>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</si>
  <si>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</si>
  <si>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</si>
  <si>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</si>
  <si>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</si>
  <si>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</si>
  <si>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</si>
  <si>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</si>
  <si>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</si>
  <si>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</si>
  <si>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</si>
  <si>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</si>
  <si>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</si>
  <si>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</si>
  <si>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</si>
  <si>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</si>
  <si>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</si>
  <si>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</si>
  <si>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</si>
  <si>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</si>
  <si>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</si>
  <si>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</si>
  <si>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</si>
  <si>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</si>
  <si>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</si>
  <si>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</si>
  <si>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</si>
  <si>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</si>
  <si>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</si>
  <si>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</si>
  <si>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</si>
  <si>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</si>
  <si>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</si>
  <si>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</si>
  <si>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</si>
  <si>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</si>
  <si>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</si>
  <si>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</si>
  <si>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</si>
  <si>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</si>
  <si>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</si>
  <si>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</si>
  <si>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</si>
  <si>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</si>
  <si>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</si>
  <si>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</si>
  <si>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</si>
  <si>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</si>
  <si>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</si>
  <si>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</si>
  <si>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</si>
  <si>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</si>
  <si>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</si>
  <si>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</si>
  <si>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</si>
  <si>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</si>
  <si>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</si>
  <si>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</si>
  <si>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</si>
  <si>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</si>
  <si>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</si>
  <si>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</si>
  <si>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</si>
  <si>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</si>
  <si>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</si>
  <si>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</si>
  <si>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</si>
  <si>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</si>
  <si>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</si>
  <si>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</si>
  <si>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</si>
  <si>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</si>
  <si>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</si>
  <si>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</si>
  <si>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</si>
  <si>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</si>
  <si>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</si>
  <si>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</si>
  <si>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</si>
  <si>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</si>
  <si>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</si>
  <si>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</si>
  <si>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</si>
  <si>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</si>
  <si>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</si>
  <si>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</si>
  <si>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</si>
  <si>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</si>
  <si>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</si>
  <si>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</si>
  <si>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</si>
  <si>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</si>
  <si>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</si>
  <si>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</si>
  <si>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</si>
  <si>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</si>
  <si>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</si>
  <si>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</si>
  <si>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</si>
  <si>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</si>
  <si>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</si>
  <si>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</si>
  <si>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</si>
  <si>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</si>
  <si>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</si>
  <si>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</si>
  <si>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</si>
  <si>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</si>
  <si>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</si>
  <si>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</si>
  <si>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</si>
  <si>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</si>
  <si>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</si>
  <si>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</si>
  <si>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</si>
  <si>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</si>
  <si>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</si>
  <si>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</si>
  <si>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</si>
  <si>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</si>
  <si>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</si>
  <si>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</si>
  <si>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</si>
  <si>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</si>
  <si>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</si>
  <si>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</si>
  <si>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</si>
  <si>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</si>
  <si>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</si>
  <si>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</si>
  <si>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</si>
  <si>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</si>
  <si>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</si>
  <si>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</si>
  <si>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</si>
  <si>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</si>
  <si>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</si>
  <si>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</si>
  <si>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</si>
  <si>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</si>
  <si>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</si>
  <si>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</si>
  <si>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</si>
  <si>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</si>
  <si>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</si>
  <si>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</si>
  <si>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</si>
  <si>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</si>
  <si>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</si>
  <si>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</si>
  <si>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</si>
  <si>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</si>
  <si>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</si>
  <si>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</si>
  <si>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</si>
  <si>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</si>
  <si>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</si>
  <si>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</si>
  <si>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</si>
  <si>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</si>
  <si>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</si>
  <si>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</si>
  <si>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</si>
  <si>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</si>
  <si>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</si>
  <si>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</si>
  <si>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</si>
  <si>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</si>
  <si>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</si>
  <si>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</si>
  <si>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</si>
  <si>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</si>
  <si>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</si>
  <si>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</si>
  <si>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</si>
  <si>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</si>
  <si>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</si>
  <si>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</si>
  <si>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</si>
  <si>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</si>
  <si>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</si>
  <si>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</si>
  <si>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</si>
  <si>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</si>
  <si>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</si>
  <si>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</si>
  <si>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</si>
  <si>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</si>
  <si>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</si>
  <si>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766991131R</t>
  </si>
  <si>
    <t>Montáž a dodávka vrat DN/23a dle specifikace v tab, dveří nových</t>
  </si>
  <si>
    <t>-307413861</t>
  </si>
  <si>
    <t>168</t>
  </si>
  <si>
    <t>766991132R</t>
  </si>
  <si>
    <t>Montáž a dodávka vrat DN/23b dle specifikace v tab, dveří nových</t>
  </si>
  <si>
    <t>2133869862</t>
  </si>
  <si>
    <t>169</t>
  </si>
  <si>
    <t>766991133R</t>
  </si>
  <si>
    <t>Montáž a dodávka okna ON/01 dle specifikace v tab, oken nových</t>
  </si>
  <si>
    <t>-538829743</t>
  </si>
  <si>
    <t>170</t>
  </si>
  <si>
    <t>766991134R</t>
  </si>
  <si>
    <t>Montáž a dodávka prosklené stěny ON/02 dle specifikace v tab, oken nových</t>
  </si>
  <si>
    <t>-2066202859</t>
  </si>
  <si>
    <t>171</t>
  </si>
  <si>
    <t>766991135R</t>
  </si>
  <si>
    <t>Montáž a dodávka prosklené stěny ON/03 dle specifikace v tab, oken nových</t>
  </si>
  <si>
    <t>632718863</t>
  </si>
  <si>
    <t>172</t>
  </si>
  <si>
    <t>766991136R</t>
  </si>
  <si>
    <t>Montáž a dodávka okna ON/04 dle specifikace v tab, oken nových</t>
  </si>
  <si>
    <t>-434256330</t>
  </si>
  <si>
    <t>173</t>
  </si>
  <si>
    <t>766991137R</t>
  </si>
  <si>
    <t>Montáž a dodávka okna ON/05 dle specifikace v tab, oken nových</t>
  </si>
  <si>
    <t>1479089286</t>
  </si>
  <si>
    <t>174</t>
  </si>
  <si>
    <t>766991138R</t>
  </si>
  <si>
    <t>Montáž a dodávka okna ON/06 dle specifikace v tab, oken nových</t>
  </si>
  <si>
    <t>1286164375</t>
  </si>
  <si>
    <t>175</t>
  </si>
  <si>
    <t>766991139R</t>
  </si>
  <si>
    <t>Montáž a dodávka okna ON/07 dle specifikace v tab, oken nových</t>
  </si>
  <si>
    <t>1650200729</t>
  </si>
  <si>
    <t>176</t>
  </si>
  <si>
    <t>766991140R</t>
  </si>
  <si>
    <t>Montáž a dodávka okna ON/08 dle specifikace v tab, oken nových</t>
  </si>
  <si>
    <t>1577106634</t>
  </si>
  <si>
    <t>177</t>
  </si>
  <si>
    <t>766991141R</t>
  </si>
  <si>
    <t>Montáž a dodávka okna ON/09 dle specifikace v tab, oken nových</t>
  </si>
  <si>
    <t>163195208</t>
  </si>
  <si>
    <t>178</t>
  </si>
  <si>
    <t>766991142R</t>
  </si>
  <si>
    <t>Montáž a dodávka okna ON/10 dle specifikace v tab, oken nových</t>
  </si>
  <si>
    <t>-1033921635</t>
  </si>
  <si>
    <t>179</t>
  </si>
  <si>
    <t>766991143R</t>
  </si>
  <si>
    <t>Montáž a dodávka okna ON/11 dle specifikace v tab, oken nových</t>
  </si>
  <si>
    <t>884771827</t>
  </si>
  <si>
    <t>180</t>
  </si>
  <si>
    <t>766991144R</t>
  </si>
  <si>
    <t>Montáž a dodávka okna ON/12 dle specifikace v tab, oken nových</t>
  </si>
  <si>
    <t>160943428</t>
  </si>
  <si>
    <t>181</t>
  </si>
  <si>
    <t>766991145R</t>
  </si>
  <si>
    <t>Montáž a dodávka okna ON/13 dle specifikace v tab, oken nových</t>
  </si>
  <si>
    <t>1715279225</t>
  </si>
  <si>
    <t>182</t>
  </si>
  <si>
    <t>766991146R</t>
  </si>
  <si>
    <t>Montáž a dodávka okna ON/14 dle specifikace v tab, oken nových</t>
  </si>
  <si>
    <t>712113990</t>
  </si>
  <si>
    <t>183</t>
  </si>
  <si>
    <t>766991147R</t>
  </si>
  <si>
    <t>Montáž a dodávka okna ON/15 dle specifikace v tab, oken nových</t>
  </si>
  <si>
    <t>-366113184</t>
  </si>
  <si>
    <t>184</t>
  </si>
  <si>
    <t>766991148R</t>
  </si>
  <si>
    <t>Montáž a dodávka okna ON/16 dle specifikace v tab, oken nových</t>
  </si>
  <si>
    <t>-661646085</t>
  </si>
  <si>
    <t>185</t>
  </si>
  <si>
    <t>766991149R</t>
  </si>
  <si>
    <t>Montáž a dodávka okenice TN01 dle specifikace v tab, truhlářských prvků</t>
  </si>
  <si>
    <t>175898701</t>
  </si>
  <si>
    <t>186</t>
  </si>
  <si>
    <t>766991150R</t>
  </si>
  <si>
    <t>Montáž a dodávka okenice TN02 dle specifikace v tab, truhlářských prvků</t>
  </si>
  <si>
    <t>1683880143</t>
  </si>
  <si>
    <t>187</t>
  </si>
  <si>
    <t>766991151R</t>
  </si>
  <si>
    <t>Montáž a dodávka okenice TN03 dle specifikace v tab, truhlářských prvků</t>
  </si>
  <si>
    <t>225787173</t>
  </si>
  <si>
    <t>188</t>
  </si>
  <si>
    <t>766991152R</t>
  </si>
  <si>
    <t>Montáž a dodávka vrat dvouř. TN04 dle specifikace v tab, truhlářských prvků</t>
  </si>
  <si>
    <t>-1378533524</t>
  </si>
  <si>
    <t>189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</si>
  <si>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</si>
  <si>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</si>
  <si>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</si>
  <si>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</si>
  <si>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</si>
  <si>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190</t>
  </si>
  <si>
    <t>767991111R</t>
  </si>
  <si>
    <t>Montáž a dodávka dveří DN/06 dle specifikace v tab, dveří nových</t>
  </si>
  <si>
    <t>969074162</t>
  </si>
  <si>
    <t>191</t>
  </si>
  <si>
    <t>767991112R</t>
  </si>
  <si>
    <t>Montáž a dodávka mříže ZN/01 dle specifikace v tab, zámečnických prvků nových</t>
  </si>
  <si>
    <t>1152179835</t>
  </si>
  <si>
    <t>192</t>
  </si>
  <si>
    <t>767991113R</t>
  </si>
  <si>
    <t>Montáž a dodávka mříže ZN/02 dle specifikace v tab, zámečnických prvků nových</t>
  </si>
  <si>
    <t>174795329</t>
  </si>
  <si>
    <t>193</t>
  </si>
  <si>
    <t>767991114R</t>
  </si>
  <si>
    <t>Montáž a dodávka madla ZN/03 dle specifikace v tab, zámečnických prvků nových</t>
  </si>
  <si>
    <t>1486006093</t>
  </si>
  <si>
    <t>12,80</t>
  </si>
  <si>
    <t>194</t>
  </si>
  <si>
    <t>767991115R</t>
  </si>
  <si>
    <t>Montáž a dodávka madla ZN/04 dle specifikace v tab, zámečnických prvků nových</t>
  </si>
  <si>
    <t>1268324290</t>
  </si>
  <si>
    <t>195</t>
  </si>
  <si>
    <t>767991116R</t>
  </si>
  <si>
    <t>Montáž a dodávka madla ZN/05 dle specifikace v tab, zámečnických prvků nových</t>
  </si>
  <si>
    <t>-1334671424</t>
  </si>
  <si>
    <t>9,60</t>
  </si>
  <si>
    <t>196</t>
  </si>
  <si>
    <t>767991117R</t>
  </si>
  <si>
    <t>Montáž a dodávka skla ZN/06 dle specifikace v tab, zámečnických prvků nových</t>
  </si>
  <si>
    <t>1321061487</t>
  </si>
  <si>
    <t>197</t>
  </si>
  <si>
    <t>767991118R</t>
  </si>
  <si>
    <t>Montáž a dodávka zábradlí ZN/07 dle specifikace v tab, zámečnických prvků nových</t>
  </si>
  <si>
    <t>1984325063</t>
  </si>
  <si>
    <t>198</t>
  </si>
  <si>
    <t>767991119R</t>
  </si>
  <si>
    <t>Montáž a dodávka zábradlí ZN/09 dle specifikace v tab, zámečnických prvků nových</t>
  </si>
  <si>
    <t>-969908769</t>
  </si>
  <si>
    <t>199</t>
  </si>
  <si>
    <t>767991120R</t>
  </si>
  <si>
    <t>Montáž a dodávka zábradlí ZN/10 dle specifikace v tab, zámečnických prvků nových</t>
  </si>
  <si>
    <t>-1180647896</t>
  </si>
  <si>
    <t>200</t>
  </si>
  <si>
    <t>767991121R</t>
  </si>
  <si>
    <t>Montáž a dodávka zábradlí ZN/11 dle specifikace v tab, zámečnických prvků nových</t>
  </si>
  <si>
    <t>1445742503</t>
  </si>
  <si>
    <t>201</t>
  </si>
  <si>
    <t>767991122R</t>
  </si>
  <si>
    <t>Montáž a dodávka zábradlí ZN/12 dle specifikace v tab, zámečnických prvků nových</t>
  </si>
  <si>
    <t>313698328</t>
  </si>
  <si>
    <t>202</t>
  </si>
  <si>
    <t>767991123R</t>
  </si>
  <si>
    <t>Montáž a dodávka zábradlí ZN/14 dle specifikace v tab, zámečnických prvků nových</t>
  </si>
  <si>
    <t>658399600</t>
  </si>
  <si>
    <t>203</t>
  </si>
  <si>
    <t>767991124R</t>
  </si>
  <si>
    <t>Montáž a dodávka madla ZN/15 dle specifikace v tab, zámečnických prvků nových</t>
  </si>
  <si>
    <t>1572687232</t>
  </si>
  <si>
    <t>204</t>
  </si>
  <si>
    <t>767991125R</t>
  </si>
  <si>
    <t>Montáž a dodávka revizních dvířek ZN/16 dle specifikace v tab, zámečnických prvků nových</t>
  </si>
  <si>
    <t>-1848441320</t>
  </si>
  <si>
    <t>205</t>
  </si>
  <si>
    <t>767991126R</t>
  </si>
  <si>
    <t>Montáž a dodávka ocel.stupadla  ZN/17 dle specifikace v tab, zámečnických prvků nových</t>
  </si>
  <si>
    <t>1417240351</t>
  </si>
  <si>
    <t>206</t>
  </si>
  <si>
    <t>767991127R</t>
  </si>
  <si>
    <t>Montáž a dodávka nerez úchyt  ZN/18 dle specifikace v tab, zámečnických prvků nových</t>
  </si>
  <si>
    <t>-1795010661</t>
  </si>
  <si>
    <t>207</t>
  </si>
  <si>
    <t>767991128R</t>
  </si>
  <si>
    <t>Montáž a dodávka korouhev s makovicí  ZN/19 dle specifikace v tab, zámečnických prvků nových</t>
  </si>
  <si>
    <t>-1513182264</t>
  </si>
  <si>
    <t>208</t>
  </si>
  <si>
    <t>767991129R</t>
  </si>
  <si>
    <t>Montáž a dodávka plechový poklop  ZN/20 dle specifikace v tab, zámečnických prvků nových</t>
  </si>
  <si>
    <t>-229787872</t>
  </si>
  <si>
    <t>209</t>
  </si>
  <si>
    <t>767991130R</t>
  </si>
  <si>
    <t>Montáž a dodávka mříž ZN/21 dle specifikace v tab, zámečnických prvků nových</t>
  </si>
  <si>
    <t>290134296</t>
  </si>
  <si>
    <t>210</t>
  </si>
  <si>
    <t>767991131R</t>
  </si>
  <si>
    <t>Montáž a dodávka zábradlí ZN/23 dle specifikace v tab, zámečnických prvků nových</t>
  </si>
  <si>
    <t>1833844745</t>
  </si>
  <si>
    <t>211</t>
  </si>
  <si>
    <t>767991132R</t>
  </si>
  <si>
    <t>Montáž a dodávka madla ZN/24 dle specifikace v tab, zámečnických prvků nových</t>
  </si>
  <si>
    <t>243677412</t>
  </si>
  <si>
    <t>1,00</t>
  </si>
  <si>
    <t>212</t>
  </si>
  <si>
    <t>767991133R</t>
  </si>
  <si>
    <t>Montáž a dodávka trubka ZN/25 dle specifikace v tab, zámečnických prvků nových</t>
  </si>
  <si>
    <t>-657919249</t>
  </si>
  <si>
    <t>1,10</t>
  </si>
  <si>
    <t>213</t>
  </si>
  <si>
    <t>767991134R</t>
  </si>
  <si>
    <t>Montáž a dodávka tvarovky ZN/26 dle specifikace v tab, zámečnických prvků nových</t>
  </si>
  <si>
    <t>-1114712626</t>
  </si>
  <si>
    <t>214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</si>
  <si>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</si>
  <si>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</si>
  <si>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</si>
  <si>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</si>
  <si>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</si>
  <si>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</si>
  <si>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</si>
  <si>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</si>
  <si>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</si>
  <si>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215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</si>
  <si>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</si>
  <si>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</si>
  <si>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</si>
  <si>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</si>
  <si>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</si>
  <si>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216</t>
  </si>
  <si>
    <t>771531007</t>
  </si>
  <si>
    <t>Montáž podlahy z dlaždic cihelných nebo portlandských tloušťky do 30 mm kladených do malty přes 22 do 25 ks/m2</t>
  </si>
  <si>
    <t>1333668579</t>
  </si>
  <si>
    <t>217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</si>
  <si>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</si>
  <si>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</si>
  <si>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</si>
  <si>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</si>
  <si>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</si>
  <si>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</si>
  <si>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218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</si>
  <si>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</si>
  <si>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</si>
  <si>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</si>
  <si>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</si>
  <si>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219</t>
  </si>
  <si>
    <t>597614340</t>
  </si>
  <si>
    <t>dlaždice keramické slinuté neglazované mrazuvzdorné 29,8 x 29,8 x 0,9 cm</t>
  </si>
  <si>
    <t>527820827</t>
  </si>
  <si>
    <t>50,660*1,10</t>
  </si>
  <si>
    <t>220</t>
  </si>
  <si>
    <t>597614400</t>
  </si>
  <si>
    <t>dlaždice keramické slinuté neglazované mrazuvzdorné  59,8 x 59,8 x 1,1 cm</t>
  </si>
  <si>
    <t>1705112710</t>
  </si>
  <si>
    <t>221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</si>
  <si>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</si>
  <si>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</si>
  <si>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</si>
  <si>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222</t>
  </si>
  <si>
    <t>771991431R</t>
  </si>
  <si>
    <t>Voskování a leštění dlažeb a betonových podlah ručně</t>
  </si>
  <si>
    <t>1067910545</t>
  </si>
  <si>
    <t>772</t>
  </si>
  <si>
    <t>Podlahy z kamene</t>
  </si>
  <si>
    <t>223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</si>
  <si>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</si>
  <si>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</si>
  <si>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</si>
  <si>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</si>
  <si>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</si>
  <si>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</si>
  <si>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</si>
  <si>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224</t>
  </si>
  <si>
    <t>583811290</t>
  </si>
  <si>
    <t>deska dlažební, žula broušená, 40x40 tl 5 cm</t>
  </si>
  <si>
    <t>-2036959895</t>
  </si>
  <si>
    <t>196,773*1,04</t>
  </si>
  <si>
    <t>225</t>
  </si>
  <si>
    <t>772991111R</t>
  </si>
  <si>
    <t>Montáž a dodávka kamenického prvku KA/N 01 balkon žulová deska dle specifikace v tab. kam.prvků nových</t>
  </si>
  <si>
    <t>-224269577</t>
  </si>
  <si>
    <t>226</t>
  </si>
  <si>
    <t>772991112R</t>
  </si>
  <si>
    <t>Montáž a dodávka kamenického prvku KA/N 02 balkon žulová deska dle specifikace v tab. kam.prvků nových</t>
  </si>
  <si>
    <t>-500254118</t>
  </si>
  <si>
    <t>227</t>
  </si>
  <si>
    <t>772991113R</t>
  </si>
  <si>
    <t>Montáž a dodávka kamenického prvku KA/N 03 žulového chrliče dle specifikace v tab. kam.prvků nových</t>
  </si>
  <si>
    <t>1356705975</t>
  </si>
  <si>
    <t>228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</si>
  <si>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</si>
  <si>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</si>
  <si>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</si>
  <si>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</si>
  <si>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</si>
  <si>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229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</si>
  <si>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</si>
  <si>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</si>
  <si>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</si>
  <si>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</si>
  <si>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</si>
  <si>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</si>
  <si>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</si>
  <si>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</si>
  <si>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</si>
  <si>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</si>
  <si>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</si>
  <si>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</si>
  <si>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</si>
  <si>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</si>
  <si>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</si>
  <si>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</si>
  <si>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</si>
  <si>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</si>
  <si>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</si>
  <si>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</si>
  <si>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</si>
  <si>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</si>
  <si>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</si>
  <si>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</si>
  <si>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230</t>
  </si>
  <si>
    <t>614181010</t>
  </si>
  <si>
    <t>lišta podlahová dřevěná dub 8x35 mm</t>
  </si>
  <si>
    <t>1939296887</t>
  </si>
  <si>
    <t>234,607*1,02</t>
  </si>
  <si>
    <t>231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</si>
  <si>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</si>
  <si>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</si>
  <si>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</si>
  <si>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232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</si>
  <si>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</si>
  <si>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</si>
  <si>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</si>
  <si>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</si>
  <si>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</si>
  <si>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233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</si>
  <si>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</si>
  <si>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</si>
  <si>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</si>
  <si>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</si>
  <si>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</si>
  <si>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</si>
  <si>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</si>
  <si>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</si>
  <si>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</si>
  <si>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234</t>
  </si>
  <si>
    <t>597610000</t>
  </si>
  <si>
    <t>obkládačky keramické (bílé i barevné)  I. j.</t>
  </si>
  <si>
    <t>413596147</t>
  </si>
  <si>
    <t>27,207*1,10</t>
  </si>
  <si>
    <t>235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</si>
  <si>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</si>
  <si>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</si>
  <si>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</si>
  <si>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236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</si>
  <si>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</si>
  <si>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</si>
  <si>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</si>
  <si>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</si>
  <si>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</si>
  <si>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</si>
  <si>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</si>
  <si>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</si>
  <si>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</si>
  <si>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</si>
  <si>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237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</si>
  <si>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</si>
  <si>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</si>
  <si>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</si>
  <si>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</si>
  <si>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</si>
  <si>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</si>
  <si>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</si>
  <si>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</si>
  <si>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</si>
  <si>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</si>
  <si>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</si>
  <si>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</si>
  <si>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</si>
  <si>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</si>
  <si>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</si>
  <si>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</si>
  <si>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</si>
  <si>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</si>
  <si>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238</t>
  </si>
  <si>
    <t>783801501</t>
  </si>
  <si>
    <t>Příprava podkladu omítek před provedením nátěru omytí</t>
  </si>
  <si>
    <t>1129868444</t>
  </si>
  <si>
    <t>239</t>
  </si>
  <si>
    <t>783823131R</t>
  </si>
  <si>
    <t>Penetrační nátěr hladkých, tenkovrstvých zrnitých nebo štukových omítek</t>
  </si>
  <si>
    <t>-1094489804</t>
  </si>
  <si>
    <t>240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</si>
  <si>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</si>
  <si>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</si>
  <si>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</si>
  <si>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</si>
  <si>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241</t>
  </si>
  <si>
    <t>783827421R</t>
  </si>
  <si>
    <t>Krycí dvojnásobný omyvatelný nátěr omítek</t>
  </si>
  <si>
    <t>-2104162863</t>
  </si>
  <si>
    <t>pomocně pro omyvatelný nátěr</t>
  </si>
  <si>
    <t>242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</si>
  <si>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</si>
  <si>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</si>
  <si>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</si>
  <si>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</si>
  <si>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</si>
  <si>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243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</si>
  <si>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</si>
  <si>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</si>
  <si>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</si>
  <si>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</si>
  <si>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</si>
  <si>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</si>
  <si>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</si>
  <si>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244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</si>
  <si>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</si>
  <si>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</si>
  <si>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</si>
  <si>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</si>
  <si>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</si>
  <si>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</si>
  <si>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</si>
  <si>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</si>
  <si>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</si>
  <si>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</si>
  <si>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</si>
  <si>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</si>
  <si>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</si>
  <si>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</si>
  <si>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</si>
  <si>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</si>
  <si>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245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</si>
  <si>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</si>
  <si>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</si>
  <si>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</si>
  <si>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</si>
  <si>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</si>
  <si>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</si>
  <si>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</si>
  <si>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</si>
  <si>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</si>
  <si>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</si>
  <si>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</si>
  <si>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</si>
  <si>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</si>
  <si>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</si>
  <si>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</si>
  <si>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</si>
  <si>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246</t>
  </si>
  <si>
    <t>796991118R</t>
  </si>
  <si>
    <t>Montáž a dodávka prvku VEH 1 dávkovač tekutého mýdla uzamykatelný dle specifikace v tab. ZP</t>
  </si>
  <si>
    <t>-859963392</t>
  </si>
  <si>
    <t>247</t>
  </si>
  <si>
    <t>796991132R</t>
  </si>
  <si>
    <t>Montáž a dodávka prvku VEH 2 zásobník papírových ručnků uzamykatelný dle specifikace v tab. ZP</t>
  </si>
  <si>
    <t>-1310040590</t>
  </si>
  <si>
    <t>248</t>
  </si>
  <si>
    <t>796991111R</t>
  </si>
  <si>
    <t>Montáž a dodávka prvku VEH 3  zásobník na toaletní papír dle specifikace v tab. ZP</t>
  </si>
  <si>
    <t>-1078706986</t>
  </si>
  <si>
    <t>249</t>
  </si>
  <si>
    <t>796991125R</t>
  </si>
  <si>
    <t>Montáž a dodávka prvku VEH 4a  nástěnný věšák na oděvy dle specifikace v tab.ZP</t>
  </si>
  <si>
    <t>-982203215</t>
  </si>
  <si>
    <t>250</t>
  </si>
  <si>
    <t>796991145R</t>
  </si>
  <si>
    <t>Montáž a dodávka prvku VEH 4b háček na ručníky dle specifikace v tab.ZP</t>
  </si>
  <si>
    <t>2131473141</t>
  </si>
  <si>
    <t>251</t>
  </si>
  <si>
    <t>796991162R</t>
  </si>
  <si>
    <t>Montáž a dodávka prvku VEH 5 závěsný koš s víkem dle specifikace v tab. ZP</t>
  </si>
  <si>
    <t>1524301701</t>
  </si>
  <si>
    <t>252</t>
  </si>
  <si>
    <t>796991131R</t>
  </si>
  <si>
    <t>Montáž a dodávka prvku VEH 6 hyg. koš závěsný s víkem dle specifikace v tab. ZP</t>
  </si>
  <si>
    <t>-1580403991</t>
  </si>
  <si>
    <t>253</t>
  </si>
  <si>
    <t>796991152R</t>
  </si>
  <si>
    <t>Montáž a dodávka prvku VEH 7 zásobník na hyg. sáčky dle specifikace v tab. ZP</t>
  </si>
  <si>
    <t>1544328867</t>
  </si>
  <si>
    <t>254</t>
  </si>
  <si>
    <t>796991119R</t>
  </si>
  <si>
    <t>Montáž a dodávka prvku VEH 8 souprava WC závěsná dle specifikace v tab. ZP</t>
  </si>
  <si>
    <t>785894619</t>
  </si>
  <si>
    <t>255</t>
  </si>
  <si>
    <t>796991178R</t>
  </si>
  <si>
    <t>Montáž a dodávka prvku VEH 9  osvěžovač vzduchu dle specifikace v tab. VP</t>
  </si>
  <si>
    <t>-639859943</t>
  </si>
  <si>
    <t>256</t>
  </si>
  <si>
    <t>796991173R</t>
  </si>
  <si>
    <t>Montáž a dodávka prvku VEH 10 nerezové zrcadlo dle specifikace v tab. ZP</t>
  </si>
  <si>
    <t>-1110501245</t>
  </si>
  <si>
    <t>257</t>
  </si>
  <si>
    <t>796991134R</t>
  </si>
  <si>
    <t>Montáž a dodávka prvku VEH 14 mýdlenka  dle specifikace v tab. ZP</t>
  </si>
  <si>
    <t>-1046446198</t>
  </si>
  <si>
    <t>258</t>
  </si>
  <si>
    <t>796991133R</t>
  </si>
  <si>
    <t>Montáž a dodávka prvku VEH 16 automat. dávkovač mýdla dle specifikace v tab. ZP</t>
  </si>
  <si>
    <t>1642873404</t>
  </si>
  <si>
    <t>259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</si>
  <si>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</si>
  <si>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</si>
  <si>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</si>
  <si>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</si>
  <si>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</si>
  <si>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</si>
  <si>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</si>
  <si>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260</t>
  </si>
  <si>
    <t>798191111R</t>
  </si>
  <si>
    <t>Repase  prvku KA/R01 kamenný sokl dle specifikace v tab. kam.prvků repasovaných</t>
  </si>
  <si>
    <t>288755754</t>
  </si>
  <si>
    <t>261</t>
  </si>
  <si>
    <t>798191112R</t>
  </si>
  <si>
    <t>Repase  prvku KA/R02 bosáž nároží dle specifikace v tab. kam.prvků repasovaných</t>
  </si>
  <si>
    <t>-870757239</t>
  </si>
  <si>
    <t>262</t>
  </si>
  <si>
    <t>798191113R</t>
  </si>
  <si>
    <t>Repase  prvku KA/R03 kamenné schody dle specifikace v tab. kam.prvků repasovaných</t>
  </si>
  <si>
    <t>bm</t>
  </si>
  <si>
    <t>143783177</t>
  </si>
  <si>
    <t>263</t>
  </si>
  <si>
    <t>798191114R</t>
  </si>
  <si>
    <t>Repase  prvku KA/R04 schodiště na terasu dle specifikace v tab. kam.prvků repasovaných</t>
  </si>
  <si>
    <t>ks</t>
  </si>
  <si>
    <t>-659006199</t>
  </si>
  <si>
    <t>264</t>
  </si>
  <si>
    <t>798191115R</t>
  </si>
  <si>
    <t>Repase  prvku KA/R05 kam.rám okna dle specifikace v tab. kam.prvků repasovaných</t>
  </si>
  <si>
    <t>1721036069</t>
  </si>
  <si>
    <t>265</t>
  </si>
  <si>
    <t>798191116R</t>
  </si>
  <si>
    <t>Repase  prvku KA/R06 kam. rám okna dle specifikace v tab. kam.prvků repasovaných</t>
  </si>
  <si>
    <t>-1454361752</t>
  </si>
  <si>
    <t>266</t>
  </si>
  <si>
    <t>798191117R</t>
  </si>
  <si>
    <t>Repase  prvku KA/R07 kam. portíl dveří dle specifikace v tab. kam.prvků repasovaných</t>
  </si>
  <si>
    <t>-810247290</t>
  </si>
  <si>
    <t>267</t>
  </si>
  <si>
    <t>798191118R</t>
  </si>
  <si>
    <t>Repase  prvku KA/R8 kam. římsa dle specifikace v tab. kam.prvků repasovaných</t>
  </si>
  <si>
    <t>2062941481</t>
  </si>
  <si>
    <t>268</t>
  </si>
  <si>
    <t>798191119R</t>
  </si>
  <si>
    <t>Repase  prvku KA/R09 kam. římsa dle specifikace v tab. kam.prvků repasovaných</t>
  </si>
  <si>
    <t>822348767</t>
  </si>
  <si>
    <t>269</t>
  </si>
  <si>
    <t>798191120R</t>
  </si>
  <si>
    <t>Repase  prvku KA/R10 bosáž nároží dle specifikace v tab. kam.prvků repasovaných</t>
  </si>
  <si>
    <t>1566157984</t>
  </si>
  <si>
    <t>270</t>
  </si>
  <si>
    <t>798191121R</t>
  </si>
  <si>
    <t>Repase  prvku KA/R11 bosáž nároží dle specifikace v tab. kam.prvků repasovaných</t>
  </si>
  <si>
    <t>-829392772</t>
  </si>
  <si>
    <t>271</t>
  </si>
  <si>
    <t>798191122R</t>
  </si>
  <si>
    <t>Repase  prvku KA/R12 kamenný portál dle specifikace v tab. kam.prvků repasovaných</t>
  </si>
  <si>
    <t>671711262</t>
  </si>
  <si>
    <t>272</t>
  </si>
  <si>
    <t>798191123R</t>
  </si>
  <si>
    <t>Repase  prvku KA/R13 kamenný portál dle specifikace v tab. kam.prvků repasovaných</t>
  </si>
  <si>
    <t>-468291388</t>
  </si>
  <si>
    <t>273</t>
  </si>
  <si>
    <t>798191124R</t>
  </si>
  <si>
    <t>Repase  prvku KA/R14 kamenný portál dle specifikace v tab. kam.prvků repasovaných</t>
  </si>
  <si>
    <t>-863985707</t>
  </si>
  <si>
    <t>274</t>
  </si>
  <si>
    <t>798191125R</t>
  </si>
  <si>
    <t>Repase  prvku KA/R15 kam. římsa dle specifikace v tab. kam.prvků repasovaných</t>
  </si>
  <si>
    <t>793985482</t>
  </si>
  <si>
    <t>275</t>
  </si>
  <si>
    <t>798191126R</t>
  </si>
  <si>
    <t>Repase  prvku KA/R16 bosáž nároží dle specifikace v tab. kam.prvků repasovaných</t>
  </si>
  <si>
    <t>-899730392</t>
  </si>
  <si>
    <t>276</t>
  </si>
  <si>
    <t>798191127R</t>
  </si>
  <si>
    <t>Repase  prvku KA/R17 římsa atiky dle specifikace v tab. kam.prvků repasovaných</t>
  </si>
  <si>
    <t>-930122147</t>
  </si>
  <si>
    <t>277</t>
  </si>
  <si>
    <t>798191128R</t>
  </si>
  <si>
    <t>Repase  prvku KA/R18 obruba atiky dle specifikace v tab. kam.prvků repasovaných</t>
  </si>
  <si>
    <t>-332366268</t>
  </si>
  <si>
    <t>278</t>
  </si>
  <si>
    <t>798191129R</t>
  </si>
  <si>
    <t>Repase  prvku KA/R19 obruba atiky dle specifikace v tab. kam.prvků repasovaných</t>
  </si>
  <si>
    <t>-807619013</t>
  </si>
  <si>
    <t>279</t>
  </si>
  <si>
    <t>798191130R</t>
  </si>
  <si>
    <t>Repase  prvku KA/R20 kam. stínky  atiky dle specifikace v tab. kam.prvků repasovaných</t>
  </si>
  <si>
    <t>70153038</t>
  </si>
  <si>
    <t>280</t>
  </si>
  <si>
    <t>798191131R</t>
  </si>
  <si>
    <t>Repase  prvku KA/R21 stínky hřebene dle specifikace v tab. kam.prvků repasovaných</t>
  </si>
  <si>
    <t>1245942115</t>
  </si>
  <si>
    <t>281</t>
  </si>
  <si>
    <t>798191132R</t>
  </si>
  <si>
    <t>Repase  prvku KA/R22 rám dle specifikace v tab. kam.prvků repasovaných</t>
  </si>
  <si>
    <t>1300482256</t>
  </si>
  <si>
    <t>282</t>
  </si>
  <si>
    <t>798191133R</t>
  </si>
  <si>
    <t>Repase  prvku KA/R23 konzole dle specifikace v tab. kam.prvků repasovaných</t>
  </si>
  <si>
    <t>-2076996087</t>
  </si>
  <si>
    <t>283</t>
  </si>
  <si>
    <t>798191134R</t>
  </si>
  <si>
    <t>Repase  prvku KA/R24 konzole dle specifikace v tab. kam.prvků repasovaných</t>
  </si>
  <si>
    <t>1141377865</t>
  </si>
  <si>
    <t>284</t>
  </si>
  <si>
    <t>798191135R</t>
  </si>
  <si>
    <t>Repase  prvku KA/R25 římsa atiky dle specifikace v tab. kam.prvků repasovaných</t>
  </si>
  <si>
    <t>1568673824</t>
  </si>
  <si>
    <t>285</t>
  </si>
  <si>
    <t>798191136R</t>
  </si>
  <si>
    <t>Repase  prvku KA/R26 římsa atiky dle specifikace v tab. kam.prvků repasovaných</t>
  </si>
  <si>
    <t>645729031</t>
  </si>
  <si>
    <t>286</t>
  </si>
  <si>
    <t>798191137R</t>
  </si>
  <si>
    <t>Repase  prvku KA/R27 konzole dle specifikace v tab. kam.prvků repasovaných</t>
  </si>
  <si>
    <t>-1120523003</t>
  </si>
  <si>
    <t>287</t>
  </si>
  <si>
    <t>798191138R</t>
  </si>
  <si>
    <t>Repase  prvku KA/R28 klenák dle specifikace v tab. kam.prvků repasovaných</t>
  </si>
  <si>
    <t>1992104175</t>
  </si>
  <si>
    <t>288</t>
  </si>
  <si>
    <t>798191139R</t>
  </si>
  <si>
    <t>Repase  prvku KA/R29 stínky atiky dle specifikace v tab. kam.prvků repasovaných</t>
  </si>
  <si>
    <t>-1357091658</t>
  </si>
  <si>
    <t>289</t>
  </si>
  <si>
    <t>798191140R</t>
  </si>
  <si>
    <t>Repase  prvku KA/R30 římsa dle specifikace v tab. kam.prvků repasovaných</t>
  </si>
  <si>
    <t>-1962262865</t>
  </si>
  <si>
    <t>290</t>
  </si>
  <si>
    <t>798191141R</t>
  </si>
  <si>
    <t>Repase  prvku KA/R31 zdivo dle specifikace v tab. kam.prvků repasovaných</t>
  </si>
  <si>
    <t>18872681</t>
  </si>
  <si>
    <t>291</t>
  </si>
  <si>
    <t>798191142R</t>
  </si>
  <si>
    <t>Repase  prvku KA/R32 zdivo dle specifikace v tab. kam.prvků repasovaných</t>
  </si>
  <si>
    <t>1249895565</t>
  </si>
  <si>
    <t>292</t>
  </si>
  <si>
    <t>798191143R</t>
  </si>
  <si>
    <t>Repase  prvku KA/R33 chrliče dle specifikace v tab. kam.prvků repasovaných</t>
  </si>
  <si>
    <t>1522949268</t>
  </si>
  <si>
    <t>293</t>
  </si>
  <si>
    <t>798191144R</t>
  </si>
  <si>
    <t>Repase  prvku KA/R34 střecha dle specifikace v tab. kam.prvků repasovaných</t>
  </si>
  <si>
    <t>952409763</t>
  </si>
  <si>
    <t>294</t>
  </si>
  <si>
    <t>798191145R</t>
  </si>
  <si>
    <t>Repase  prvku KA/R35 střecha dle specifikace v tab. kam.prvků repasovaných</t>
  </si>
  <si>
    <t>-982341882</t>
  </si>
  <si>
    <t>295</t>
  </si>
  <si>
    <t>798191146R</t>
  </si>
  <si>
    <t>Repase  prvku KA/R36 parapet dle specifikace v tab. kam.prvků repasovaných</t>
  </si>
  <si>
    <t>655105379</t>
  </si>
  <si>
    <t>296</t>
  </si>
  <si>
    <t>798191147R</t>
  </si>
  <si>
    <t>Repase  prvku KA/R37 parapet dle specifikace v tab. kam.prvků repasovaných</t>
  </si>
  <si>
    <t>-1723686051</t>
  </si>
  <si>
    <t>297</t>
  </si>
  <si>
    <t>798191148R</t>
  </si>
  <si>
    <t>Repase  prvku KA/R38 parapet dle specifikace v tab. kam.prvků repasovaných</t>
  </si>
  <si>
    <t>456009488</t>
  </si>
  <si>
    <t>298</t>
  </si>
  <si>
    <t>798191149R</t>
  </si>
  <si>
    <t>Repase  prvku KA/R39 parapet dle specifikace v tab. kam.prvků repasovaných</t>
  </si>
  <si>
    <t>-1251226686</t>
  </si>
  <si>
    <t>299</t>
  </si>
  <si>
    <t>798191150R</t>
  </si>
  <si>
    <t>Repase  prvku KA/R40 parapet dle specifikace v tab. kam.prvků repasovaných</t>
  </si>
  <si>
    <t>-915602502</t>
  </si>
  <si>
    <t>300</t>
  </si>
  <si>
    <t>798191151R</t>
  </si>
  <si>
    <t>Repase  prvku KA/R41 parapet dle specifikace v tab. kam.prvků repasovaných</t>
  </si>
  <si>
    <t>-1530488833</t>
  </si>
  <si>
    <t>301</t>
  </si>
  <si>
    <t>798191152R</t>
  </si>
  <si>
    <t>Repase  prvku KA/R42 parapet dle specifikace v tab. kam.prvků repasovaných</t>
  </si>
  <si>
    <t>311745144</t>
  </si>
  <si>
    <t>302</t>
  </si>
  <si>
    <t>798191153R</t>
  </si>
  <si>
    <t>Repase  prvku KA/R43 parapet dle specifikace v tab. kam.prvků repasovaných</t>
  </si>
  <si>
    <t>-559434310</t>
  </si>
  <si>
    <t>303</t>
  </si>
  <si>
    <t>798191154R</t>
  </si>
  <si>
    <t>Repase  prvku KA/R44 parapet dle specifikace v tab. kam.prvků repasovaných</t>
  </si>
  <si>
    <t>-430613124</t>
  </si>
  <si>
    <t>304</t>
  </si>
  <si>
    <t>798191155R</t>
  </si>
  <si>
    <t>Repase  prvku KA/R45 parapet dle specifikace v tab. kam.prvků repasovaných</t>
  </si>
  <si>
    <t>1329955332</t>
  </si>
  <si>
    <t>305</t>
  </si>
  <si>
    <t>798191156R</t>
  </si>
  <si>
    <t>Repase  prvku KA/R46 parapet dle specifikace v tab. kam.prvků repasovaných</t>
  </si>
  <si>
    <t>-1990046293</t>
  </si>
  <si>
    <t>306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</si>
  <si>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</si>
  <si>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</si>
  <si>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</si>
  <si>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</si>
  <si>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</si>
  <si>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307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</si>
  <si>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</si>
  <si>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</si>
  <si>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</si>
  <si>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</si>
  <si>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</si>
  <si>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308</t>
  </si>
  <si>
    <t>798391111R</t>
  </si>
  <si>
    <t>Repase prvku OR01 okno stávající dle specifikace v tab. oken repasovaných</t>
  </si>
  <si>
    <t>-1531755488</t>
  </si>
  <si>
    <t>309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</si>
  <si>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</si>
  <si>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</si>
  <si>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</si>
  <si>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</si>
  <si>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</si>
  <si>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310</t>
  </si>
  <si>
    <t>798491111R</t>
  </si>
  <si>
    <t>Repase prvku ZR01 mříž stávající dle specifikace v tab. oken repasovaných</t>
  </si>
  <si>
    <t>639825608</t>
  </si>
  <si>
    <t>311</t>
  </si>
  <si>
    <t>798491112R</t>
  </si>
  <si>
    <t>Repase prvku ZR02 madlo stávající dle specifikace v tab. oken repasovaných</t>
  </si>
  <si>
    <t>929357088</t>
  </si>
  <si>
    <t>52,00</t>
  </si>
  <si>
    <t>312</t>
  </si>
  <si>
    <t>798491113R</t>
  </si>
  <si>
    <t>Repase prvku ZR03 zábradlí stávající dle specifikace v tab. oken repasovaných</t>
  </si>
  <si>
    <t>-1943941581</t>
  </si>
  <si>
    <t>9,00</t>
  </si>
  <si>
    <t>313</t>
  </si>
  <si>
    <t>798491114R</t>
  </si>
  <si>
    <t>Repase prvku ZR04 zábradlí stávající dle specifikace v tab. oken repasovaných</t>
  </si>
  <si>
    <t>-288422951</t>
  </si>
  <si>
    <t>6,00</t>
  </si>
  <si>
    <t>314</t>
  </si>
  <si>
    <t>798491115R</t>
  </si>
  <si>
    <t>Repase prvku ZR05 madlo stávající dle specifikace v tab. oken repasovaných</t>
  </si>
  <si>
    <t>1005272329</t>
  </si>
  <si>
    <t>315</t>
  </si>
  <si>
    <t>798491116R</t>
  </si>
  <si>
    <t>Repase prvku ZR06 madlo stávající dle specifikace v tab. oken repasovaných</t>
  </si>
  <si>
    <t>1959109780</t>
  </si>
  <si>
    <t>316</t>
  </si>
  <si>
    <t>798491117R</t>
  </si>
  <si>
    <t>Repase prvku ZR07 táhlo stávající dle specifikace v tab. oken repasovaných</t>
  </si>
  <si>
    <t>-1892904399</t>
  </si>
  <si>
    <t>317</t>
  </si>
  <si>
    <t>798491118R</t>
  </si>
  <si>
    <t>Repase prvku ZR08 špice stávající dle specifikace v tab. oken repasovaných</t>
  </si>
  <si>
    <t>1034706717</t>
  </si>
  <si>
    <t>318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</si>
  <si>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</si>
  <si>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</si>
  <si>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</si>
  <si>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</si>
  <si>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</si>
  <si>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319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</si>
  <si>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</si>
  <si>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</si>
  <si>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</si>
  <si>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</si>
  <si>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</si>
  <si>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</si>
  <si>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</si>
  <si>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</si>
  <si>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</si>
  <si>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</si>
  <si>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</si>
  <si>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</si>
  <si>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</si>
  <si>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</si>
  <si>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</si>
  <si>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</si>
  <si>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</si>
  <si>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</si>
  <si>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</si>
  <si>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</si>
  <si>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</si>
  <si>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</si>
  <si>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</si>
  <si>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</si>
  <si>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</si>
  <si>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</si>
  <si>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</si>
  <si>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</si>
  <si>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</si>
  <si>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</si>
  <si>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</si>
  <si>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</si>
  <si>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</si>
  <si>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</si>
  <si>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</si>
  <si>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</si>
  <si>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</si>
  <si>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</si>
  <si>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</si>
  <si>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</si>
  <si>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</si>
  <si>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</si>
  <si>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</si>
  <si>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</si>
  <si>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</si>
  <si>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</si>
  <si>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</si>
  <si>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</si>
  <si>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</si>
  <si>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</si>
  <si>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</si>
  <si>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</si>
  <si>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</si>
  <si>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</si>
  <si>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</si>
  <si>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</si>
  <si>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</si>
  <si>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</si>
  <si>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</si>
  <si>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</si>
  <si>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</si>
  <si>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</si>
  <si>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</si>
  <si>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</si>
  <si>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</si>
  <si>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</si>
  <si>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</si>
  <si>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</si>
  <si>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</si>
  <si>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</si>
  <si>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</si>
  <si>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</si>
  <si>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</si>
  <si>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</si>
  <si>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</si>
  <si>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</si>
  <si>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</si>
  <si>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</si>
  <si>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</si>
  <si>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</si>
  <si>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</si>
  <si>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</si>
  <si>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</si>
  <si>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</si>
  <si>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</si>
  <si>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</si>
  <si>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36,625*0,20*0,090*1,15</t>
  </si>
  <si>
    <t>317941121</t>
  </si>
  <si>
    <t>Osazování ocelových válcovaných nosníků na zdivu I nebo IE nebo U nebo UE nebo L do č. 12 nebo výšky do 120 mm</t>
  </si>
  <si>
    <t>-541608013</t>
  </si>
  <si>
    <t>rovná část</t>
  </si>
  <si>
    <t>(48,00-7,00)*1</t>
  </si>
  <si>
    <t>kulatá část</t>
  </si>
  <si>
    <t>7,00*0,60*26*2</t>
  </si>
  <si>
    <t>72,200*6,76/1000</t>
  </si>
  <si>
    <t>130105140</t>
  </si>
  <si>
    <t>úhelník ocelový nerovnostranný, v jakosti 11 375, 80 x 60 x 6 mm</t>
  </si>
  <si>
    <t>-557897948</t>
  </si>
  <si>
    <t>Poznámka k položce:
Hmotnost: 6,76 kg/m</t>
  </si>
  <si>
    <t>rovná část (41m)</t>
  </si>
  <si>
    <t>kulatá část (7m)</t>
  </si>
  <si>
    <t>0,60*26*2</t>
  </si>
  <si>
    <t>72,200*6,76/1000*1,15</t>
  </si>
  <si>
    <t>317991111</t>
  </si>
  <si>
    <t>kg</t>
  </si>
  <si>
    <t>-1715450466</t>
  </si>
  <si>
    <t>72,200*6,76*1,15</t>
  </si>
  <si>
    <t>378452111</t>
  </si>
  <si>
    <t>Ochranná vrstva z cementové malty na izolaci ze 400 kg cementu na m3 malty, tl. do 4 cm bez vložky se svařované sítě potěr</t>
  </si>
  <si>
    <t>-1629198403</t>
  </si>
  <si>
    <t>48,614*0,45*1,10 "10% na zalití spár kanálku a hran v oblouku kanálku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</si>
  <si>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</si>
  <si>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</si>
  <si>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</si>
  <si>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</si>
  <si>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</si>
  <si>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</si>
  <si>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</si>
  <si>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</si>
  <si>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</si>
  <si>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</si>
  <si>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</si>
  <si>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</si>
  <si>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</si>
  <si>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2*48,614*0,15</t>
  </si>
  <si>
    <t>452368211</t>
  </si>
  <si>
    <t>Výztuž podkladních desek, bloků nebo pražců v otevřeném výkopu ze svařovaných sítí typu Kari</t>
  </si>
  <si>
    <t>-1688089181</t>
  </si>
  <si>
    <t>48,614*0,50*1,15*1,10*0,008*1,15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</si>
  <si>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</si>
  <si>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</si>
  <si>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</si>
  <si>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</si>
  <si>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612135101</t>
  </si>
  <si>
    <t>Hrubá výplň rýh maltou jakékoli šířky rýhy ve stěnách</t>
  </si>
  <si>
    <t>768326312</t>
  </si>
  <si>
    <t>pomocně pro zapravení kapes L úhelníků</t>
  </si>
  <si>
    <t>26*0,10*0,10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</si>
  <si>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</si>
  <si>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</si>
  <si>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</si>
  <si>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</si>
  <si>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</si>
  <si>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</si>
  <si>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</si>
  <si>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</si>
  <si>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</si>
  <si>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</si>
  <si>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</si>
  <si>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808024808</t>
  </si>
  <si>
    <t>odvodnění kanálku</t>
  </si>
  <si>
    <t>0,280*35</t>
  </si>
  <si>
    <t>894403011R</t>
  </si>
  <si>
    <t>Osazení betonových dílců pro šachty desek zákrytových</t>
  </si>
  <si>
    <t>1400357790</t>
  </si>
  <si>
    <t>z toho 7,00 kulatá část , 48,614-7,00= 41,614 rovná část</t>
  </si>
  <si>
    <t>7,000/0,600</t>
  </si>
  <si>
    <t>(48,614-7,000)/1,50</t>
  </si>
  <si>
    <t>593411205</t>
  </si>
  <si>
    <t>deska stropní plná PZD 149x29x10 cm</t>
  </si>
  <si>
    <t>1309761679</t>
  </si>
  <si>
    <t>27,743*1,02</t>
  </si>
  <si>
    <t>593411100</t>
  </si>
  <si>
    <t>deska stropní plná PZD 59x34x7 cm</t>
  </si>
  <si>
    <t>-889203472</t>
  </si>
  <si>
    <t>11,667*1,02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</si>
  <si>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</si>
  <si>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</si>
  <si>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</si>
  <si>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</si>
  <si>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</si>
  <si>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</si>
  <si>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</si>
  <si>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spár z lepenky nepískované kladené volně</t>
  </si>
  <si>
    <t>-78213406</t>
  </si>
  <si>
    <t>48,614*0,165</t>
  </si>
  <si>
    <t>953941721R</t>
  </si>
  <si>
    <t>Osazování rozpěrných tyčí ve zdivu betonovém s vyvrtáním otvoru a zalitím tyče</t>
  </si>
  <si>
    <t>-549668327</t>
  </si>
  <si>
    <t>36,461*2/2 "ks/m2 /délka 50 cm</t>
  </si>
  <si>
    <t>354411210R</t>
  </si>
  <si>
    <t>tyč s rovným koncem dl.1,0 m nerez</t>
  </si>
  <si>
    <t>-1318949236</t>
  </si>
  <si>
    <t>pomocně pro: tyč nerezová závitová 14x14 h11, dl. 500 mm, mat. 1.4301 + 2x nerez matice M14 s nerez podložkou, 2ks /m2</t>
  </si>
  <si>
    <t>36,461*1,08</t>
  </si>
  <si>
    <t>953961113</t>
  </si>
  <si>
    <t>Kotvy chemické s vyvrtáním otvoru do betonu, železobetonu nebo tvrdého kamene tmel, velikost M 12, hloubka 110 mm</t>
  </si>
  <si>
    <t>2118813569</t>
  </si>
  <si>
    <t>48,614/0,200</t>
  </si>
  <si>
    <t>953965121</t>
  </si>
  <si>
    <t>Kotvy chemické s vyvrtáním otvoru kotevní šrouby pro chemické kotvy, velikost M 12, délka 160 mm</t>
  </si>
  <si>
    <t>-56247359</t>
  </si>
  <si>
    <t>977151118</t>
  </si>
  <si>
    <t>Jádrové vrty diamantovými korunkami do stavebních materiálů (železobetonu, betonu, cihel, obkladů, dlažeb, kamene) průměru přes 90 do 100 mm</t>
  </si>
  <si>
    <t>-660051356</t>
  </si>
  <si>
    <t>977211111</t>
  </si>
  <si>
    <t>Řezání železobetonových konstrukcí stěnovou pilou do průměru řezané výztuže 16 mm hloubka řezu do 200 mm</t>
  </si>
  <si>
    <t>-1237304165</t>
  </si>
  <si>
    <t>pomocně pro přiřezání PZD desek do tvaru v oblouku</t>
  </si>
  <si>
    <t>11,667*0,340*2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</si>
  <si>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</si>
  <si>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</si>
  <si>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</si>
  <si>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</si>
  <si>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</si>
  <si>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</si>
  <si>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</si>
  <si>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</si>
  <si>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</si>
  <si>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</si>
  <si>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</si>
  <si>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</si>
  <si>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</si>
  <si>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</si>
  <si>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</si>
  <si>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24,975*19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</si>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</sst>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1:74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1:74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1:74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1:74" ht="18.399999999999999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1:74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1:74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1:74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399999999999999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71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71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71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71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71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71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71" s="2" customFormat="1" ht="14.45" hidden="1" customHeight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71" s="2" customFormat="1" ht="14.45" hidden="1" customHeight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71" s="2" customFormat="1" ht="14.45" hidden="1" customHeight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71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71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56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56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56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56" s="1" customFormat="1" ht="36.950000000000003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56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56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17041ZZ/1-DI5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56" s="4" customFormat="1" ht="36.950000000000003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56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56" s="1" customFormat="1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 "","",AN8)</f>
        <v>1.8.2017</v>
      </c>
      <c r="AN44" s="392"/>
      <c r="AO44" s="65"/>
      <c r="AP44" s="65"/>
      <c r="AQ44" s="65"/>
      <c r="AR44" s="63"/>
    </row>
    <row r="45" spans="2:56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 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 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1:91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1:91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91" s="4" customFormat="1" ht="32.450000000000003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t="shared" ref="AN51:AN59" si="0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t="shared" ref="AT51:AT59" si="1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1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1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1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rozpočtové...'!P84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1:91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1:91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1.8.2017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ROUND(SUM(BE95:BE797), 2)</f>
        <v>0</v>
      </c>
      <c r="G32" s="44"/>
      <c r="H32" s="44"/>
      <c r="I32" s="142">
        <v>0.21</v>
      </c>
      <c r="J32" s="141">
        <f>ROUND(ROUND((SUM(BE95:BE797)),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ROUND(SUM(BF95:BF797), 2)</f>
        <v>0</v>
      </c>
      <c r="G33" s="44"/>
      <c r="H33" s="44"/>
      <c r="I33" s="142">
        <v>0.15</v>
      </c>
      <c r="J33" s="141">
        <f>ROUND(ROUND((SUM(BF95:BF797)),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ROUND(SUM(BG95:BG797),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ROUND(SUM(BH95:BH797),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ROUND(SUM(BI95:BI797),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1.8.2017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47" s="9" customFormat="1" ht="19.89999999999999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47" s="9" customFormat="1" ht="19.89999999999999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J568</f>
        <v>0</v>
      </c>
      <c r="K64" s="173"/>
    </row>
    <row r="65" spans="2:12" s="9" customFormat="1" ht="19.89999999999999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J609</f>
        <v>0</v>
      </c>
      <c r="K65" s="173"/>
    </row>
    <row r="66" spans="2:12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J610</f>
        <v>0</v>
      </c>
      <c r="K66" s="166"/>
    </row>
    <row r="67" spans="2:12" s="9" customFormat="1" ht="19.89999999999999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J611</f>
        <v>0</v>
      </c>
      <c r="K67" s="173"/>
    </row>
    <row r="68" spans="2:12" s="9" customFormat="1" ht="19.89999999999999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J620</f>
        <v>0</v>
      </c>
      <c r="K68" s="173"/>
    </row>
    <row r="69" spans="2:12" s="9" customFormat="1" ht="19.89999999999999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J656</f>
        <v>0</v>
      </c>
      <c r="K69" s="173"/>
    </row>
    <row r="70" spans="2:12" s="9" customFormat="1" ht="19.89999999999999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J664</f>
        <v>0</v>
      </c>
      <c r="K70" s="173"/>
    </row>
    <row r="71" spans="2:12" s="9" customFormat="1" ht="19.89999999999999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J707</f>
        <v>0</v>
      </c>
      <c r="K71" s="173"/>
    </row>
    <row r="72" spans="2:12" s="9" customFormat="1" ht="19.89999999999999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J720</f>
        <v>0</v>
      </c>
      <c r="K72" s="173"/>
    </row>
    <row r="73" spans="2:12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J774</f>
        <v>0</v>
      </c>
      <c r="K73" s="166"/>
    </row>
    <row r="74" spans="2:12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0000000000003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63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63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63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63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63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63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63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63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63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1.8.2017</v>
      </c>
      <c r="K89" s="65"/>
      <c r="L89" s="63"/>
    </row>
    <row r="90" spans="2:63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63" s="1" customFormat="1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63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63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63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P96+P610+P774</f>
        <v>0</v>
      </c>
      <c r="Q95" s="87"/>
      <c r="R95" s="186">
        <f>R96+R610+R774</f>
        <v>3.4297716199999995</v>
      </c>
      <c r="S95" s="87"/>
      <c r="T95" s="187">
        <f>T96+T610+T774</f>
        <v>255.93720880999999</v>
      </c>
      <c r="AT95" s="25" t="s">
        <v>76</v>
      </c>
      <c r="AU95" s="25" t="s">
        <v>123</v>
      </c>
      <c r="BK95" s="188">
        <f>BK96+BK610+BK774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P97+P292+P568+P609</f>
        <v>0</v>
      </c>
      <c r="Q96" s="197"/>
      <c r="R96" s="198">
        <f>R97+R292+R568+R609</f>
        <v>8.0225899999999989E-2</v>
      </c>
      <c r="S96" s="197"/>
      <c r="T96" s="199">
        <f>T97+T292+T568+T609</f>
        <v>248.26245599999999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BK97+BK292+BK568+BK609</f>
        <v>0</v>
      </c>
    </row>
    <row r="97" spans="2:65" s="11" customFormat="1" ht="19.89999999999999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11.960900000000001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9.8000000000000004E-2</v>
      </c>
      <c r="T98" s="216">
        <f>S98*H98</f>
        <v>11.960900000000001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65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65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65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9.5299999999999994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65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65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9.5299999999999994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65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65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65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65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-2.5350000000000001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65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65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9.5299999999999994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-2.5350000000000001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65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9.5299999999999994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65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65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65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65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65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65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65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65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65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65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65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-2.5350000000000001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65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9.5299999999999994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65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65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65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-2.5350000000000001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65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9.5299999999999994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65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65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65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65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65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65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65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65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65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9.5299999999999994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65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65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65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65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65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-2.5350000000000001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65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2.5350000000000001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65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2.5350000000000001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2.5350000000000001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SUM(P293:P567)</f>
        <v>0</v>
      </c>
      <c r="Q292" s="197"/>
      <c r="R292" s="198">
        <f>SUM(R293:R567)</f>
        <v>8.0225899999999989E-2</v>
      </c>
      <c r="S292" s="197"/>
      <c r="T292" s="199">
        <f>SUM(T293:T567)</f>
        <v>220.47655599999999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SUM(BK293:BK567)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593.29999999999995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1.2999999999999999E-4</v>
      </c>
      <c r="R293" s="215">
        <f>Q293*H293</f>
        <v>7.7128999999999989E-2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65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593.29999999999995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593.29999999999995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593.29999999999995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593.29999999999995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593.29999999999995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65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65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65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0.27900000000000003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65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65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65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2.2000000000000002</v>
      </c>
      <c r="T316" s="216">
        <f>S316*H316</f>
        <v>71.198599999999999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9.5299999999999994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12.648999999999999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12.648999999999999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4.1500000000000004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7.9329999999999998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7.9329999999999998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65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65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65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65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65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3.5000000000000003E-2</v>
      </c>
      <c r="T380" s="216">
        <f>S380*H380</f>
        <v>8.8518500000000007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65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65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65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9.5299999999999994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65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65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65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4.1500000000000004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24.608000000000001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65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65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9.5299999999999994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0.72399999999999998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0.72399999999999998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4.1500000000000004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2.1000000000000001E-2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2.1000000000000001E-2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7.3230000000000004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7.3230000000000004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0.13600000000000001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0.13600000000000001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65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65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65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5.8630000000000004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65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5.8630000000000004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65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24.608000000000001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65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24.608000000000001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1.2999999999999999E-2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65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65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65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65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593.29999999999995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5.0000000000000001E-3</v>
      </c>
      <c r="T493" s="216">
        <f>S493*H493</f>
        <v>2.9664999999999999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65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593.29999999999995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593.29999999999995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318</v>
      </c>
      <c r="H496" s="210">
        <v>26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1.9E-2</v>
      </c>
      <c r="T496" s="216">
        <f>S496*H496</f>
        <v>0.49399999999999999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319</v>
      </c>
    </row>
    <row r="497" spans="2:65" s="12" customFormat="1" ht="13.5">
      <c r="B497" s="218"/>
      <c r="C497" s="219"/>
      <c r="D497" s="220" t="s">
        <v>162</v>
      </c>
      <c r="E497" s="221" t="s">
        <v>34</v>
      </c>
      <c r="F497" s="222" t="s">
        <v>320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3" customFormat="1" ht="13.5">
      <c r="B498" s="230"/>
      <c r="C498" s="231"/>
      <c r="D498" s="220" t="s">
        <v>162</v>
      </c>
      <c r="E498" s="232" t="s">
        <v>34</v>
      </c>
      <c r="F498" s="233" t="s">
        <v>321</v>
      </c>
      <c r="G498" s="231"/>
      <c r="H498" s="234">
        <v>26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65" s="14" customFormat="1" ht="13.5">
      <c r="B499" s="241"/>
      <c r="C499" s="242"/>
      <c r="D499" s="243" t="s">
        <v>162</v>
      </c>
      <c r="E499" s="244" t="s">
        <v>34</v>
      </c>
      <c r="F499" s="245" t="s">
        <v>168</v>
      </c>
      <c r="G499" s="242"/>
      <c r="H499" s="246">
        <v>26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162</v>
      </c>
      <c r="AU499" s="252" t="s">
        <v>86</v>
      </c>
      <c r="AV499" s="14" t="s">
        <v>160</v>
      </c>
      <c r="AW499" s="14" t="s">
        <v>41</v>
      </c>
      <c r="AX499" s="14" t="s">
        <v>84</v>
      </c>
      <c r="AY499" s="252" t="s">
        <v>153</v>
      </c>
    </row>
    <row r="500" spans="2:65" s="1" customFormat="1" ht="31.5" customHeight="1">
      <c r="B500" s="43"/>
      <c r="C500" s="206" t="s">
        <v>9</v>
      </c>
      <c r="D500" s="206" t="s">
        <v>155</v>
      </c>
      <c r="E500" s="207" t="s">
        <v>322</v>
      </c>
      <c r="F500" s="208" t="s">
        <v>323</v>
      </c>
      <c r="G500" s="209" t="s">
        <v>158</v>
      </c>
      <c r="H500" s="210">
        <v>96.558999999999997</v>
      </c>
      <c r="I500" s="211"/>
      <c r="J500" s="212">
        <f>ROUND(I500*H500,2)</f>
        <v>0</v>
      </c>
      <c r="K500" s="208" t="s">
        <v>159</v>
      </c>
      <c r="L500" s="63"/>
      <c r="M500" s="213" t="s">
        <v>34</v>
      </c>
      <c r="N500" s="214" t="s">
        <v>48</v>
      </c>
      <c r="O500" s="44"/>
      <c r="P500" s="215">
        <f>O500*H500</f>
        <v>0</v>
      </c>
      <c r="Q500" s="215">
        <v>0</v>
      </c>
      <c r="R500" s="215">
        <f>Q500*H500</f>
        <v>0</v>
      </c>
      <c r="S500" s="215">
        <v>0.05</v>
      </c>
      <c r="T500" s="216">
        <f>S500*H500</f>
        <v>4.8279500000000004</v>
      </c>
      <c r="AR500" s="25" t="s">
        <v>160</v>
      </c>
      <c r="AT500" s="25" t="s">
        <v>155</v>
      </c>
      <c r="AU500" s="25" t="s">
        <v>86</v>
      </c>
      <c r="AY500" s="25" t="s">
        <v>153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25" t="s">
        <v>84</v>
      </c>
      <c r="BK500" s="217">
        <f>ROUND(I500*H500,2)</f>
        <v>0</v>
      </c>
      <c r="BL500" s="25" t="s">
        <v>160</v>
      </c>
      <c r="BM500" s="25" t="s">
        <v>324</v>
      </c>
    </row>
    <row r="501" spans="2:65" s="12" customFormat="1" ht="13.5">
      <c r="B501" s="218"/>
      <c r="C501" s="219"/>
      <c r="D501" s="220" t="s">
        <v>162</v>
      </c>
      <c r="E501" s="221" t="s">
        <v>34</v>
      </c>
      <c r="F501" s="222" t="s">
        <v>308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65" s="12" customFormat="1" ht="13.5">
      <c r="B502" s="218"/>
      <c r="C502" s="219"/>
      <c r="D502" s="220" t="s">
        <v>162</v>
      </c>
      <c r="E502" s="221" t="s">
        <v>34</v>
      </c>
      <c r="F502" s="222" t="s">
        <v>309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65" s="13" customFormat="1" ht="13.5">
      <c r="B503" s="230"/>
      <c r="C503" s="231"/>
      <c r="D503" s="220" t="s">
        <v>162</v>
      </c>
      <c r="E503" s="232" t="s">
        <v>34</v>
      </c>
      <c r="F503" s="233" t="s">
        <v>310</v>
      </c>
      <c r="G503" s="231"/>
      <c r="H503" s="234">
        <v>33.33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65" s="12" customFormat="1" ht="13.5">
      <c r="B504" s="218"/>
      <c r="C504" s="219"/>
      <c r="D504" s="220" t="s">
        <v>162</v>
      </c>
      <c r="E504" s="221" t="s">
        <v>34</v>
      </c>
      <c r="F504" s="222" t="s">
        <v>325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65" s="12" customFormat="1" ht="13.5">
      <c r="B505" s="218"/>
      <c r="C505" s="219"/>
      <c r="D505" s="220" t="s">
        <v>162</v>
      </c>
      <c r="E505" s="221" t="s">
        <v>34</v>
      </c>
      <c r="F505" s="222" t="s">
        <v>326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3" customFormat="1" ht="13.5">
      <c r="B506" s="230"/>
      <c r="C506" s="231"/>
      <c r="D506" s="220" t="s">
        <v>162</v>
      </c>
      <c r="E506" s="232" t="s">
        <v>34</v>
      </c>
      <c r="F506" s="233" t="s">
        <v>327</v>
      </c>
      <c r="G506" s="231"/>
      <c r="H506" s="234">
        <v>63.228999999999999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65" s="14" customFormat="1" ht="13.5">
      <c r="B507" s="241"/>
      <c r="C507" s="242"/>
      <c r="D507" s="243" t="s">
        <v>162</v>
      </c>
      <c r="E507" s="244" t="s">
        <v>34</v>
      </c>
      <c r="F507" s="245" t="s">
        <v>168</v>
      </c>
      <c r="G507" s="242"/>
      <c r="H507" s="246">
        <v>96.558999999999997</v>
      </c>
      <c r="I507" s="247"/>
      <c r="J507" s="242"/>
      <c r="K507" s="242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162</v>
      </c>
      <c r="AU507" s="252" t="s">
        <v>86</v>
      </c>
      <c r="AV507" s="14" t="s">
        <v>160</v>
      </c>
      <c r="AW507" s="14" t="s">
        <v>41</v>
      </c>
      <c r="AX507" s="14" t="s">
        <v>84</v>
      </c>
      <c r="AY507" s="252" t="s">
        <v>153</v>
      </c>
    </row>
    <row r="508" spans="2:65" s="1" customFormat="1" ht="31.5" customHeight="1">
      <c r="B508" s="43"/>
      <c r="C508" s="206" t="s">
        <v>328</v>
      </c>
      <c r="D508" s="206" t="s">
        <v>155</v>
      </c>
      <c r="E508" s="207" t="s">
        <v>329</v>
      </c>
      <c r="F508" s="208" t="s">
        <v>330</v>
      </c>
      <c r="G508" s="209" t="s">
        <v>158</v>
      </c>
      <c r="H508" s="210">
        <v>325.67599999999999</v>
      </c>
      <c r="I508" s="211"/>
      <c r="J508" s="212">
        <f>ROUND(I508*H508,2)</f>
        <v>0</v>
      </c>
      <c r="K508" s="208" t="s">
        <v>159</v>
      </c>
      <c r="L508" s="63"/>
      <c r="M508" s="213" t="s">
        <v>34</v>
      </c>
      <c r="N508" s="214" t="s">
        <v>48</v>
      </c>
      <c r="O508" s="44"/>
      <c r="P508" s="215">
        <f>O508*H508</f>
        <v>0</v>
      </c>
      <c r="Q508" s="215">
        <v>0</v>
      </c>
      <c r="R508" s="215">
        <f>Q508*H508</f>
        <v>0</v>
      </c>
      <c r="S508" s="215">
        <v>4.5999999999999999E-2</v>
      </c>
      <c r="T508" s="216">
        <f>S508*H508</f>
        <v>14.981095999999999</v>
      </c>
      <c r="AR508" s="25" t="s">
        <v>160</v>
      </c>
      <c r="AT508" s="25" t="s">
        <v>155</v>
      </c>
      <c r="AU508" s="25" t="s">
        <v>86</v>
      </c>
      <c r="AY508" s="25" t="s">
        <v>153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25" t="s">
        <v>84</v>
      </c>
      <c r="BK508" s="217">
        <f>ROUND(I508*H508,2)</f>
        <v>0</v>
      </c>
      <c r="BL508" s="25" t="s">
        <v>160</v>
      </c>
      <c r="BM508" s="25" t="s">
        <v>331</v>
      </c>
    </row>
    <row r="509" spans="2:65" s="12" customFormat="1" ht="13.5">
      <c r="B509" s="218"/>
      <c r="C509" s="219"/>
      <c r="D509" s="220" t="s">
        <v>162</v>
      </c>
      <c r="E509" s="221" t="s">
        <v>34</v>
      </c>
      <c r="F509" s="222" t="s">
        <v>332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65" s="12" customFormat="1" ht="13.5">
      <c r="B510" s="218"/>
      <c r="C510" s="219"/>
      <c r="D510" s="220" t="s">
        <v>162</v>
      </c>
      <c r="E510" s="221" t="s">
        <v>34</v>
      </c>
      <c r="F510" s="222" t="s">
        <v>333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65" s="13" customFormat="1" ht="27">
      <c r="B511" s="230"/>
      <c r="C511" s="231"/>
      <c r="D511" s="220" t="s">
        <v>162</v>
      </c>
      <c r="E511" s="232" t="s">
        <v>34</v>
      </c>
      <c r="F511" s="233" t="s">
        <v>334</v>
      </c>
      <c r="G511" s="231"/>
      <c r="H511" s="234">
        <v>132.97900000000001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65" s="13" customFormat="1" ht="27">
      <c r="B512" s="230"/>
      <c r="C512" s="231"/>
      <c r="D512" s="220" t="s">
        <v>162</v>
      </c>
      <c r="E512" s="232" t="s">
        <v>34</v>
      </c>
      <c r="F512" s="233" t="s">
        <v>335</v>
      </c>
      <c r="G512" s="231"/>
      <c r="H512" s="234">
        <v>159.88999999999999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65" s="13" customFormat="1" ht="13.5">
      <c r="B513" s="230"/>
      <c r="C513" s="231"/>
      <c r="D513" s="220" t="s">
        <v>162</v>
      </c>
      <c r="E513" s="232" t="s">
        <v>34</v>
      </c>
      <c r="F513" s="233" t="s">
        <v>336</v>
      </c>
      <c r="G513" s="231"/>
      <c r="H513" s="234">
        <v>13.898999999999999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65" s="12" customFormat="1" ht="13.5">
      <c r="B514" s="218"/>
      <c r="C514" s="219"/>
      <c r="D514" s="220" t="s">
        <v>162</v>
      </c>
      <c r="E514" s="221" t="s">
        <v>34</v>
      </c>
      <c r="F514" s="222" t="s">
        <v>337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65" s="13" customFormat="1" ht="13.5">
      <c r="B515" s="230"/>
      <c r="C515" s="231"/>
      <c r="D515" s="220" t="s">
        <v>162</v>
      </c>
      <c r="E515" s="232" t="s">
        <v>34</v>
      </c>
      <c r="F515" s="233" t="s">
        <v>338</v>
      </c>
      <c r="G515" s="231"/>
      <c r="H515" s="234">
        <v>3.3929999999999998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65" s="13" customFormat="1" ht="27">
      <c r="B516" s="230"/>
      <c r="C516" s="231"/>
      <c r="D516" s="220" t="s">
        <v>162</v>
      </c>
      <c r="E516" s="232" t="s">
        <v>34</v>
      </c>
      <c r="F516" s="233" t="s">
        <v>339</v>
      </c>
      <c r="G516" s="231"/>
      <c r="H516" s="234">
        <v>8.6910000000000007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65" s="13" customFormat="1" ht="27">
      <c r="B517" s="230"/>
      <c r="C517" s="231"/>
      <c r="D517" s="220" t="s">
        <v>162</v>
      </c>
      <c r="E517" s="232" t="s">
        <v>34</v>
      </c>
      <c r="F517" s="233" t="s">
        <v>340</v>
      </c>
      <c r="G517" s="231"/>
      <c r="H517" s="234">
        <v>6.8239999999999998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65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325.67599999999999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31.5" customHeight="1">
      <c r="B519" s="43"/>
      <c r="C519" s="206" t="s">
        <v>341</v>
      </c>
      <c r="D519" s="206" t="s">
        <v>155</v>
      </c>
      <c r="E519" s="207" t="s">
        <v>342</v>
      </c>
      <c r="F519" s="208" t="s">
        <v>343</v>
      </c>
      <c r="G519" s="209" t="s">
        <v>171</v>
      </c>
      <c r="H519" s="210">
        <v>31.015000000000001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</v>
      </c>
      <c r="R519" s="215">
        <f>Q519*H519</f>
        <v>0</v>
      </c>
      <c r="S519" s="215">
        <v>2.004</v>
      </c>
      <c r="T519" s="216">
        <f>S519*H519</f>
        <v>62.154060000000001</v>
      </c>
      <c r="AR519" s="25" t="s">
        <v>160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160</v>
      </c>
      <c r="BM519" s="25" t="s">
        <v>344</v>
      </c>
    </row>
    <row r="520" spans="2:65" s="12" customFormat="1" ht="13.5">
      <c r="B520" s="218"/>
      <c r="C520" s="219"/>
      <c r="D520" s="220" t="s">
        <v>162</v>
      </c>
      <c r="E520" s="221" t="s">
        <v>34</v>
      </c>
      <c r="F520" s="222" t="s">
        <v>345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65" s="12" customFormat="1" ht="13.5">
      <c r="B521" s="218"/>
      <c r="C521" s="219"/>
      <c r="D521" s="220" t="s">
        <v>162</v>
      </c>
      <c r="E521" s="221" t="s">
        <v>34</v>
      </c>
      <c r="F521" s="222" t="s">
        <v>346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65" s="13" customFormat="1" ht="13.5">
      <c r="B522" s="230"/>
      <c r="C522" s="231"/>
      <c r="D522" s="220" t="s">
        <v>162</v>
      </c>
      <c r="E522" s="232" t="s">
        <v>34</v>
      </c>
      <c r="F522" s="233" t="s">
        <v>347</v>
      </c>
      <c r="G522" s="231"/>
      <c r="H522" s="234">
        <v>0.495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3" customFormat="1" ht="13.5">
      <c r="B523" s="230"/>
      <c r="C523" s="231"/>
      <c r="D523" s="220" t="s">
        <v>162</v>
      </c>
      <c r="E523" s="232" t="s">
        <v>34</v>
      </c>
      <c r="F523" s="233" t="s">
        <v>348</v>
      </c>
      <c r="G523" s="231"/>
      <c r="H523" s="234">
        <v>4.9189999999999996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65" s="13" customFormat="1" ht="13.5">
      <c r="B524" s="230"/>
      <c r="C524" s="231"/>
      <c r="D524" s="220" t="s">
        <v>162</v>
      </c>
      <c r="E524" s="232" t="s">
        <v>34</v>
      </c>
      <c r="F524" s="233" t="s">
        <v>349</v>
      </c>
      <c r="G524" s="231"/>
      <c r="H524" s="234">
        <v>3.9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3" customFormat="1" ht="13.5">
      <c r="B525" s="230"/>
      <c r="C525" s="231"/>
      <c r="D525" s="220" t="s">
        <v>162</v>
      </c>
      <c r="E525" s="232" t="s">
        <v>34</v>
      </c>
      <c r="F525" s="233" t="s">
        <v>350</v>
      </c>
      <c r="G525" s="231"/>
      <c r="H525" s="234">
        <v>0.14299999999999999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162</v>
      </c>
      <c r="AU525" s="240" t="s">
        <v>86</v>
      </c>
      <c r="AV525" s="13" t="s">
        <v>86</v>
      </c>
      <c r="AW525" s="13" t="s">
        <v>41</v>
      </c>
      <c r="AX525" s="13" t="s">
        <v>77</v>
      </c>
      <c r="AY525" s="240" t="s">
        <v>153</v>
      </c>
    </row>
    <row r="526" spans="2:65" s="13" customFormat="1" ht="13.5">
      <c r="B526" s="230"/>
      <c r="C526" s="231"/>
      <c r="D526" s="220" t="s">
        <v>162</v>
      </c>
      <c r="E526" s="232" t="s">
        <v>34</v>
      </c>
      <c r="F526" s="233" t="s">
        <v>351</v>
      </c>
      <c r="G526" s="231"/>
      <c r="H526" s="234">
        <v>1.675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65" s="13" customFormat="1" ht="13.5">
      <c r="B527" s="230"/>
      <c r="C527" s="231"/>
      <c r="D527" s="220" t="s">
        <v>162</v>
      </c>
      <c r="E527" s="232" t="s">
        <v>34</v>
      </c>
      <c r="F527" s="233" t="s">
        <v>352</v>
      </c>
      <c r="G527" s="231"/>
      <c r="H527" s="234">
        <v>0.112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65" s="13" customFormat="1" ht="13.5">
      <c r="B528" s="230"/>
      <c r="C528" s="231"/>
      <c r="D528" s="220" t="s">
        <v>162</v>
      </c>
      <c r="E528" s="232" t="s">
        <v>34</v>
      </c>
      <c r="F528" s="233" t="s">
        <v>353</v>
      </c>
      <c r="G528" s="231"/>
      <c r="H528" s="234">
        <v>0.67900000000000005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2" customFormat="1" ht="13.5">
      <c r="B529" s="218"/>
      <c r="C529" s="219"/>
      <c r="D529" s="220" t="s">
        <v>162</v>
      </c>
      <c r="E529" s="221" t="s">
        <v>34</v>
      </c>
      <c r="F529" s="222" t="s">
        <v>354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65" s="13" customFormat="1" ht="13.5">
      <c r="B530" s="230"/>
      <c r="C530" s="231"/>
      <c r="D530" s="220" t="s">
        <v>162</v>
      </c>
      <c r="E530" s="232" t="s">
        <v>34</v>
      </c>
      <c r="F530" s="233" t="s">
        <v>355</v>
      </c>
      <c r="G530" s="231"/>
      <c r="H530" s="234">
        <v>5.601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3" customFormat="1" ht="13.5">
      <c r="B531" s="230"/>
      <c r="C531" s="231"/>
      <c r="D531" s="220" t="s">
        <v>162</v>
      </c>
      <c r="E531" s="232" t="s">
        <v>34</v>
      </c>
      <c r="F531" s="233" t="s">
        <v>356</v>
      </c>
      <c r="G531" s="231"/>
      <c r="H531" s="234">
        <v>0.36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65" s="13" customFormat="1" ht="13.5">
      <c r="B532" s="230"/>
      <c r="C532" s="231"/>
      <c r="D532" s="220" t="s">
        <v>162</v>
      </c>
      <c r="E532" s="232" t="s">
        <v>34</v>
      </c>
      <c r="F532" s="233" t="s">
        <v>357</v>
      </c>
      <c r="G532" s="231"/>
      <c r="H532" s="234">
        <v>3.1219999999999999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3" customFormat="1" ht="13.5">
      <c r="B533" s="230"/>
      <c r="C533" s="231"/>
      <c r="D533" s="220" t="s">
        <v>162</v>
      </c>
      <c r="E533" s="232" t="s">
        <v>34</v>
      </c>
      <c r="F533" s="233" t="s">
        <v>358</v>
      </c>
      <c r="G533" s="231"/>
      <c r="H533" s="234">
        <v>1.5880000000000001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65" s="13" customFormat="1" ht="13.5">
      <c r="B534" s="230"/>
      <c r="C534" s="231"/>
      <c r="D534" s="220" t="s">
        <v>162</v>
      </c>
      <c r="E534" s="232" t="s">
        <v>34</v>
      </c>
      <c r="F534" s="233" t="s">
        <v>359</v>
      </c>
      <c r="G534" s="231"/>
      <c r="H534" s="234">
        <v>0.82599999999999996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65" s="13" customFormat="1" ht="13.5">
      <c r="B535" s="230"/>
      <c r="C535" s="231"/>
      <c r="D535" s="220" t="s">
        <v>162</v>
      </c>
      <c r="E535" s="232" t="s">
        <v>34</v>
      </c>
      <c r="F535" s="233" t="s">
        <v>360</v>
      </c>
      <c r="G535" s="231"/>
      <c r="H535" s="234">
        <v>0.46200000000000002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65" s="13" customFormat="1" ht="13.5">
      <c r="B536" s="230"/>
      <c r="C536" s="231"/>
      <c r="D536" s="220" t="s">
        <v>162</v>
      </c>
      <c r="E536" s="232" t="s">
        <v>34</v>
      </c>
      <c r="F536" s="233" t="s">
        <v>361</v>
      </c>
      <c r="G536" s="231"/>
      <c r="H536" s="234">
        <v>0.61199999999999999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65" s="13" customFormat="1" ht="13.5">
      <c r="B537" s="230"/>
      <c r="C537" s="231"/>
      <c r="D537" s="220" t="s">
        <v>162</v>
      </c>
      <c r="E537" s="232" t="s">
        <v>34</v>
      </c>
      <c r="F537" s="233" t="s">
        <v>362</v>
      </c>
      <c r="G537" s="231"/>
      <c r="H537" s="234">
        <v>1.74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65" s="13" customFormat="1" ht="13.5">
      <c r="B538" s="230"/>
      <c r="C538" s="231"/>
      <c r="D538" s="220" t="s">
        <v>162</v>
      </c>
      <c r="E538" s="232" t="s">
        <v>34</v>
      </c>
      <c r="F538" s="233" t="s">
        <v>363</v>
      </c>
      <c r="G538" s="231"/>
      <c r="H538" s="234">
        <v>1.1639999999999999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65" s="12" customFormat="1" ht="13.5">
      <c r="B539" s="218"/>
      <c r="C539" s="219"/>
      <c r="D539" s="220" t="s">
        <v>162</v>
      </c>
      <c r="E539" s="221" t="s">
        <v>34</v>
      </c>
      <c r="F539" s="222" t="s">
        <v>364</v>
      </c>
      <c r="G539" s="219"/>
      <c r="H539" s="223" t="s">
        <v>34</v>
      </c>
      <c r="I539" s="224"/>
      <c r="J539" s="219"/>
      <c r="K539" s="219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162</v>
      </c>
      <c r="AU539" s="229" t="s">
        <v>86</v>
      </c>
      <c r="AV539" s="12" t="s">
        <v>84</v>
      </c>
      <c r="AW539" s="12" t="s">
        <v>41</v>
      </c>
      <c r="AX539" s="12" t="s">
        <v>77</v>
      </c>
      <c r="AY539" s="229" t="s">
        <v>153</v>
      </c>
    </row>
    <row r="540" spans="2:65" s="13" customFormat="1" ht="13.5">
      <c r="B540" s="230"/>
      <c r="C540" s="231"/>
      <c r="D540" s="220" t="s">
        <v>162</v>
      </c>
      <c r="E540" s="232" t="s">
        <v>34</v>
      </c>
      <c r="F540" s="233" t="s">
        <v>365</v>
      </c>
      <c r="G540" s="231"/>
      <c r="H540" s="234">
        <v>1.5669999999999999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65" s="13" customFormat="1" ht="13.5">
      <c r="B541" s="230"/>
      <c r="C541" s="231"/>
      <c r="D541" s="220" t="s">
        <v>162</v>
      </c>
      <c r="E541" s="232" t="s">
        <v>34</v>
      </c>
      <c r="F541" s="233" t="s">
        <v>366</v>
      </c>
      <c r="G541" s="231"/>
      <c r="H541" s="234">
        <v>2.0499999999999998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65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31.015000000000001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22.5" customHeight="1">
      <c r="B543" s="43"/>
      <c r="C543" s="206" t="s">
        <v>367</v>
      </c>
      <c r="D543" s="206" t="s">
        <v>155</v>
      </c>
      <c r="E543" s="207" t="s">
        <v>368</v>
      </c>
      <c r="F543" s="208" t="s">
        <v>369</v>
      </c>
      <c r="G543" s="209" t="s">
        <v>171</v>
      </c>
      <c r="H543" s="210">
        <v>2.7690000000000001</v>
      </c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14" t="s">
        <v>48</v>
      </c>
      <c r="O543" s="44"/>
      <c r="P543" s="215">
        <f>O543*H543</f>
        <v>0</v>
      </c>
      <c r="Q543" s="215">
        <v>1E-4</v>
      </c>
      <c r="R543" s="215">
        <f>Q543*H543</f>
        <v>2.7690000000000001E-4</v>
      </c>
      <c r="S543" s="215">
        <v>2.41</v>
      </c>
      <c r="T543" s="216">
        <f>S543*H543</f>
        <v>6.6732900000000006</v>
      </c>
      <c r="AR543" s="25" t="s">
        <v>160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160</v>
      </c>
      <c r="BM543" s="25" t="s">
        <v>370</v>
      </c>
    </row>
    <row r="544" spans="2:65" s="12" customFormat="1" ht="13.5">
      <c r="B544" s="218"/>
      <c r="C544" s="219"/>
      <c r="D544" s="220" t="s">
        <v>162</v>
      </c>
      <c r="E544" s="221" t="s">
        <v>34</v>
      </c>
      <c r="F544" s="222" t="s">
        <v>371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65" s="12" customFormat="1" ht="13.5">
      <c r="B545" s="218"/>
      <c r="C545" s="219"/>
      <c r="D545" s="220" t="s">
        <v>162</v>
      </c>
      <c r="E545" s="221" t="s">
        <v>34</v>
      </c>
      <c r="F545" s="222" t="s">
        <v>372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65" s="13" customFormat="1" ht="13.5">
      <c r="B546" s="230"/>
      <c r="C546" s="231"/>
      <c r="D546" s="220" t="s">
        <v>162</v>
      </c>
      <c r="E546" s="232" t="s">
        <v>34</v>
      </c>
      <c r="F546" s="233" t="s">
        <v>373</v>
      </c>
      <c r="G546" s="231"/>
      <c r="H546" s="234">
        <v>1.014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86</v>
      </c>
      <c r="AV546" s="13" t="s">
        <v>86</v>
      </c>
      <c r="AW546" s="13" t="s">
        <v>41</v>
      </c>
      <c r="AX546" s="13" t="s">
        <v>77</v>
      </c>
      <c r="AY546" s="240" t="s">
        <v>153</v>
      </c>
    </row>
    <row r="547" spans="2:65" s="13" customFormat="1" ht="13.5">
      <c r="B547" s="230"/>
      <c r="C547" s="231"/>
      <c r="D547" s="220" t="s">
        <v>162</v>
      </c>
      <c r="E547" s="232" t="s">
        <v>34</v>
      </c>
      <c r="F547" s="233" t="s">
        <v>374</v>
      </c>
      <c r="G547" s="231"/>
      <c r="H547" s="234">
        <v>1.17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65" s="12" customFormat="1" ht="13.5">
      <c r="B548" s="218"/>
      <c r="C548" s="219"/>
      <c r="D548" s="220" t="s">
        <v>162</v>
      </c>
      <c r="E548" s="221" t="s">
        <v>34</v>
      </c>
      <c r="F548" s="222" t="s">
        <v>375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65" s="13" customFormat="1" ht="13.5">
      <c r="B549" s="230"/>
      <c r="C549" s="231"/>
      <c r="D549" s="220" t="s">
        <v>162</v>
      </c>
      <c r="E549" s="232" t="s">
        <v>34</v>
      </c>
      <c r="F549" s="233" t="s">
        <v>376</v>
      </c>
      <c r="G549" s="231"/>
      <c r="H549" s="234">
        <v>0.58499999999999996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65" s="14" customFormat="1" ht="13.5">
      <c r="B550" s="241"/>
      <c r="C550" s="242"/>
      <c r="D550" s="243" t="s">
        <v>162</v>
      </c>
      <c r="E550" s="244" t="s">
        <v>34</v>
      </c>
      <c r="F550" s="245" t="s">
        <v>168</v>
      </c>
      <c r="G550" s="242"/>
      <c r="H550" s="246">
        <v>2.7690000000000001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162</v>
      </c>
      <c r="AU550" s="252" t="s">
        <v>86</v>
      </c>
      <c r="AV550" s="14" t="s">
        <v>160</v>
      </c>
      <c r="AW550" s="14" t="s">
        <v>41</v>
      </c>
      <c r="AX550" s="14" t="s">
        <v>84</v>
      </c>
      <c r="AY550" s="252" t="s">
        <v>153</v>
      </c>
    </row>
    <row r="551" spans="2:65" s="1" customFormat="1" ht="22.5" customHeight="1">
      <c r="B551" s="43"/>
      <c r="C551" s="206" t="s">
        <v>377</v>
      </c>
      <c r="D551" s="206" t="s">
        <v>155</v>
      </c>
      <c r="E551" s="207" t="s">
        <v>378</v>
      </c>
      <c r="F551" s="208" t="s">
        <v>379</v>
      </c>
      <c r="G551" s="209" t="s">
        <v>171</v>
      </c>
      <c r="H551" s="210">
        <v>4.0250000000000004</v>
      </c>
      <c r="I551" s="211"/>
      <c r="J551" s="212">
        <f>ROUND(I551*H551,2)</f>
        <v>0</v>
      </c>
      <c r="K551" s="208" t="s">
        <v>159</v>
      </c>
      <c r="L551" s="63"/>
      <c r="M551" s="213" t="s">
        <v>34</v>
      </c>
      <c r="N551" s="214" t="s">
        <v>48</v>
      </c>
      <c r="O551" s="44"/>
      <c r="P551" s="215">
        <f>O551*H551</f>
        <v>0</v>
      </c>
      <c r="Q551" s="215">
        <v>0</v>
      </c>
      <c r="R551" s="215">
        <f>Q551*H551</f>
        <v>0</v>
      </c>
      <c r="S551" s="215">
        <v>2.2000000000000002</v>
      </c>
      <c r="T551" s="216">
        <f>S551*H551</f>
        <v>8.8550000000000022</v>
      </c>
      <c r="AR551" s="25" t="s">
        <v>160</v>
      </c>
      <c r="AT551" s="25" t="s">
        <v>155</v>
      </c>
      <c r="AU551" s="25" t="s">
        <v>86</v>
      </c>
      <c r="AY551" s="25" t="s">
        <v>153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25" t="s">
        <v>84</v>
      </c>
      <c r="BK551" s="217">
        <f>ROUND(I551*H551,2)</f>
        <v>0</v>
      </c>
      <c r="BL551" s="25" t="s">
        <v>160</v>
      </c>
      <c r="BM551" s="25" t="s">
        <v>380</v>
      </c>
    </row>
    <row r="552" spans="2:65" s="12" customFormat="1" ht="13.5">
      <c r="B552" s="218"/>
      <c r="C552" s="219"/>
      <c r="D552" s="220" t="s">
        <v>162</v>
      </c>
      <c r="E552" s="221" t="s">
        <v>34</v>
      </c>
      <c r="F552" s="222" t="s">
        <v>381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65" s="13" customFormat="1" ht="13.5">
      <c r="B553" s="230"/>
      <c r="C553" s="231"/>
      <c r="D553" s="220" t="s">
        <v>162</v>
      </c>
      <c r="E553" s="232" t="s">
        <v>34</v>
      </c>
      <c r="F553" s="233" t="s">
        <v>382</v>
      </c>
      <c r="G553" s="231"/>
      <c r="H553" s="234">
        <v>2.36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65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65" s="13" customFormat="1" ht="13.5">
      <c r="B555" s="230"/>
      <c r="C555" s="231"/>
      <c r="D555" s="220" t="s">
        <v>162</v>
      </c>
      <c r="E555" s="232" t="s">
        <v>34</v>
      </c>
      <c r="F555" s="233" t="s">
        <v>384</v>
      </c>
      <c r="G555" s="231"/>
      <c r="H555" s="234">
        <v>1.665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65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4.0250000000000004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385</v>
      </c>
      <c r="D557" s="206" t="s">
        <v>155</v>
      </c>
      <c r="E557" s="207" t="s">
        <v>386</v>
      </c>
      <c r="F557" s="208" t="s">
        <v>387</v>
      </c>
      <c r="G557" s="209" t="s">
        <v>388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2.2000000000000002</v>
      </c>
      <c r="T557" s="216">
        <f>S557*H557</f>
        <v>2.2000000000000002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389</v>
      </c>
    </row>
    <row r="558" spans="2:65" s="12" customFormat="1" ht="13.5">
      <c r="B558" s="218"/>
      <c r="C558" s="219"/>
      <c r="D558" s="220" t="s">
        <v>162</v>
      </c>
      <c r="E558" s="221" t="s">
        <v>34</v>
      </c>
      <c r="F558" s="222" t="s">
        <v>390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65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65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391</v>
      </c>
      <c r="D561" s="206" t="s">
        <v>155</v>
      </c>
      <c r="E561" s="207" t="s">
        <v>392</v>
      </c>
      <c r="F561" s="208" t="s">
        <v>393</v>
      </c>
      <c r="G561" s="209" t="s">
        <v>388</v>
      </c>
      <c r="H561" s="210">
        <v>1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</v>
      </c>
      <c r="R561" s="215">
        <f>Q561*H561</f>
        <v>0</v>
      </c>
      <c r="S561" s="215">
        <v>2.2000000000000002</v>
      </c>
      <c r="T561" s="216">
        <f>S561*H561</f>
        <v>2.2000000000000002</v>
      </c>
      <c r="AR561" s="25" t="s">
        <v>160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160</v>
      </c>
      <c r="BM561" s="25" t="s">
        <v>394</v>
      </c>
    </row>
    <row r="562" spans="2:65" s="12" customFormat="1" ht="13.5">
      <c r="B562" s="218"/>
      <c r="C562" s="219"/>
      <c r="D562" s="220" t="s">
        <v>162</v>
      </c>
      <c r="E562" s="221" t="s">
        <v>34</v>
      </c>
      <c r="F562" s="222" t="s">
        <v>390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65" s="13" customFormat="1" ht="13.5">
      <c r="B563" s="230"/>
      <c r="C563" s="231"/>
      <c r="D563" s="220" t="s">
        <v>162</v>
      </c>
      <c r="E563" s="232" t="s">
        <v>34</v>
      </c>
      <c r="F563" s="233" t="s">
        <v>84</v>
      </c>
      <c r="G563" s="231"/>
      <c r="H563" s="234">
        <v>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65" s="14" customFormat="1" ht="13.5">
      <c r="B564" s="241"/>
      <c r="C564" s="242"/>
      <c r="D564" s="243" t="s">
        <v>162</v>
      </c>
      <c r="E564" s="244" t="s">
        <v>34</v>
      </c>
      <c r="F564" s="245" t="s">
        <v>168</v>
      </c>
      <c r="G564" s="242"/>
      <c r="H564" s="246">
        <v>1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162</v>
      </c>
      <c r="AU564" s="252" t="s">
        <v>86</v>
      </c>
      <c r="AV564" s="14" t="s">
        <v>160</v>
      </c>
      <c r="AW564" s="14" t="s">
        <v>41</v>
      </c>
      <c r="AX564" s="14" t="s">
        <v>84</v>
      </c>
      <c r="AY564" s="252" t="s">
        <v>153</v>
      </c>
    </row>
    <row r="565" spans="2:65" s="1" customFormat="1" ht="22.5" customHeight="1">
      <c r="B565" s="43"/>
      <c r="C565" s="206" t="s">
        <v>395</v>
      </c>
      <c r="D565" s="206" t="s">
        <v>155</v>
      </c>
      <c r="E565" s="207" t="s">
        <v>396</v>
      </c>
      <c r="F565" s="208" t="s">
        <v>397</v>
      </c>
      <c r="G565" s="209" t="s">
        <v>318</v>
      </c>
      <c r="H565" s="210">
        <v>3</v>
      </c>
      <c r="I565" s="211"/>
      <c r="J565" s="212">
        <f>ROUND(I565*H565,2)</f>
        <v>0</v>
      </c>
      <c r="K565" s="208" t="s">
        <v>34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9.3999999999999997E-4</v>
      </c>
      <c r="R565" s="215">
        <f>Q565*H565</f>
        <v>2.82E-3</v>
      </c>
      <c r="S565" s="215">
        <v>0</v>
      </c>
      <c r="T565" s="216">
        <f>S565*H565</f>
        <v>0</v>
      </c>
      <c r="AR565" s="25" t="s">
        <v>398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398</v>
      </c>
      <c r="BM565" s="25" t="s">
        <v>399</v>
      </c>
    </row>
    <row r="566" spans="2:65" s="13" customFormat="1" ht="13.5">
      <c r="B566" s="230"/>
      <c r="C566" s="231"/>
      <c r="D566" s="220" t="s">
        <v>162</v>
      </c>
      <c r="E566" s="232" t="s">
        <v>34</v>
      </c>
      <c r="F566" s="233" t="s">
        <v>95</v>
      </c>
      <c r="G566" s="231"/>
      <c r="H566" s="234">
        <v>3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65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3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84</v>
      </c>
      <c r="AY567" s="252" t="s">
        <v>153</v>
      </c>
    </row>
    <row r="568" spans="2:65" s="11" customFormat="1" ht="29.85" customHeight="1">
      <c r="B568" s="189"/>
      <c r="C568" s="190"/>
      <c r="D568" s="203" t="s">
        <v>76</v>
      </c>
      <c r="E568" s="204" t="s">
        <v>400</v>
      </c>
      <c r="F568" s="204" t="s">
        <v>401</v>
      </c>
      <c r="G568" s="190"/>
      <c r="H568" s="190"/>
      <c r="I568" s="193"/>
      <c r="J568" s="205">
        <f>BK568</f>
        <v>0</v>
      </c>
      <c r="K568" s="190"/>
      <c r="L568" s="195"/>
      <c r="M568" s="196"/>
      <c r="N568" s="197"/>
      <c r="O568" s="197"/>
      <c r="P568" s="198">
        <f>SUM(P569:P608)</f>
        <v>0</v>
      </c>
      <c r="Q568" s="197"/>
      <c r="R568" s="198">
        <f>SUM(R569:R608)</f>
        <v>0</v>
      </c>
      <c r="S568" s="197"/>
      <c r="T568" s="199">
        <f>SUM(T569:T608)</f>
        <v>15.825000000000001</v>
      </c>
      <c r="AR568" s="200" t="s">
        <v>84</v>
      </c>
      <c r="AT568" s="201" t="s">
        <v>76</v>
      </c>
      <c r="AU568" s="201" t="s">
        <v>84</v>
      </c>
      <c r="AY568" s="200" t="s">
        <v>153</v>
      </c>
      <c r="BK568" s="202">
        <f>SUM(BK569:BK608)</f>
        <v>0</v>
      </c>
    </row>
    <row r="569" spans="2:65" s="1" customFormat="1" ht="44.25" customHeight="1">
      <c r="B569" s="43"/>
      <c r="C569" s="206" t="s">
        <v>402</v>
      </c>
      <c r="D569" s="206" t="s">
        <v>155</v>
      </c>
      <c r="E569" s="207" t="s">
        <v>403</v>
      </c>
      <c r="F569" s="208" t="s">
        <v>404</v>
      </c>
      <c r="G569" s="209" t="s">
        <v>171</v>
      </c>
      <c r="H569" s="210">
        <v>10.55</v>
      </c>
      <c r="I569" s="211"/>
      <c r="J569" s="212">
        <f>ROUND(I569*H569,2)</f>
        <v>0</v>
      </c>
      <c r="K569" s="208" t="s">
        <v>159</v>
      </c>
      <c r="L569" s="63"/>
      <c r="M569" s="213" t="s">
        <v>34</v>
      </c>
      <c r="N569" s="214" t="s">
        <v>48</v>
      </c>
      <c r="O569" s="44"/>
      <c r="P569" s="215">
        <f>O569*H569</f>
        <v>0</v>
      </c>
      <c r="Q569" s="215">
        <v>0</v>
      </c>
      <c r="R569" s="215">
        <f>Q569*H569</f>
        <v>0</v>
      </c>
      <c r="S569" s="215">
        <v>1.5</v>
      </c>
      <c r="T569" s="216">
        <f>S569*H569</f>
        <v>15.825000000000001</v>
      </c>
      <c r="AR569" s="25" t="s">
        <v>160</v>
      </c>
      <c r="AT569" s="25" t="s">
        <v>155</v>
      </c>
      <c r="AU569" s="25" t="s">
        <v>86</v>
      </c>
      <c r="AY569" s="25" t="s">
        <v>153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25" t="s">
        <v>84</v>
      </c>
      <c r="BK569" s="217">
        <f>ROUND(I569*H569,2)</f>
        <v>0</v>
      </c>
      <c r="BL569" s="25" t="s">
        <v>160</v>
      </c>
      <c r="BM569" s="25" t="s">
        <v>405</v>
      </c>
    </row>
    <row r="570" spans="2:65" s="12" customFormat="1" ht="13.5">
      <c r="B570" s="218"/>
      <c r="C570" s="219"/>
      <c r="D570" s="220" t="s">
        <v>162</v>
      </c>
      <c r="E570" s="221" t="s">
        <v>34</v>
      </c>
      <c r="F570" s="222" t="s">
        <v>406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65" s="12" customFormat="1" ht="13.5">
      <c r="B571" s="218"/>
      <c r="C571" s="219"/>
      <c r="D571" s="220" t="s">
        <v>162</v>
      </c>
      <c r="E571" s="221" t="s">
        <v>34</v>
      </c>
      <c r="F571" s="222" t="s">
        <v>407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65" s="13" customFormat="1" ht="13.5">
      <c r="B572" s="230"/>
      <c r="C572" s="231"/>
      <c r="D572" s="220" t="s">
        <v>162</v>
      </c>
      <c r="E572" s="232" t="s">
        <v>34</v>
      </c>
      <c r="F572" s="233" t="s">
        <v>408</v>
      </c>
      <c r="G572" s="231"/>
      <c r="H572" s="234">
        <v>19.079999999999998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162</v>
      </c>
      <c r="AU572" s="240" t="s">
        <v>86</v>
      </c>
      <c r="AV572" s="13" t="s">
        <v>86</v>
      </c>
      <c r="AW572" s="13" t="s">
        <v>41</v>
      </c>
      <c r="AX572" s="13" t="s">
        <v>77</v>
      </c>
      <c r="AY572" s="240" t="s">
        <v>153</v>
      </c>
    </row>
    <row r="573" spans="2:65" s="12" customFormat="1" ht="13.5">
      <c r="B573" s="218"/>
      <c r="C573" s="219"/>
      <c r="D573" s="220" t="s">
        <v>162</v>
      </c>
      <c r="E573" s="221" t="s">
        <v>34</v>
      </c>
      <c r="F573" s="222" t="s">
        <v>308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65" s="12" customFormat="1" ht="13.5">
      <c r="B574" s="218"/>
      <c r="C574" s="219"/>
      <c r="D574" s="220" t="s">
        <v>162</v>
      </c>
      <c r="E574" s="221" t="s">
        <v>34</v>
      </c>
      <c r="F574" s="222" t="s">
        <v>309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65" s="13" customFormat="1" ht="13.5">
      <c r="B575" s="230"/>
      <c r="C575" s="231"/>
      <c r="D575" s="220" t="s">
        <v>162</v>
      </c>
      <c r="E575" s="232" t="s">
        <v>34</v>
      </c>
      <c r="F575" s="233" t="s">
        <v>310</v>
      </c>
      <c r="G575" s="231"/>
      <c r="H575" s="234">
        <v>33.33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65" s="14" customFormat="1" ht="13.5">
      <c r="B576" s="241"/>
      <c r="C576" s="242"/>
      <c r="D576" s="220" t="s">
        <v>162</v>
      </c>
      <c r="E576" s="253" t="s">
        <v>34</v>
      </c>
      <c r="F576" s="254" t="s">
        <v>168</v>
      </c>
      <c r="G576" s="242"/>
      <c r="H576" s="255">
        <v>52.41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162</v>
      </c>
      <c r="AU576" s="252" t="s">
        <v>86</v>
      </c>
      <c r="AV576" s="14" t="s">
        <v>160</v>
      </c>
      <c r="AW576" s="14" t="s">
        <v>41</v>
      </c>
      <c r="AX576" s="14" t="s">
        <v>77</v>
      </c>
      <c r="AY576" s="252" t="s">
        <v>153</v>
      </c>
    </row>
    <row r="577" spans="2:65" s="13" customFormat="1" ht="13.5">
      <c r="B577" s="230"/>
      <c r="C577" s="231"/>
      <c r="D577" s="220" t="s">
        <v>162</v>
      </c>
      <c r="E577" s="232" t="s">
        <v>34</v>
      </c>
      <c r="F577" s="233" t="s">
        <v>409</v>
      </c>
      <c r="G577" s="231"/>
      <c r="H577" s="234">
        <v>10.481999999999999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65" s="14" customFormat="1" ht="13.5">
      <c r="B578" s="241"/>
      <c r="C578" s="242"/>
      <c r="D578" s="220" t="s">
        <v>162</v>
      </c>
      <c r="E578" s="253" t="s">
        <v>34</v>
      </c>
      <c r="F578" s="254" t="s">
        <v>257</v>
      </c>
      <c r="G578" s="242"/>
      <c r="H578" s="255">
        <v>10.481999999999999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65" s="12" customFormat="1" ht="13.5">
      <c r="B579" s="218"/>
      <c r="C579" s="219"/>
      <c r="D579" s="220" t="s">
        <v>162</v>
      </c>
      <c r="E579" s="221" t="s">
        <v>34</v>
      </c>
      <c r="F579" s="222" t="s">
        <v>241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65" s="12" customFormat="1" ht="13.5">
      <c r="B580" s="218"/>
      <c r="C580" s="219"/>
      <c r="D580" s="220" t="s">
        <v>162</v>
      </c>
      <c r="E580" s="221" t="s">
        <v>34</v>
      </c>
      <c r="F580" s="222" t="s">
        <v>242</v>
      </c>
      <c r="G580" s="219"/>
      <c r="H580" s="223" t="s">
        <v>34</v>
      </c>
      <c r="I580" s="224"/>
      <c r="J580" s="219"/>
      <c r="K580" s="219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162</v>
      </c>
      <c r="AU580" s="229" t="s">
        <v>86</v>
      </c>
      <c r="AV580" s="12" t="s">
        <v>84</v>
      </c>
      <c r="AW580" s="12" t="s">
        <v>41</v>
      </c>
      <c r="AX580" s="12" t="s">
        <v>77</v>
      </c>
      <c r="AY580" s="229" t="s">
        <v>153</v>
      </c>
    </row>
    <row r="581" spans="2:65" s="13" customFormat="1" ht="13.5">
      <c r="B581" s="230"/>
      <c r="C581" s="231"/>
      <c r="D581" s="220" t="s">
        <v>162</v>
      </c>
      <c r="E581" s="232" t="s">
        <v>34</v>
      </c>
      <c r="F581" s="233" t="s">
        <v>243</v>
      </c>
      <c r="G581" s="231"/>
      <c r="H581" s="234">
        <v>0.68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65" s="14" customFormat="1" ht="13.5">
      <c r="B582" s="241"/>
      <c r="C582" s="242"/>
      <c r="D582" s="220" t="s">
        <v>162</v>
      </c>
      <c r="E582" s="253" t="s">
        <v>34</v>
      </c>
      <c r="F582" s="254" t="s">
        <v>168</v>
      </c>
      <c r="G582" s="242"/>
      <c r="H582" s="255">
        <v>0.68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65" s="13" customFormat="1" ht="13.5">
      <c r="B583" s="230"/>
      <c r="C583" s="231"/>
      <c r="D583" s="220" t="s">
        <v>162</v>
      </c>
      <c r="E583" s="232" t="s">
        <v>34</v>
      </c>
      <c r="F583" s="233" t="s">
        <v>410</v>
      </c>
      <c r="G583" s="231"/>
      <c r="H583" s="234">
        <v>6.8000000000000005E-2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86</v>
      </c>
      <c r="AV583" s="13" t="s">
        <v>86</v>
      </c>
      <c r="AW583" s="13" t="s">
        <v>41</v>
      </c>
      <c r="AX583" s="13" t="s">
        <v>77</v>
      </c>
      <c r="AY583" s="240" t="s">
        <v>153</v>
      </c>
    </row>
    <row r="584" spans="2:65" s="14" customFormat="1" ht="13.5">
      <c r="B584" s="241"/>
      <c r="C584" s="242"/>
      <c r="D584" s="220" t="s">
        <v>162</v>
      </c>
      <c r="E584" s="253" t="s">
        <v>34</v>
      </c>
      <c r="F584" s="254" t="s">
        <v>257</v>
      </c>
      <c r="G584" s="242"/>
      <c r="H584" s="255">
        <v>6.8000000000000005E-2</v>
      </c>
      <c r="I584" s="247"/>
      <c r="J584" s="242"/>
      <c r="K584" s="242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162</v>
      </c>
      <c r="AU584" s="252" t="s">
        <v>86</v>
      </c>
      <c r="AV584" s="14" t="s">
        <v>160</v>
      </c>
      <c r="AW584" s="14" t="s">
        <v>41</v>
      </c>
      <c r="AX584" s="14" t="s">
        <v>77</v>
      </c>
      <c r="AY584" s="252" t="s">
        <v>153</v>
      </c>
    </row>
    <row r="585" spans="2:65" s="13" customFormat="1" ht="13.5">
      <c r="B585" s="230"/>
      <c r="C585" s="231"/>
      <c r="D585" s="220" t="s">
        <v>162</v>
      </c>
      <c r="E585" s="232" t="s">
        <v>34</v>
      </c>
      <c r="F585" s="233" t="s">
        <v>411</v>
      </c>
      <c r="G585" s="231"/>
      <c r="H585" s="234">
        <v>10.55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65" s="14" customFormat="1" ht="13.5">
      <c r="B586" s="241"/>
      <c r="C586" s="242"/>
      <c r="D586" s="243" t="s">
        <v>162</v>
      </c>
      <c r="E586" s="244" t="s">
        <v>34</v>
      </c>
      <c r="F586" s="245" t="s">
        <v>168</v>
      </c>
      <c r="G586" s="242"/>
      <c r="H586" s="246">
        <v>10.55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162</v>
      </c>
      <c r="AU586" s="252" t="s">
        <v>86</v>
      </c>
      <c r="AV586" s="14" t="s">
        <v>160</v>
      </c>
      <c r="AW586" s="14" t="s">
        <v>41</v>
      </c>
      <c r="AX586" s="14" t="s">
        <v>84</v>
      </c>
      <c r="AY586" s="252" t="s">
        <v>153</v>
      </c>
    </row>
    <row r="587" spans="2:65" s="1" customFormat="1" ht="44.25" customHeight="1">
      <c r="B587" s="43"/>
      <c r="C587" s="206" t="s">
        <v>412</v>
      </c>
      <c r="D587" s="206" t="s">
        <v>155</v>
      </c>
      <c r="E587" s="207" t="s">
        <v>413</v>
      </c>
      <c r="F587" s="208" t="s">
        <v>414</v>
      </c>
      <c r="G587" s="209" t="s">
        <v>171</v>
      </c>
      <c r="H587" s="210">
        <v>10.481999999999999</v>
      </c>
      <c r="I587" s="211"/>
      <c r="J587" s="212">
        <f>ROUND(I587*H587,2)</f>
        <v>0</v>
      </c>
      <c r="K587" s="208" t="s">
        <v>159</v>
      </c>
      <c r="L587" s="63"/>
      <c r="M587" s="213" t="s">
        <v>34</v>
      </c>
      <c r="N587" s="214" t="s">
        <v>48</v>
      </c>
      <c r="O587" s="44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160</v>
      </c>
      <c r="AT587" s="25" t="s">
        <v>155</v>
      </c>
      <c r="AU587" s="25" t="s">
        <v>86</v>
      </c>
      <c r="AY587" s="25" t="s">
        <v>153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84</v>
      </c>
      <c r="BK587" s="217">
        <f>ROUND(I587*H587,2)</f>
        <v>0</v>
      </c>
      <c r="BL587" s="25" t="s">
        <v>160</v>
      </c>
      <c r="BM587" s="25" t="s">
        <v>415</v>
      </c>
    </row>
    <row r="588" spans="2:65" s="12" customFormat="1" ht="13.5">
      <c r="B588" s="218"/>
      <c r="C588" s="219"/>
      <c r="D588" s="220" t="s">
        <v>162</v>
      </c>
      <c r="E588" s="221" t="s">
        <v>34</v>
      </c>
      <c r="F588" s="222" t="s">
        <v>406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65" s="12" customFormat="1" ht="13.5">
      <c r="B589" s="218"/>
      <c r="C589" s="219"/>
      <c r="D589" s="220" t="s">
        <v>162</v>
      </c>
      <c r="E589" s="221" t="s">
        <v>34</v>
      </c>
      <c r="F589" s="222" t="s">
        <v>407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65" s="13" customFormat="1" ht="13.5">
      <c r="B590" s="230"/>
      <c r="C590" s="231"/>
      <c r="D590" s="220" t="s">
        <v>162</v>
      </c>
      <c r="E590" s="232" t="s">
        <v>34</v>
      </c>
      <c r="F590" s="233" t="s">
        <v>408</v>
      </c>
      <c r="G590" s="231"/>
      <c r="H590" s="234">
        <v>19.079999999999998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65" s="12" customFormat="1" ht="13.5">
      <c r="B591" s="218"/>
      <c r="C591" s="219"/>
      <c r="D591" s="220" t="s">
        <v>162</v>
      </c>
      <c r="E591" s="221" t="s">
        <v>34</v>
      </c>
      <c r="F591" s="222" t="s">
        <v>308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65" s="12" customFormat="1" ht="13.5">
      <c r="B592" s="218"/>
      <c r="C592" s="219"/>
      <c r="D592" s="220" t="s">
        <v>162</v>
      </c>
      <c r="E592" s="221" t="s">
        <v>34</v>
      </c>
      <c r="F592" s="222" t="s">
        <v>309</v>
      </c>
      <c r="G592" s="219"/>
      <c r="H592" s="223" t="s">
        <v>34</v>
      </c>
      <c r="I592" s="224"/>
      <c r="J592" s="219"/>
      <c r="K592" s="219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162</v>
      </c>
      <c r="AU592" s="229" t="s">
        <v>86</v>
      </c>
      <c r="AV592" s="12" t="s">
        <v>84</v>
      </c>
      <c r="AW592" s="12" t="s">
        <v>41</v>
      </c>
      <c r="AX592" s="12" t="s">
        <v>77</v>
      </c>
      <c r="AY592" s="229" t="s">
        <v>153</v>
      </c>
    </row>
    <row r="593" spans="2:65" s="13" customFormat="1" ht="13.5">
      <c r="B593" s="230"/>
      <c r="C593" s="231"/>
      <c r="D593" s="220" t="s">
        <v>162</v>
      </c>
      <c r="E593" s="232" t="s">
        <v>34</v>
      </c>
      <c r="F593" s="233" t="s">
        <v>310</v>
      </c>
      <c r="G593" s="231"/>
      <c r="H593" s="234">
        <v>33.33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65" s="14" customFormat="1" ht="13.5">
      <c r="B594" s="241"/>
      <c r="C594" s="242"/>
      <c r="D594" s="220" t="s">
        <v>162</v>
      </c>
      <c r="E594" s="253" t="s">
        <v>34</v>
      </c>
      <c r="F594" s="254" t="s">
        <v>168</v>
      </c>
      <c r="G594" s="242"/>
      <c r="H594" s="255">
        <v>52.41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65" s="13" customFormat="1" ht="13.5">
      <c r="B595" s="230"/>
      <c r="C595" s="231"/>
      <c r="D595" s="220" t="s">
        <v>162</v>
      </c>
      <c r="E595" s="232" t="s">
        <v>34</v>
      </c>
      <c r="F595" s="233" t="s">
        <v>409</v>
      </c>
      <c r="G595" s="231"/>
      <c r="H595" s="234">
        <v>10.481999999999999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65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10.481999999999999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416</v>
      </c>
      <c r="D597" s="206" t="s">
        <v>155</v>
      </c>
      <c r="E597" s="207" t="s">
        <v>417</v>
      </c>
      <c r="F597" s="208" t="s">
        <v>418</v>
      </c>
      <c r="G597" s="209" t="s">
        <v>218</v>
      </c>
      <c r="H597" s="210">
        <v>255.93700000000001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419</v>
      </c>
    </row>
    <row r="598" spans="2:65" s="1" customFormat="1" ht="22.5" customHeight="1">
      <c r="B598" s="43"/>
      <c r="C598" s="206" t="s">
        <v>420</v>
      </c>
      <c r="D598" s="206" t="s">
        <v>155</v>
      </c>
      <c r="E598" s="207" t="s">
        <v>421</v>
      </c>
      <c r="F598" s="208" t="s">
        <v>422</v>
      </c>
      <c r="G598" s="209" t="s">
        <v>423</v>
      </c>
      <c r="H598" s="210">
        <v>24</v>
      </c>
      <c r="I598" s="211"/>
      <c r="J598" s="212">
        <f>ROUND(I598*H598,2)</f>
        <v>0</v>
      </c>
      <c r="K598" s="208" t="s">
        <v>159</v>
      </c>
      <c r="L598" s="63"/>
      <c r="M598" s="213" t="s">
        <v>34</v>
      </c>
      <c r="N598" s="214" t="s">
        <v>48</v>
      </c>
      <c r="O598" s="44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AR598" s="25" t="s">
        <v>160</v>
      </c>
      <c r="AT598" s="25" t="s">
        <v>155</v>
      </c>
      <c r="AU598" s="25" t="s">
        <v>86</v>
      </c>
      <c r="AY598" s="25" t="s">
        <v>153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25" t="s">
        <v>84</v>
      </c>
      <c r="BK598" s="217">
        <f>ROUND(I598*H598,2)</f>
        <v>0</v>
      </c>
      <c r="BL598" s="25" t="s">
        <v>160</v>
      </c>
      <c r="BM598" s="25" t="s">
        <v>424</v>
      </c>
    </row>
    <row r="599" spans="2:65" s="13" customFormat="1" ht="13.5">
      <c r="B599" s="230"/>
      <c r="C599" s="231"/>
      <c r="D599" s="220" t="s">
        <v>162</v>
      </c>
      <c r="E599" s="232" t="s">
        <v>34</v>
      </c>
      <c r="F599" s="233" t="s">
        <v>425</v>
      </c>
      <c r="G599" s="231"/>
      <c r="H599" s="234">
        <v>24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65" s="14" customFormat="1" ht="13.5">
      <c r="B600" s="241"/>
      <c r="C600" s="242"/>
      <c r="D600" s="243" t="s">
        <v>162</v>
      </c>
      <c r="E600" s="244" t="s">
        <v>34</v>
      </c>
      <c r="F600" s="245" t="s">
        <v>168</v>
      </c>
      <c r="G600" s="242"/>
      <c r="H600" s="246">
        <v>24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84</v>
      </c>
      <c r="AY600" s="252" t="s">
        <v>153</v>
      </c>
    </row>
    <row r="601" spans="2:65" s="1" customFormat="1" ht="31.5" customHeight="1">
      <c r="B601" s="43"/>
      <c r="C601" s="206" t="s">
        <v>426</v>
      </c>
      <c r="D601" s="206" t="s">
        <v>155</v>
      </c>
      <c r="E601" s="207" t="s">
        <v>427</v>
      </c>
      <c r="F601" s="208" t="s">
        <v>428</v>
      </c>
      <c r="G601" s="209" t="s">
        <v>423</v>
      </c>
      <c r="H601" s="210">
        <v>720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429</v>
      </c>
    </row>
    <row r="602" spans="2:65" s="13" customFormat="1" ht="13.5">
      <c r="B602" s="230"/>
      <c r="C602" s="231"/>
      <c r="D602" s="220" t="s">
        <v>162</v>
      </c>
      <c r="E602" s="232" t="s">
        <v>34</v>
      </c>
      <c r="F602" s="233" t="s">
        <v>430</v>
      </c>
      <c r="G602" s="231"/>
      <c r="H602" s="234">
        <v>720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41</v>
      </c>
      <c r="AX602" s="13" t="s">
        <v>77</v>
      </c>
      <c r="AY602" s="240" t="s">
        <v>153</v>
      </c>
    </row>
    <row r="603" spans="2:65" s="14" customFormat="1" ht="13.5">
      <c r="B603" s="241"/>
      <c r="C603" s="242"/>
      <c r="D603" s="243" t="s">
        <v>162</v>
      </c>
      <c r="E603" s="244" t="s">
        <v>34</v>
      </c>
      <c r="F603" s="245" t="s">
        <v>168</v>
      </c>
      <c r="G603" s="242"/>
      <c r="H603" s="246">
        <v>720</v>
      </c>
      <c r="I603" s="247"/>
      <c r="J603" s="242"/>
      <c r="K603" s="242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162</v>
      </c>
      <c r="AU603" s="252" t="s">
        <v>86</v>
      </c>
      <c r="AV603" s="14" t="s">
        <v>160</v>
      </c>
      <c r="AW603" s="14" t="s">
        <v>41</v>
      </c>
      <c r="AX603" s="14" t="s">
        <v>84</v>
      </c>
      <c r="AY603" s="252" t="s">
        <v>153</v>
      </c>
    </row>
    <row r="604" spans="2:65" s="1" customFormat="1" ht="31.5" customHeight="1">
      <c r="B604" s="43"/>
      <c r="C604" s="206" t="s">
        <v>431</v>
      </c>
      <c r="D604" s="206" t="s">
        <v>155</v>
      </c>
      <c r="E604" s="207" t="s">
        <v>432</v>
      </c>
      <c r="F604" s="208" t="s">
        <v>433</v>
      </c>
      <c r="G604" s="209" t="s">
        <v>218</v>
      </c>
      <c r="H604" s="210">
        <v>255.93700000000001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434</v>
      </c>
    </row>
    <row r="605" spans="2:65" s="1" customFormat="1" ht="31.5" customHeight="1">
      <c r="B605" s="43"/>
      <c r="C605" s="206" t="s">
        <v>435</v>
      </c>
      <c r="D605" s="206" t="s">
        <v>155</v>
      </c>
      <c r="E605" s="207" t="s">
        <v>436</v>
      </c>
      <c r="F605" s="208" t="s">
        <v>437</v>
      </c>
      <c r="G605" s="209" t="s">
        <v>218</v>
      </c>
      <c r="H605" s="210">
        <v>4862.8029999999999</v>
      </c>
      <c r="I605" s="211"/>
      <c r="J605" s="212">
        <f>ROUND(I605*H605,2)</f>
        <v>0</v>
      </c>
      <c r="K605" s="208" t="s">
        <v>159</v>
      </c>
      <c r="L605" s="63"/>
      <c r="M605" s="213" t="s">
        <v>34</v>
      </c>
      <c r="N605" s="214" t="s">
        <v>48</v>
      </c>
      <c r="O605" s="44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AR605" s="25" t="s">
        <v>160</v>
      </c>
      <c r="AT605" s="25" t="s">
        <v>155</v>
      </c>
      <c r="AU605" s="25" t="s">
        <v>86</v>
      </c>
      <c r="AY605" s="25" t="s">
        <v>153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25" t="s">
        <v>84</v>
      </c>
      <c r="BK605" s="217">
        <f>ROUND(I605*H605,2)</f>
        <v>0</v>
      </c>
      <c r="BL605" s="25" t="s">
        <v>160</v>
      </c>
      <c r="BM605" s="25" t="s">
        <v>438</v>
      </c>
    </row>
    <row r="606" spans="2:65" s="13" customFormat="1" ht="13.5">
      <c r="B606" s="230"/>
      <c r="C606" s="231"/>
      <c r="D606" s="243" t="s">
        <v>162</v>
      </c>
      <c r="E606" s="231"/>
      <c r="F606" s="267" t="s">
        <v>439</v>
      </c>
      <c r="G606" s="231"/>
      <c r="H606" s="268">
        <v>4862.8029999999999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6</v>
      </c>
      <c r="AX606" s="13" t="s">
        <v>84</v>
      </c>
      <c r="AY606" s="240" t="s">
        <v>153</v>
      </c>
    </row>
    <row r="607" spans="2:65" s="1" customFormat="1" ht="22.5" customHeight="1">
      <c r="B607" s="43"/>
      <c r="C607" s="206" t="s">
        <v>440</v>
      </c>
      <c r="D607" s="206" t="s">
        <v>155</v>
      </c>
      <c r="E607" s="207" t="s">
        <v>441</v>
      </c>
      <c r="F607" s="208" t="s">
        <v>442</v>
      </c>
      <c r="G607" s="209" t="s">
        <v>218</v>
      </c>
      <c r="H607" s="210">
        <v>2.8039999999999998</v>
      </c>
      <c r="I607" s="211"/>
      <c r="J607" s="212">
        <f>ROUND(I607*H607,2)</f>
        <v>0</v>
      </c>
      <c r="K607" s="208" t="s">
        <v>159</v>
      </c>
      <c r="L607" s="63"/>
      <c r="M607" s="213" t="s">
        <v>34</v>
      </c>
      <c r="N607" s="214" t="s">
        <v>48</v>
      </c>
      <c r="O607" s="44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AR607" s="25" t="s">
        <v>160</v>
      </c>
      <c r="AT607" s="25" t="s">
        <v>155</v>
      </c>
      <c r="AU607" s="25" t="s">
        <v>86</v>
      </c>
      <c r="AY607" s="25" t="s">
        <v>153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25" t="s">
        <v>84</v>
      </c>
      <c r="BK607" s="217">
        <f>ROUND(I607*H607,2)</f>
        <v>0</v>
      </c>
      <c r="BL607" s="25" t="s">
        <v>160</v>
      </c>
      <c r="BM607" s="25" t="s">
        <v>443</v>
      </c>
    </row>
    <row r="608" spans="2:65" s="1" customFormat="1" ht="22.5" customHeight="1">
      <c r="B608" s="43"/>
      <c r="C608" s="206" t="s">
        <v>444</v>
      </c>
      <c r="D608" s="206" t="s">
        <v>155</v>
      </c>
      <c r="E608" s="207" t="s">
        <v>445</v>
      </c>
      <c r="F608" s="208" t="s">
        <v>446</v>
      </c>
      <c r="G608" s="209" t="s">
        <v>218</v>
      </c>
      <c r="H608" s="210">
        <v>255.93700000000001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160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160</v>
      </c>
      <c r="BM608" s="25" t="s">
        <v>447</v>
      </c>
    </row>
    <row r="609" spans="2:65" s="11" customFormat="1" ht="29.85" customHeight="1">
      <c r="B609" s="189"/>
      <c r="C609" s="190"/>
      <c r="D609" s="191" t="s">
        <v>76</v>
      </c>
      <c r="E609" s="269" t="s">
        <v>448</v>
      </c>
      <c r="F609" s="269" t="s">
        <v>449</v>
      </c>
      <c r="G609" s="190"/>
      <c r="H609" s="190"/>
      <c r="I609" s="193"/>
      <c r="J609" s="270">
        <f>BK609</f>
        <v>0</v>
      </c>
      <c r="K609" s="190"/>
      <c r="L609" s="195"/>
      <c r="M609" s="196"/>
      <c r="N609" s="197"/>
      <c r="O609" s="197"/>
      <c r="P609" s="198">
        <v>0</v>
      </c>
      <c r="Q609" s="197"/>
      <c r="R609" s="198">
        <v>0</v>
      </c>
      <c r="S609" s="197"/>
      <c r="T609" s="199">
        <v>0</v>
      </c>
      <c r="AR609" s="200" t="s">
        <v>84</v>
      </c>
      <c r="AT609" s="201" t="s">
        <v>76</v>
      </c>
      <c r="AU609" s="201" t="s">
        <v>84</v>
      </c>
      <c r="AY609" s="200" t="s">
        <v>153</v>
      </c>
      <c r="BK609" s="202">
        <v>0</v>
      </c>
    </row>
    <row r="610" spans="2:65" s="11" customFormat="1" ht="24.95" customHeight="1">
      <c r="B610" s="189"/>
      <c r="C610" s="190"/>
      <c r="D610" s="191" t="s">
        <v>76</v>
      </c>
      <c r="E610" s="192" t="s">
        <v>450</v>
      </c>
      <c r="F610" s="192" t="s">
        <v>451</v>
      </c>
      <c r="G610" s="190"/>
      <c r="H610" s="190"/>
      <c r="I610" s="193"/>
      <c r="J610" s="194">
        <f>BK610</f>
        <v>0</v>
      </c>
      <c r="K610" s="190"/>
      <c r="L610" s="195"/>
      <c r="M610" s="196"/>
      <c r="N610" s="197"/>
      <c r="O610" s="197"/>
      <c r="P610" s="198">
        <f>P611+P620+P656+P664+P707+P720</f>
        <v>0</v>
      </c>
      <c r="Q610" s="197"/>
      <c r="R610" s="198">
        <f>R611+R620+R656+R664+R707+R720</f>
        <v>3.3495457199999996</v>
      </c>
      <c r="S610" s="197"/>
      <c r="T610" s="199">
        <f>T611+T620+T656+T664+T707+T720</f>
        <v>7.6747528100000002</v>
      </c>
      <c r="AR610" s="200" t="s">
        <v>86</v>
      </c>
      <c r="AT610" s="201" t="s">
        <v>76</v>
      </c>
      <c r="AU610" s="201" t="s">
        <v>77</v>
      </c>
      <c r="AY610" s="200" t="s">
        <v>153</v>
      </c>
      <c r="BK610" s="202">
        <f>BK611+BK620+BK656+BK664+BK707+BK720</f>
        <v>0</v>
      </c>
    </row>
    <row r="611" spans="2:65" s="11" customFormat="1" ht="19.899999999999999" customHeight="1">
      <c r="B611" s="189"/>
      <c r="C611" s="190"/>
      <c r="D611" s="203" t="s">
        <v>76</v>
      </c>
      <c r="E611" s="204" t="s">
        <v>452</v>
      </c>
      <c r="F611" s="204" t="s">
        <v>453</v>
      </c>
      <c r="G611" s="190"/>
      <c r="H611" s="190"/>
      <c r="I611" s="193"/>
      <c r="J611" s="205">
        <f>BK611</f>
        <v>0</v>
      </c>
      <c r="K611" s="190"/>
      <c r="L611" s="195"/>
      <c r="M611" s="196"/>
      <c r="N611" s="197"/>
      <c r="O611" s="197"/>
      <c r="P611" s="198">
        <f>SUM(P612:P619)</f>
        <v>0</v>
      </c>
      <c r="Q611" s="197"/>
      <c r="R611" s="198">
        <f>SUM(R612:R619)</f>
        <v>0</v>
      </c>
      <c r="S611" s="197"/>
      <c r="T611" s="199">
        <f>SUM(T612:T619)</f>
        <v>0.58628000000000002</v>
      </c>
      <c r="AR611" s="200" t="s">
        <v>86</v>
      </c>
      <c r="AT611" s="201" t="s">
        <v>76</v>
      </c>
      <c r="AU611" s="201" t="s">
        <v>84</v>
      </c>
      <c r="AY611" s="200" t="s">
        <v>153</v>
      </c>
      <c r="BK611" s="202">
        <f>SUM(BK612:BK619)</f>
        <v>0</v>
      </c>
    </row>
    <row r="612" spans="2:65" s="1" customFormat="1" ht="22.5" customHeight="1">
      <c r="B612" s="43"/>
      <c r="C612" s="206" t="s">
        <v>454</v>
      </c>
      <c r="D612" s="206" t="s">
        <v>155</v>
      </c>
      <c r="E612" s="207" t="s">
        <v>455</v>
      </c>
      <c r="F612" s="208" t="s">
        <v>456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1.4E-2</v>
      </c>
      <c r="T612" s="216">
        <f>S612*H612</f>
        <v>0.41039599999999998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457</v>
      </c>
    </row>
    <row r="613" spans="2:65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65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65" s="14" customFormat="1" ht="13.5">
      <c r="B615" s="241"/>
      <c r="C615" s="242"/>
      <c r="D615" s="243" t="s">
        <v>162</v>
      </c>
      <c r="E615" s="244" t="s">
        <v>34</v>
      </c>
      <c r="F615" s="245" t="s">
        <v>168</v>
      </c>
      <c r="G615" s="242"/>
      <c r="H615" s="246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" customFormat="1" ht="31.5" customHeight="1">
      <c r="B616" s="43"/>
      <c r="C616" s="206" t="s">
        <v>458</v>
      </c>
      <c r="D616" s="206" t="s">
        <v>155</v>
      </c>
      <c r="E616" s="207" t="s">
        <v>459</v>
      </c>
      <c r="F616" s="208" t="s">
        <v>460</v>
      </c>
      <c r="G616" s="209" t="s">
        <v>158</v>
      </c>
      <c r="H616" s="210">
        <v>29.314</v>
      </c>
      <c r="I616" s="211"/>
      <c r="J616" s="212">
        <f>ROUND(I616*H616,2)</f>
        <v>0</v>
      </c>
      <c r="K616" s="208" t="s">
        <v>159</v>
      </c>
      <c r="L616" s="63"/>
      <c r="M616" s="213" t="s">
        <v>34</v>
      </c>
      <c r="N616" s="214" t="s">
        <v>48</v>
      </c>
      <c r="O616" s="44"/>
      <c r="P616" s="215">
        <f>O616*H616</f>
        <v>0</v>
      </c>
      <c r="Q616" s="215">
        <v>0</v>
      </c>
      <c r="R616" s="215">
        <f>Q616*H616</f>
        <v>0</v>
      </c>
      <c r="S616" s="215">
        <v>6.0000000000000001E-3</v>
      </c>
      <c r="T616" s="216">
        <f>S616*H616</f>
        <v>0.17588400000000001</v>
      </c>
      <c r="AR616" s="25" t="s">
        <v>288</v>
      </c>
      <c r="AT616" s="25" t="s">
        <v>155</v>
      </c>
      <c r="AU616" s="25" t="s">
        <v>86</v>
      </c>
      <c r="AY616" s="25" t="s">
        <v>153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84</v>
      </c>
      <c r="BK616" s="217">
        <f>ROUND(I616*H616,2)</f>
        <v>0</v>
      </c>
      <c r="BL616" s="25" t="s">
        <v>288</v>
      </c>
      <c r="BM616" s="25" t="s">
        <v>461</v>
      </c>
    </row>
    <row r="617" spans="2:65" s="12" customFormat="1" ht="13.5">
      <c r="B617" s="218"/>
      <c r="C617" s="219"/>
      <c r="D617" s="220" t="s">
        <v>162</v>
      </c>
      <c r="E617" s="221" t="s">
        <v>34</v>
      </c>
      <c r="F617" s="222" t="s">
        <v>283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65" s="13" customFormat="1" ht="13.5">
      <c r="B618" s="230"/>
      <c r="C618" s="231"/>
      <c r="D618" s="220" t="s">
        <v>162</v>
      </c>
      <c r="E618" s="232" t="s">
        <v>34</v>
      </c>
      <c r="F618" s="233" t="s">
        <v>284</v>
      </c>
      <c r="G618" s="231"/>
      <c r="H618" s="234">
        <v>29.314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65" s="14" customFormat="1" ht="13.5">
      <c r="B619" s="241"/>
      <c r="C619" s="242"/>
      <c r="D619" s="220" t="s">
        <v>162</v>
      </c>
      <c r="E619" s="253" t="s">
        <v>34</v>
      </c>
      <c r="F619" s="254" t="s">
        <v>168</v>
      </c>
      <c r="G619" s="242"/>
      <c r="H619" s="255">
        <v>29.314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162</v>
      </c>
      <c r="AU619" s="252" t="s">
        <v>86</v>
      </c>
      <c r="AV619" s="14" t="s">
        <v>160</v>
      </c>
      <c r="AW619" s="14" t="s">
        <v>41</v>
      </c>
      <c r="AX619" s="14" t="s">
        <v>84</v>
      </c>
      <c r="AY619" s="252" t="s">
        <v>153</v>
      </c>
    </row>
    <row r="620" spans="2:65" s="11" customFormat="1" ht="29.85" customHeight="1">
      <c r="B620" s="189"/>
      <c r="C620" s="190"/>
      <c r="D620" s="203" t="s">
        <v>76</v>
      </c>
      <c r="E620" s="204" t="s">
        <v>462</v>
      </c>
      <c r="F620" s="204" t="s">
        <v>463</v>
      </c>
      <c r="G620" s="190"/>
      <c r="H620" s="190"/>
      <c r="I620" s="193"/>
      <c r="J620" s="205">
        <f>BK620</f>
        <v>0</v>
      </c>
      <c r="K620" s="190"/>
      <c r="L620" s="195"/>
      <c r="M620" s="196"/>
      <c r="N620" s="197"/>
      <c r="O620" s="197"/>
      <c r="P620" s="198">
        <f>SUM(P621:P655)</f>
        <v>0</v>
      </c>
      <c r="Q620" s="197"/>
      <c r="R620" s="198">
        <f>SUM(R621:R655)</f>
        <v>3.3444793199999996</v>
      </c>
      <c r="S620" s="197"/>
      <c r="T620" s="199">
        <f>SUM(T621:T655)</f>
        <v>3.7911227599999999</v>
      </c>
      <c r="AR620" s="200" t="s">
        <v>86</v>
      </c>
      <c r="AT620" s="201" t="s">
        <v>76</v>
      </c>
      <c r="AU620" s="201" t="s">
        <v>84</v>
      </c>
      <c r="AY620" s="200" t="s">
        <v>153</v>
      </c>
      <c r="BK620" s="202">
        <f>SUM(BK621:BK655)</f>
        <v>0</v>
      </c>
    </row>
    <row r="621" spans="2:65" s="1" customFormat="1" ht="31.5" customHeight="1">
      <c r="B621" s="43"/>
      <c r="C621" s="206" t="s">
        <v>464</v>
      </c>
      <c r="D621" s="206" t="s">
        <v>155</v>
      </c>
      <c r="E621" s="207" t="s">
        <v>465</v>
      </c>
      <c r="F621" s="208" t="s">
        <v>466</v>
      </c>
      <c r="G621" s="209" t="s">
        <v>158</v>
      </c>
      <c r="H621" s="210">
        <v>175.012</v>
      </c>
      <c r="I621" s="211"/>
      <c r="J621" s="212">
        <f>ROUND(I621*H621,2)</f>
        <v>0</v>
      </c>
      <c r="K621" s="208" t="s">
        <v>159</v>
      </c>
      <c r="L621" s="63"/>
      <c r="M621" s="213" t="s">
        <v>34</v>
      </c>
      <c r="N621" s="214" t="s">
        <v>48</v>
      </c>
      <c r="O621" s="44"/>
      <c r="P621" s="215">
        <f>O621*H621</f>
        <v>0</v>
      </c>
      <c r="Q621" s="215">
        <v>0</v>
      </c>
      <c r="R621" s="215">
        <f>Q621*H621</f>
        <v>0</v>
      </c>
      <c r="S621" s="215">
        <v>1.4999999999999999E-2</v>
      </c>
      <c r="T621" s="216">
        <f>S621*H621</f>
        <v>2.6251799999999998</v>
      </c>
      <c r="AR621" s="25" t="s">
        <v>288</v>
      </c>
      <c r="AT621" s="25" t="s">
        <v>155</v>
      </c>
      <c r="AU621" s="25" t="s">
        <v>86</v>
      </c>
      <c r="AY621" s="25" t="s">
        <v>153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25" t="s">
        <v>84</v>
      </c>
      <c r="BK621" s="217">
        <f>ROUND(I621*H621,2)</f>
        <v>0</v>
      </c>
      <c r="BL621" s="25" t="s">
        <v>288</v>
      </c>
      <c r="BM621" s="25" t="s">
        <v>467</v>
      </c>
    </row>
    <row r="622" spans="2:65" s="12" customFormat="1" ht="13.5">
      <c r="B622" s="218"/>
      <c r="C622" s="219"/>
      <c r="D622" s="220" t="s">
        <v>162</v>
      </c>
      <c r="E622" s="221" t="s">
        <v>34</v>
      </c>
      <c r="F622" s="222" t="s">
        <v>468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65" s="12" customFormat="1" ht="13.5">
      <c r="B623" s="218"/>
      <c r="C623" s="219"/>
      <c r="D623" s="220" t="s">
        <v>162</v>
      </c>
      <c r="E623" s="221" t="s">
        <v>34</v>
      </c>
      <c r="F623" s="222" t="s">
        <v>469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65" s="13" customFormat="1" ht="13.5">
      <c r="B624" s="230"/>
      <c r="C624" s="231"/>
      <c r="D624" s="220" t="s">
        <v>162</v>
      </c>
      <c r="E624" s="232" t="s">
        <v>34</v>
      </c>
      <c r="F624" s="233" t="s">
        <v>470</v>
      </c>
      <c r="G624" s="231"/>
      <c r="H624" s="234">
        <v>56.966999999999999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65" s="12" customFormat="1" ht="13.5">
      <c r="B625" s="218"/>
      <c r="C625" s="219"/>
      <c r="D625" s="220" t="s">
        <v>162</v>
      </c>
      <c r="E625" s="221" t="s">
        <v>34</v>
      </c>
      <c r="F625" s="222" t="s">
        <v>325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65" s="12" customFormat="1" ht="13.5">
      <c r="B626" s="218"/>
      <c r="C626" s="219"/>
      <c r="D626" s="220" t="s">
        <v>162</v>
      </c>
      <c r="E626" s="221" t="s">
        <v>34</v>
      </c>
      <c r="F626" s="222" t="s">
        <v>326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65" s="13" customFormat="1" ht="13.5">
      <c r="B627" s="230"/>
      <c r="C627" s="231"/>
      <c r="D627" s="220" t="s">
        <v>162</v>
      </c>
      <c r="E627" s="232" t="s">
        <v>34</v>
      </c>
      <c r="F627" s="233" t="s">
        <v>327</v>
      </c>
      <c r="G627" s="231"/>
      <c r="H627" s="234">
        <v>63.228999999999999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65" s="12" customFormat="1" ht="13.5">
      <c r="B628" s="218"/>
      <c r="C628" s="219"/>
      <c r="D628" s="220" t="s">
        <v>162</v>
      </c>
      <c r="E628" s="221" t="s">
        <v>34</v>
      </c>
      <c r="F628" s="222" t="s">
        <v>471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65" s="13" customFormat="1" ht="13.5">
      <c r="B629" s="230"/>
      <c r="C629" s="231"/>
      <c r="D629" s="220" t="s">
        <v>162</v>
      </c>
      <c r="E629" s="232" t="s">
        <v>34</v>
      </c>
      <c r="F629" s="233" t="s">
        <v>472</v>
      </c>
      <c r="G629" s="231"/>
      <c r="H629" s="234">
        <v>37.512999999999998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65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65" s="13" customFormat="1" ht="13.5">
      <c r="B631" s="230"/>
      <c r="C631" s="231"/>
      <c r="D631" s="220" t="s">
        <v>162</v>
      </c>
      <c r="E631" s="232" t="s">
        <v>34</v>
      </c>
      <c r="F631" s="233" t="s">
        <v>474</v>
      </c>
      <c r="G631" s="231"/>
      <c r="H631" s="234">
        <v>17.303000000000001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65" s="14" customFormat="1" ht="13.5">
      <c r="B632" s="241"/>
      <c r="C632" s="242"/>
      <c r="D632" s="243" t="s">
        <v>162</v>
      </c>
      <c r="E632" s="244" t="s">
        <v>34</v>
      </c>
      <c r="F632" s="245" t="s">
        <v>168</v>
      </c>
      <c r="G632" s="242"/>
      <c r="H632" s="246">
        <v>175.012</v>
      </c>
      <c r="I632" s="247"/>
      <c r="J632" s="242"/>
      <c r="K632" s="242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162</v>
      </c>
      <c r="AU632" s="252" t="s">
        <v>86</v>
      </c>
      <c r="AV632" s="14" t="s">
        <v>160</v>
      </c>
      <c r="AW632" s="14" t="s">
        <v>41</v>
      </c>
      <c r="AX632" s="14" t="s">
        <v>84</v>
      </c>
      <c r="AY632" s="252" t="s">
        <v>153</v>
      </c>
    </row>
    <row r="633" spans="2:65" s="1" customFormat="1" ht="44.25" customHeight="1">
      <c r="B633" s="43"/>
      <c r="C633" s="206" t="s">
        <v>475</v>
      </c>
      <c r="D633" s="206" t="s">
        <v>155</v>
      </c>
      <c r="E633" s="207" t="s">
        <v>476</v>
      </c>
      <c r="F633" s="208" t="s">
        <v>477</v>
      </c>
      <c r="G633" s="209" t="s">
        <v>158</v>
      </c>
      <c r="H633" s="210">
        <v>63.228999999999999</v>
      </c>
      <c r="I633" s="211"/>
      <c r="J633" s="212">
        <f>ROUND(I633*H633,2)</f>
        <v>0</v>
      </c>
      <c r="K633" s="208" t="s">
        <v>159</v>
      </c>
      <c r="L633" s="63"/>
      <c r="M633" s="213" t="s">
        <v>34</v>
      </c>
      <c r="N633" s="214" t="s">
        <v>48</v>
      </c>
      <c r="O633" s="44"/>
      <c r="P633" s="215">
        <f>O633*H633</f>
        <v>0</v>
      </c>
      <c r="Q633" s="215">
        <v>0</v>
      </c>
      <c r="R633" s="215">
        <f>Q633*H633</f>
        <v>0</v>
      </c>
      <c r="S633" s="215">
        <v>5.0000000000000001E-3</v>
      </c>
      <c r="T633" s="216">
        <f>S633*H633</f>
        <v>0.31614500000000001</v>
      </c>
      <c r="AR633" s="25" t="s">
        <v>288</v>
      </c>
      <c r="AT633" s="25" t="s">
        <v>155</v>
      </c>
      <c r="AU633" s="25" t="s">
        <v>86</v>
      </c>
      <c r="AY633" s="25" t="s">
        <v>153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25" t="s">
        <v>84</v>
      </c>
      <c r="BK633" s="217">
        <f>ROUND(I633*H633,2)</f>
        <v>0</v>
      </c>
      <c r="BL633" s="25" t="s">
        <v>288</v>
      </c>
      <c r="BM633" s="25" t="s">
        <v>478</v>
      </c>
    </row>
    <row r="634" spans="2:65" s="12" customFormat="1" ht="13.5">
      <c r="B634" s="218"/>
      <c r="C634" s="219"/>
      <c r="D634" s="220" t="s">
        <v>162</v>
      </c>
      <c r="E634" s="221" t="s">
        <v>34</v>
      </c>
      <c r="F634" s="222" t="s">
        <v>479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65" s="12" customFormat="1" ht="13.5">
      <c r="B635" s="218"/>
      <c r="C635" s="219"/>
      <c r="D635" s="220" t="s">
        <v>162</v>
      </c>
      <c r="E635" s="221" t="s">
        <v>34</v>
      </c>
      <c r="F635" s="222" t="s">
        <v>325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65" s="12" customFormat="1" ht="13.5">
      <c r="B636" s="218"/>
      <c r="C636" s="219"/>
      <c r="D636" s="220" t="s">
        <v>162</v>
      </c>
      <c r="E636" s="221" t="s">
        <v>34</v>
      </c>
      <c r="F636" s="222" t="s">
        <v>326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65" s="13" customFormat="1" ht="13.5">
      <c r="B637" s="230"/>
      <c r="C637" s="231"/>
      <c r="D637" s="220" t="s">
        <v>162</v>
      </c>
      <c r="E637" s="232" t="s">
        <v>34</v>
      </c>
      <c r="F637" s="233" t="s">
        <v>327</v>
      </c>
      <c r="G637" s="231"/>
      <c r="H637" s="234">
        <v>63.228999999999999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65" s="14" customFormat="1" ht="13.5">
      <c r="B638" s="241"/>
      <c r="C638" s="242"/>
      <c r="D638" s="243" t="s">
        <v>162</v>
      </c>
      <c r="E638" s="244" t="s">
        <v>34</v>
      </c>
      <c r="F638" s="245" t="s">
        <v>168</v>
      </c>
      <c r="G638" s="242"/>
      <c r="H638" s="246">
        <v>63.228999999999999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AT638" s="252" t="s">
        <v>162</v>
      </c>
      <c r="AU638" s="252" t="s">
        <v>86</v>
      </c>
      <c r="AV638" s="14" t="s">
        <v>160</v>
      </c>
      <c r="AW638" s="14" t="s">
        <v>41</v>
      </c>
      <c r="AX638" s="14" t="s">
        <v>84</v>
      </c>
      <c r="AY638" s="252" t="s">
        <v>153</v>
      </c>
    </row>
    <row r="639" spans="2:65" s="1" customFormat="1" ht="22.5" customHeight="1">
      <c r="B639" s="43"/>
      <c r="C639" s="206" t="s">
        <v>480</v>
      </c>
      <c r="D639" s="206" t="s">
        <v>155</v>
      </c>
      <c r="E639" s="207" t="s">
        <v>481</v>
      </c>
      <c r="F639" s="208" t="s">
        <v>482</v>
      </c>
      <c r="G639" s="209" t="s">
        <v>158</v>
      </c>
      <c r="H639" s="210">
        <v>63.228999999999999</v>
      </c>
      <c r="I639" s="211"/>
      <c r="J639" s="212">
        <f>ROUND(I639*H639,2)</f>
        <v>0</v>
      </c>
      <c r="K639" s="208" t="s">
        <v>34</v>
      </c>
      <c r="L639" s="63"/>
      <c r="M639" s="213" t="s">
        <v>34</v>
      </c>
      <c r="N639" s="214" t="s">
        <v>48</v>
      </c>
      <c r="O639" s="44"/>
      <c r="P639" s="215">
        <f>O639*H639</f>
        <v>0</v>
      </c>
      <c r="Q639" s="215">
        <v>0</v>
      </c>
      <c r="R639" s="215">
        <f>Q639*H639</f>
        <v>0</v>
      </c>
      <c r="S639" s="215">
        <v>1.3440000000000001E-2</v>
      </c>
      <c r="T639" s="216">
        <f>S639*H639</f>
        <v>0.84979776000000007</v>
      </c>
      <c r="AR639" s="25" t="s">
        <v>288</v>
      </c>
      <c r="AT639" s="25" t="s">
        <v>155</v>
      </c>
      <c r="AU639" s="25" t="s">
        <v>86</v>
      </c>
      <c r="AY639" s="25" t="s">
        <v>153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5" t="s">
        <v>84</v>
      </c>
      <c r="BK639" s="217">
        <f>ROUND(I639*H639,2)</f>
        <v>0</v>
      </c>
      <c r="BL639" s="25" t="s">
        <v>288</v>
      </c>
      <c r="BM639" s="25" t="s">
        <v>483</v>
      </c>
    </row>
    <row r="640" spans="2:65" s="12" customFormat="1" ht="13.5">
      <c r="B640" s="218"/>
      <c r="C640" s="219"/>
      <c r="D640" s="220" t="s">
        <v>162</v>
      </c>
      <c r="E640" s="221" t="s">
        <v>34</v>
      </c>
      <c r="F640" s="222" t="s">
        <v>325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65" s="12" customFormat="1" ht="13.5">
      <c r="B641" s="218"/>
      <c r="C641" s="219"/>
      <c r="D641" s="220" t="s">
        <v>162</v>
      </c>
      <c r="E641" s="221" t="s">
        <v>34</v>
      </c>
      <c r="F641" s="222" t="s">
        <v>326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65" s="13" customFormat="1" ht="13.5">
      <c r="B642" s="230"/>
      <c r="C642" s="231"/>
      <c r="D642" s="220" t="s">
        <v>162</v>
      </c>
      <c r="E642" s="232" t="s">
        <v>34</v>
      </c>
      <c r="F642" s="233" t="s">
        <v>327</v>
      </c>
      <c r="G642" s="231"/>
      <c r="H642" s="234">
        <v>63.228999999999999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65" s="14" customFormat="1" ht="13.5">
      <c r="B643" s="241"/>
      <c r="C643" s="242"/>
      <c r="D643" s="243" t="s">
        <v>162</v>
      </c>
      <c r="E643" s="244" t="s">
        <v>34</v>
      </c>
      <c r="F643" s="245" t="s">
        <v>168</v>
      </c>
      <c r="G643" s="242"/>
      <c r="H643" s="246">
        <v>63.228999999999999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162</v>
      </c>
      <c r="AU643" s="252" t="s">
        <v>86</v>
      </c>
      <c r="AV643" s="14" t="s">
        <v>160</v>
      </c>
      <c r="AW643" s="14" t="s">
        <v>41</v>
      </c>
      <c r="AX643" s="14" t="s">
        <v>84</v>
      </c>
      <c r="AY643" s="252" t="s">
        <v>153</v>
      </c>
    </row>
    <row r="644" spans="2:65" s="1" customFormat="1" ht="22.5" customHeight="1">
      <c r="B644" s="43"/>
      <c r="C644" s="206" t="s">
        <v>484</v>
      </c>
      <c r="D644" s="206" t="s">
        <v>155</v>
      </c>
      <c r="E644" s="207" t="s">
        <v>485</v>
      </c>
      <c r="F644" s="208" t="s">
        <v>486</v>
      </c>
      <c r="G644" s="209" t="s">
        <v>158</v>
      </c>
      <c r="H644" s="210">
        <v>175.012</v>
      </c>
      <c r="I644" s="211"/>
      <c r="J644" s="212">
        <f>ROUND(I644*H644,2)</f>
        <v>0</v>
      </c>
      <c r="K644" s="208" t="s">
        <v>34</v>
      </c>
      <c r="L644" s="63"/>
      <c r="M644" s="213" t="s">
        <v>34</v>
      </c>
      <c r="N644" s="214" t="s">
        <v>48</v>
      </c>
      <c r="O644" s="44"/>
      <c r="P644" s="215">
        <f>O644*H644</f>
        <v>0</v>
      </c>
      <c r="Q644" s="215">
        <v>1.9109999999999999E-2</v>
      </c>
      <c r="R644" s="215">
        <f>Q644*H644</f>
        <v>3.3444793199999996</v>
      </c>
      <c r="S644" s="215">
        <v>0</v>
      </c>
      <c r="T644" s="216">
        <f>S644*H644</f>
        <v>0</v>
      </c>
      <c r="AR644" s="25" t="s">
        <v>288</v>
      </c>
      <c r="AT644" s="25" t="s">
        <v>155</v>
      </c>
      <c r="AU644" s="25" t="s">
        <v>86</v>
      </c>
      <c r="AY644" s="25" t="s">
        <v>153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25" t="s">
        <v>84</v>
      </c>
      <c r="BK644" s="217">
        <f>ROUND(I644*H644,2)</f>
        <v>0</v>
      </c>
      <c r="BL644" s="25" t="s">
        <v>288</v>
      </c>
      <c r="BM644" s="25" t="s">
        <v>487</v>
      </c>
    </row>
    <row r="645" spans="2:65" s="12" customFormat="1" ht="13.5">
      <c r="B645" s="218"/>
      <c r="C645" s="219"/>
      <c r="D645" s="220" t="s">
        <v>162</v>
      </c>
      <c r="E645" s="221" t="s">
        <v>34</v>
      </c>
      <c r="F645" s="222" t="s">
        <v>468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65" s="12" customFormat="1" ht="13.5">
      <c r="B646" s="218"/>
      <c r="C646" s="219"/>
      <c r="D646" s="220" t="s">
        <v>162</v>
      </c>
      <c r="E646" s="221" t="s">
        <v>34</v>
      </c>
      <c r="F646" s="222" t="s">
        <v>469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65" s="13" customFormat="1" ht="13.5">
      <c r="B647" s="230"/>
      <c r="C647" s="231"/>
      <c r="D647" s="220" t="s">
        <v>162</v>
      </c>
      <c r="E647" s="232" t="s">
        <v>34</v>
      </c>
      <c r="F647" s="233" t="s">
        <v>470</v>
      </c>
      <c r="G647" s="231"/>
      <c r="H647" s="234">
        <v>56.966999999999999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65" s="12" customFormat="1" ht="13.5">
      <c r="B648" s="218"/>
      <c r="C648" s="219"/>
      <c r="D648" s="220" t="s">
        <v>162</v>
      </c>
      <c r="E648" s="221" t="s">
        <v>34</v>
      </c>
      <c r="F648" s="222" t="s">
        <v>325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65" s="12" customFormat="1" ht="13.5">
      <c r="B649" s="218"/>
      <c r="C649" s="219"/>
      <c r="D649" s="220" t="s">
        <v>162</v>
      </c>
      <c r="E649" s="221" t="s">
        <v>34</v>
      </c>
      <c r="F649" s="222" t="s">
        <v>326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65" s="13" customFormat="1" ht="13.5">
      <c r="B650" s="230"/>
      <c r="C650" s="231"/>
      <c r="D650" s="220" t="s">
        <v>162</v>
      </c>
      <c r="E650" s="232" t="s">
        <v>34</v>
      </c>
      <c r="F650" s="233" t="s">
        <v>327</v>
      </c>
      <c r="G650" s="231"/>
      <c r="H650" s="234">
        <v>63.228999999999999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65" s="12" customFormat="1" ht="13.5">
      <c r="B651" s="218"/>
      <c r="C651" s="219"/>
      <c r="D651" s="220" t="s">
        <v>162</v>
      </c>
      <c r="E651" s="221" t="s">
        <v>34</v>
      </c>
      <c r="F651" s="222" t="s">
        <v>471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65" s="13" customFormat="1" ht="13.5">
      <c r="B652" s="230"/>
      <c r="C652" s="231"/>
      <c r="D652" s="220" t="s">
        <v>162</v>
      </c>
      <c r="E652" s="232" t="s">
        <v>34</v>
      </c>
      <c r="F652" s="233" t="s">
        <v>472</v>
      </c>
      <c r="G652" s="231"/>
      <c r="H652" s="234">
        <v>37.512999999999998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162</v>
      </c>
      <c r="AU652" s="240" t="s">
        <v>86</v>
      </c>
      <c r="AV652" s="13" t="s">
        <v>86</v>
      </c>
      <c r="AW652" s="13" t="s">
        <v>41</v>
      </c>
      <c r="AX652" s="13" t="s">
        <v>77</v>
      </c>
      <c r="AY652" s="240" t="s">
        <v>153</v>
      </c>
    </row>
    <row r="653" spans="2:65" s="12" customFormat="1" ht="13.5">
      <c r="B653" s="218"/>
      <c r="C653" s="219"/>
      <c r="D653" s="220" t="s">
        <v>162</v>
      </c>
      <c r="E653" s="221" t="s">
        <v>34</v>
      </c>
      <c r="F653" s="222" t="s">
        <v>473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65" s="13" customFormat="1" ht="13.5">
      <c r="B654" s="230"/>
      <c r="C654" s="231"/>
      <c r="D654" s="220" t="s">
        <v>162</v>
      </c>
      <c r="E654" s="232" t="s">
        <v>34</v>
      </c>
      <c r="F654" s="233" t="s">
        <v>474</v>
      </c>
      <c r="G654" s="231"/>
      <c r="H654" s="234">
        <v>17.303000000000001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65" s="14" customFormat="1" ht="13.5">
      <c r="B655" s="241"/>
      <c r="C655" s="242"/>
      <c r="D655" s="220" t="s">
        <v>162</v>
      </c>
      <c r="E655" s="253" t="s">
        <v>34</v>
      </c>
      <c r="F655" s="254" t="s">
        <v>168</v>
      </c>
      <c r="G655" s="242"/>
      <c r="H655" s="255">
        <v>175.012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162</v>
      </c>
      <c r="AU655" s="252" t="s">
        <v>86</v>
      </c>
      <c r="AV655" s="14" t="s">
        <v>160</v>
      </c>
      <c r="AW655" s="14" t="s">
        <v>41</v>
      </c>
      <c r="AX655" s="14" t="s">
        <v>84</v>
      </c>
      <c r="AY655" s="252" t="s">
        <v>153</v>
      </c>
    </row>
    <row r="656" spans="2:65" s="11" customFormat="1" ht="29.85" customHeight="1">
      <c r="B656" s="189"/>
      <c r="C656" s="190"/>
      <c r="D656" s="203" t="s">
        <v>76</v>
      </c>
      <c r="E656" s="204" t="s">
        <v>488</v>
      </c>
      <c r="F656" s="204" t="s">
        <v>489</v>
      </c>
      <c r="G656" s="190"/>
      <c r="H656" s="190"/>
      <c r="I656" s="193"/>
      <c r="J656" s="205">
        <f>BK656</f>
        <v>0</v>
      </c>
      <c r="K656" s="190"/>
      <c r="L656" s="195"/>
      <c r="M656" s="196"/>
      <c r="N656" s="197"/>
      <c r="O656" s="197"/>
      <c r="P656" s="198">
        <f>SUM(P657:P663)</f>
        <v>0</v>
      </c>
      <c r="Q656" s="197"/>
      <c r="R656" s="198">
        <f>SUM(R657:R663)</f>
        <v>0</v>
      </c>
      <c r="S656" s="197"/>
      <c r="T656" s="199">
        <f>SUM(T657:T663)</f>
        <v>0.10277982000000001</v>
      </c>
      <c r="AR656" s="200" t="s">
        <v>86</v>
      </c>
      <c r="AT656" s="201" t="s">
        <v>76</v>
      </c>
      <c r="AU656" s="201" t="s">
        <v>84</v>
      </c>
      <c r="AY656" s="200" t="s">
        <v>153</v>
      </c>
      <c r="BK656" s="202">
        <f>SUM(BK657:BK663)</f>
        <v>0</v>
      </c>
    </row>
    <row r="657" spans="2:65" s="1" customFormat="1" ht="22.5" customHeight="1">
      <c r="B657" s="43"/>
      <c r="C657" s="206" t="s">
        <v>490</v>
      </c>
      <c r="D657" s="206" t="s">
        <v>155</v>
      </c>
      <c r="E657" s="207" t="s">
        <v>491</v>
      </c>
      <c r="F657" s="208" t="s">
        <v>492</v>
      </c>
      <c r="G657" s="209" t="s">
        <v>158</v>
      </c>
      <c r="H657" s="210">
        <v>17.303000000000001</v>
      </c>
      <c r="I657" s="211"/>
      <c r="J657" s="212">
        <f>ROUND(I657*H657,2)</f>
        <v>0</v>
      </c>
      <c r="K657" s="208" t="s">
        <v>159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5.94E-3</v>
      </c>
      <c r="T657" s="216">
        <f>S657*H657</f>
        <v>0.10277982000000001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493</v>
      </c>
    </row>
    <row r="658" spans="2:65" s="12" customFormat="1" ht="13.5">
      <c r="B658" s="218"/>
      <c r="C658" s="219"/>
      <c r="D658" s="220" t="s">
        <v>162</v>
      </c>
      <c r="E658" s="221" t="s">
        <v>34</v>
      </c>
      <c r="F658" s="222" t="s">
        <v>473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65" s="13" customFormat="1" ht="13.5">
      <c r="B659" s="230"/>
      <c r="C659" s="231"/>
      <c r="D659" s="220" t="s">
        <v>162</v>
      </c>
      <c r="E659" s="232" t="s">
        <v>34</v>
      </c>
      <c r="F659" s="233" t="s">
        <v>474</v>
      </c>
      <c r="G659" s="231"/>
      <c r="H659" s="234">
        <v>17.303000000000001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65" s="14" customFormat="1" ht="13.5">
      <c r="B660" s="241"/>
      <c r="C660" s="242"/>
      <c r="D660" s="243" t="s">
        <v>162</v>
      </c>
      <c r="E660" s="244" t="s">
        <v>34</v>
      </c>
      <c r="F660" s="245" t="s">
        <v>168</v>
      </c>
      <c r="G660" s="242"/>
      <c r="H660" s="246">
        <v>17.303000000000001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84</v>
      </c>
      <c r="AY660" s="252" t="s">
        <v>153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388</v>
      </c>
      <c r="H661" s="210">
        <v>1</v>
      </c>
      <c r="I661" s="211"/>
      <c r="J661" s="212">
        <f>ROUND(I661*H661,2)</f>
        <v>0</v>
      </c>
      <c r="K661" s="208" t="s">
        <v>34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65" s="13" customFormat="1" ht="13.5">
      <c r="B662" s="230"/>
      <c r="C662" s="231"/>
      <c r="D662" s="220" t="s">
        <v>162</v>
      </c>
      <c r="E662" s="232" t="s">
        <v>34</v>
      </c>
      <c r="F662" s="233" t="s">
        <v>84</v>
      </c>
      <c r="G662" s="231"/>
      <c r="H662" s="234">
        <v>1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86</v>
      </c>
      <c r="AV662" s="13" t="s">
        <v>86</v>
      </c>
      <c r="AW662" s="13" t="s">
        <v>41</v>
      </c>
      <c r="AX662" s="13" t="s">
        <v>77</v>
      </c>
      <c r="AY662" s="240" t="s">
        <v>153</v>
      </c>
    </row>
    <row r="663" spans="2:65" s="14" customFormat="1" ht="13.5">
      <c r="B663" s="241"/>
      <c r="C663" s="242"/>
      <c r="D663" s="220" t="s">
        <v>162</v>
      </c>
      <c r="E663" s="253" t="s">
        <v>34</v>
      </c>
      <c r="F663" s="254" t="s">
        <v>168</v>
      </c>
      <c r="G663" s="242"/>
      <c r="H663" s="255">
        <v>1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162</v>
      </c>
      <c r="AU663" s="252" t="s">
        <v>86</v>
      </c>
      <c r="AV663" s="14" t="s">
        <v>160</v>
      </c>
      <c r="AW663" s="14" t="s">
        <v>41</v>
      </c>
      <c r="AX663" s="14" t="s">
        <v>84</v>
      </c>
      <c r="AY663" s="252" t="s">
        <v>153</v>
      </c>
    </row>
    <row r="664" spans="2:65" s="11" customFormat="1" ht="29.85" customHeight="1">
      <c r="B664" s="189"/>
      <c r="C664" s="190"/>
      <c r="D664" s="203" t="s">
        <v>76</v>
      </c>
      <c r="E664" s="204" t="s">
        <v>498</v>
      </c>
      <c r="F664" s="204" t="s">
        <v>499</v>
      </c>
      <c r="G664" s="190"/>
      <c r="H664" s="190"/>
      <c r="I664" s="193"/>
      <c r="J664" s="205">
        <f>BK664</f>
        <v>0</v>
      </c>
      <c r="K664" s="190"/>
      <c r="L664" s="195"/>
      <c r="M664" s="196"/>
      <c r="N664" s="197"/>
      <c r="O664" s="197"/>
      <c r="P664" s="198">
        <f>SUM(P665:P706)</f>
        <v>0</v>
      </c>
      <c r="Q664" s="197"/>
      <c r="R664" s="198">
        <f>SUM(R665:R706)</f>
        <v>0</v>
      </c>
      <c r="S664" s="197"/>
      <c r="T664" s="199">
        <f>SUM(T665:T706)</f>
        <v>3.0303202300000001</v>
      </c>
      <c r="AR664" s="200" t="s">
        <v>86</v>
      </c>
      <c r="AT664" s="201" t="s">
        <v>76</v>
      </c>
      <c r="AU664" s="201" t="s">
        <v>84</v>
      </c>
      <c r="AY664" s="200" t="s">
        <v>153</v>
      </c>
      <c r="BK664" s="202">
        <f>SUM(BK665:BK706)</f>
        <v>0</v>
      </c>
    </row>
    <row r="665" spans="2:65" s="1" customFormat="1" ht="22.5" customHeight="1">
      <c r="B665" s="43"/>
      <c r="C665" s="206" t="s">
        <v>500</v>
      </c>
      <c r="D665" s="206" t="s">
        <v>155</v>
      </c>
      <c r="E665" s="207" t="s">
        <v>501</v>
      </c>
      <c r="F665" s="208" t="s">
        <v>502</v>
      </c>
      <c r="G665" s="209" t="s">
        <v>158</v>
      </c>
      <c r="H665" s="210">
        <v>157.709</v>
      </c>
      <c r="I665" s="211"/>
      <c r="J665" s="212">
        <f>ROUND(I665*H665,2)</f>
        <v>0</v>
      </c>
      <c r="K665" s="208" t="s">
        <v>159</v>
      </c>
      <c r="L665" s="63"/>
      <c r="M665" s="213" t="s">
        <v>34</v>
      </c>
      <c r="N665" s="214" t="s">
        <v>48</v>
      </c>
      <c r="O665" s="44"/>
      <c r="P665" s="215">
        <f>O665*H665</f>
        <v>0</v>
      </c>
      <c r="Q665" s="215">
        <v>0</v>
      </c>
      <c r="R665" s="215">
        <f>Q665*H665</f>
        <v>0</v>
      </c>
      <c r="S665" s="215">
        <v>1.7780000000000001E-2</v>
      </c>
      <c r="T665" s="216">
        <f>S665*H665</f>
        <v>2.80406602</v>
      </c>
      <c r="AR665" s="25" t="s">
        <v>288</v>
      </c>
      <c r="AT665" s="25" t="s">
        <v>155</v>
      </c>
      <c r="AU665" s="25" t="s">
        <v>86</v>
      </c>
      <c r="AY665" s="25" t="s">
        <v>153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25" t="s">
        <v>84</v>
      </c>
      <c r="BK665" s="217">
        <f>ROUND(I665*H665,2)</f>
        <v>0</v>
      </c>
      <c r="BL665" s="25" t="s">
        <v>288</v>
      </c>
      <c r="BM665" s="25" t="s">
        <v>503</v>
      </c>
    </row>
    <row r="666" spans="2:65" s="12" customFormat="1" ht="13.5">
      <c r="B666" s="218"/>
      <c r="C666" s="219"/>
      <c r="D666" s="220" t="s">
        <v>162</v>
      </c>
      <c r="E666" s="221" t="s">
        <v>34</v>
      </c>
      <c r="F666" s="222" t="s">
        <v>468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65" s="12" customFormat="1" ht="13.5">
      <c r="B667" s="218"/>
      <c r="C667" s="219"/>
      <c r="D667" s="220" t="s">
        <v>162</v>
      </c>
      <c r="E667" s="221" t="s">
        <v>34</v>
      </c>
      <c r="F667" s="222" t="s">
        <v>469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65" s="13" customFormat="1" ht="13.5">
      <c r="B668" s="230"/>
      <c r="C668" s="231"/>
      <c r="D668" s="220" t="s">
        <v>162</v>
      </c>
      <c r="E668" s="232" t="s">
        <v>34</v>
      </c>
      <c r="F668" s="233" t="s">
        <v>470</v>
      </c>
      <c r="G668" s="231"/>
      <c r="H668" s="234">
        <v>56.966999999999999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65" s="12" customFormat="1" ht="13.5">
      <c r="B669" s="218"/>
      <c r="C669" s="219"/>
      <c r="D669" s="220" t="s">
        <v>162</v>
      </c>
      <c r="E669" s="221" t="s">
        <v>34</v>
      </c>
      <c r="F669" s="222" t="s">
        <v>325</v>
      </c>
      <c r="G669" s="219"/>
      <c r="H669" s="223" t="s">
        <v>34</v>
      </c>
      <c r="I669" s="224"/>
      <c r="J669" s="219"/>
      <c r="K669" s="219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162</v>
      </c>
      <c r="AU669" s="229" t="s">
        <v>86</v>
      </c>
      <c r="AV669" s="12" t="s">
        <v>84</v>
      </c>
      <c r="AW669" s="12" t="s">
        <v>41</v>
      </c>
      <c r="AX669" s="12" t="s">
        <v>77</v>
      </c>
      <c r="AY669" s="229" t="s">
        <v>153</v>
      </c>
    </row>
    <row r="670" spans="2:65" s="12" customFormat="1" ht="13.5">
      <c r="B670" s="218"/>
      <c r="C670" s="219"/>
      <c r="D670" s="220" t="s">
        <v>162</v>
      </c>
      <c r="E670" s="221" t="s">
        <v>34</v>
      </c>
      <c r="F670" s="222" t="s">
        <v>326</v>
      </c>
      <c r="G670" s="219"/>
      <c r="H670" s="223" t="s">
        <v>34</v>
      </c>
      <c r="I670" s="224"/>
      <c r="J670" s="219"/>
      <c r="K670" s="219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162</v>
      </c>
      <c r="AU670" s="229" t="s">
        <v>86</v>
      </c>
      <c r="AV670" s="12" t="s">
        <v>84</v>
      </c>
      <c r="AW670" s="12" t="s">
        <v>41</v>
      </c>
      <c r="AX670" s="12" t="s">
        <v>77</v>
      </c>
      <c r="AY670" s="229" t="s">
        <v>153</v>
      </c>
    </row>
    <row r="671" spans="2:65" s="13" customFormat="1" ht="13.5">
      <c r="B671" s="230"/>
      <c r="C671" s="231"/>
      <c r="D671" s="220" t="s">
        <v>162</v>
      </c>
      <c r="E671" s="232" t="s">
        <v>34</v>
      </c>
      <c r="F671" s="233" t="s">
        <v>327</v>
      </c>
      <c r="G671" s="231"/>
      <c r="H671" s="234">
        <v>63.228999999999999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162</v>
      </c>
      <c r="AU671" s="240" t="s">
        <v>86</v>
      </c>
      <c r="AV671" s="13" t="s">
        <v>86</v>
      </c>
      <c r="AW671" s="13" t="s">
        <v>41</v>
      </c>
      <c r="AX671" s="13" t="s">
        <v>77</v>
      </c>
      <c r="AY671" s="240" t="s">
        <v>153</v>
      </c>
    </row>
    <row r="672" spans="2:65" s="12" customFormat="1" ht="13.5">
      <c r="B672" s="218"/>
      <c r="C672" s="219"/>
      <c r="D672" s="220" t="s">
        <v>162</v>
      </c>
      <c r="E672" s="221" t="s">
        <v>34</v>
      </c>
      <c r="F672" s="222" t="s">
        <v>471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65" s="13" customFormat="1" ht="13.5">
      <c r="B673" s="230"/>
      <c r="C673" s="231"/>
      <c r="D673" s="220" t="s">
        <v>162</v>
      </c>
      <c r="E673" s="232" t="s">
        <v>34</v>
      </c>
      <c r="F673" s="233" t="s">
        <v>472</v>
      </c>
      <c r="G673" s="231"/>
      <c r="H673" s="234">
        <v>37.512999999999998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162</v>
      </c>
      <c r="AU673" s="240" t="s">
        <v>86</v>
      </c>
      <c r="AV673" s="13" t="s">
        <v>86</v>
      </c>
      <c r="AW673" s="13" t="s">
        <v>41</v>
      </c>
      <c r="AX673" s="13" t="s">
        <v>77</v>
      </c>
      <c r="AY673" s="240" t="s">
        <v>153</v>
      </c>
    </row>
    <row r="674" spans="2:65" s="14" customFormat="1" ht="13.5">
      <c r="B674" s="241"/>
      <c r="C674" s="242"/>
      <c r="D674" s="243" t="s">
        <v>162</v>
      </c>
      <c r="E674" s="244" t="s">
        <v>34</v>
      </c>
      <c r="F674" s="245" t="s">
        <v>168</v>
      </c>
      <c r="G674" s="242"/>
      <c r="H674" s="246">
        <v>157.709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162</v>
      </c>
      <c r="AU674" s="252" t="s">
        <v>86</v>
      </c>
      <c r="AV674" s="14" t="s">
        <v>160</v>
      </c>
      <c r="AW674" s="14" t="s">
        <v>41</v>
      </c>
      <c r="AX674" s="14" t="s">
        <v>84</v>
      </c>
      <c r="AY674" s="252" t="s">
        <v>153</v>
      </c>
    </row>
    <row r="675" spans="2:65" s="1" customFormat="1" ht="31.5" customHeight="1">
      <c r="B675" s="43"/>
      <c r="C675" s="206" t="s">
        <v>504</v>
      </c>
      <c r="D675" s="206" t="s">
        <v>155</v>
      </c>
      <c r="E675" s="207" t="s">
        <v>505</v>
      </c>
      <c r="F675" s="208" t="s">
        <v>506</v>
      </c>
      <c r="G675" s="209" t="s">
        <v>423</v>
      </c>
      <c r="H675" s="210">
        <v>48.866999999999997</v>
      </c>
      <c r="I675" s="211"/>
      <c r="J675" s="212">
        <f>ROUND(I675*H675,2)</f>
        <v>0</v>
      </c>
      <c r="K675" s="208" t="s">
        <v>159</v>
      </c>
      <c r="L675" s="63"/>
      <c r="M675" s="213" t="s">
        <v>34</v>
      </c>
      <c r="N675" s="214" t="s">
        <v>48</v>
      </c>
      <c r="O675" s="44"/>
      <c r="P675" s="215">
        <f>O675*H675</f>
        <v>0</v>
      </c>
      <c r="Q675" s="215">
        <v>0</v>
      </c>
      <c r="R675" s="215">
        <f>Q675*H675</f>
        <v>0</v>
      </c>
      <c r="S675" s="215">
        <v>4.6299999999999996E-3</v>
      </c>
      <c r="T675" s="216">
        <f>S675*H675</f>
        <v>0.22625420999999996</v>
      </c>
      <c r="AR675" s="25" t="s">
        <v>288</v>
      </c>
      <c r="AT675" s="25" t="s">
        <v>155</v>
      </c>
      <c r="AU675" s="25" t="s">
        <v>86</v>
      </c>
      <c r="AY675" s="25" t="s">
        <v>153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25" t="s">
        <v>84</v>
      </c>
      <c r="BK675" s="217">
        <f>ROUND(I675*H675,2)</f>
        <v>0</v>
      </c>
      <c r="BL675" s="25" t="s">
        <v>288</v>
      </c>
      <c r="BM675" s="25" t="s">
        <v>507</v>
      </c>
    </row>
    <row r="676" spans="2:65" s="12" customFormat="1" ht="13.5">
      <c r="B676" s="218"/>
      <c r="C676" s="219"/>
      <c r="D676" s="220" t="s">
        <v>162</v>
      </c>
      <c r="E676" s="221" t="s">
        <v>34</v>
      </c>
      <c r="F676" s="222" t="s">
        <v>508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65" s="12" customFormat="1" ht="13.5">
      <c r="B677" s="218"/>
      <c r="C677" s="219"/>
      <c r="D677" s="220" t="s">
        <v>162</v>
      </c>
      <c r="E677" s="221" t="s">
        <v>34</v>
      </c>
      <c r="F677" s="222" t="s">
        <v>509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65" s="13" customFormat="1" ht="13.5">
      <c r="B678" s="230"/>
      <c r="C678" s="231"/>
      <c r="D678" s="220" t="s">
        <v>162</v>
      </c>
      <c r="E678" s="232" t="s">
        <v>34</v>
      </c>
      <c r="F678" s="233" t="s">
        <v>510</v>
      </c>
      <c r="G678" s="231"/>
      <c r="H678" s="234">
        <v>5.2759999999999998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86</v>
      </c>
      <c r="AV678" s="13" t="s">
        <v>86</v>
      </c>
      <c r="AW678" s="13" t="s">
        <v>41</v>
      </c>
      <c r="AX678" s="13" t="s">
        <v>77</v>
      </c>
      <c r="AY678" s="240" t="s">
        <v>153</v>
      </c>
    </row>
    <row r="679" spans="2:65" s="12" customFormat="1" ht="13.5">
      <c r="B679" s="218"/>
      <c r="C679" s="219"/>
      <c r="D679" s="220" t="s">
        <v>162</v>
      </c>
      <c r="E679" s="221" t="s">
        <v>34</v>
      </c>
      <c r="F679" s="222" t="s">
        <v>511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65" s="13" customFormat="1" ht="13.5">
      <c r="B680" s="230"/>
      <c r="C680" s="231"/>
      <c r="D680" s="220" t="s">
        <v>162</v>
      </c>
      <c r="E680" s="232" t="s">
        <v>34</v>
      </c>
      <c r="F680" s="233" t="s">
        <v>512</v>
      </c>
      <c r="G680" s="231"/>
      <c r="H680" s="234">
        <v>19.157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86</v>
      </c>
      <c r="AV680" s="13" t="s">
        <v>86</v>
      </c>
      <c r="AW680" s="13" t="s">
        <v>41</v>
      </c>
      <c r="AX680" s="13" t="s">
        <v>77</v>
      </c>
      <c r="AY680" s="240" t="s">
        <v>153</v>
      </c>
    </row>
    <row r="681" spans="2:65" s="12" customFormat="1" ht="13.5">
      <c r="B681" s="218"/>
      <c r="C681" s="219"/>
      <c r="D681" s="220" t="s">
        <v>162</v>
      </c>
      <c r="E681" s="221" t="s">
        <v>34</v>
      </c>
      <c r="F681" s="222" t="s">
        <v>513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65" s="12" customFormat="1" ht="13.5">
      <c r="B682" s="218"/>
      <c r="C682" s="219"/>
      <c r="D682" s="220" t="s">
        <v>162</v>
      </c>
      <c r="E682" s="221" t="s">
        <v>34</v>
      </c>
      <c r="F682" s="222" t="s">
        <v>514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65" s="13" customFormat="1" ht="13.5">
      <c r="B683" s="230"/>
      <c r="C683" s="231"/>
      <c r="D683" s="220" t="s">
        <v>162</v>
      </c>
      <c r="E683" s="232" t="s">
        <v>34</v>
      </c>
      <c r="F683" s="233" t="s">
        <v>515</v>
      </c>
      <c r="G683" s="231"/>
      <c r="H683" s="234">
        <v>13.824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65" s="12" customFormat="1" ht="13.5">
      <c r="B684" s="218"/>
      <c r="C684" s="219"/>
      <c r="D684" s="220" t="s">
        <v>162</v>
      </c>
      <c r="E684" s="221" t="s">
        <v>34</v>
      </c>
      <c r="F684" s="222" t="s">
        <v>516</v>
      </c>
      <c r="G684" s="219"/>
      <c r="H684" s="223" t="s">
        <v>34</v>
      </c>
      <c r="I684" s="224"/>
      <c r="J684" s="219"/>
      <c r="K684" s="219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162</v>
      </c>
      <c r="AU684" s="229" t="s">
        <v>86</v>
      </c>
      <c r="AV684" s="12" t="s">
        <v>84</v>
      </c>
      <c r="AW684" s="12" t="s">
        <v>41</v>
      </c>
      <c r="AX684" s="12" t="s">
        <v>77</v>
      </c>
      <c r="AY684" s="229" t="s">
        <v>153</v>
      </c>
    </row>
    <row r="685" spans="2:65" s="13" customFormat="1" ht="13.5">
      <c r="B685" s="230"/>
      <c r="C685" s="231"/>
      <c r="D685" s="220" t="s">
        <v>162</v>
      </c>
      <c r="E685" s="232" t="s">
        <v>34</v>
      </c>
      <c r="F685" s="233" t="s">
        <v>517</v>
      </c>
      <c r="G685" s="231"/>
      <c r="H685" s="234">
        <v>3.403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86</v>
      </c>
      <c r="AV685" s="13" t="s">
        <v>86</v>
      </c>
      <c r="AW685" s="13" t="s">
        <v>41</v>
      </c>
      <c r="AX685" s="13" t="s">
        <v>77</v>
      </c>
      <c r="AY685" s="240" t="s">
        <v>153</v>
      </c>
    </row>
    <row r="686" spans="2:65" s="12" customFormat="1" ht="13.5">
      <c r="B686" s="218"/>
      <c r="C686" s="219"/>
      <c r="D686" s="220" t="s">
        <v>162</v>
      </c>
      <c r="E686" s="221" t="s">
        <v>34</v>
      </c>
      <c r="F686" s="222" t="s">
        <v>511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65" s="13" customFormat="1" ht="13.5">
      <c r="B687" s="230"/>
      <c r="C687" s="231"/>
      <c r="D687" s="220" t="s">
        <v>162</v>
      </c>
      <c r="E687" s="232" t="s">
        <v>34</v>
      </c>
      <c r="F687" s="233" t="s">
        <v>518</v>
      </c>
      <c r="G687" s="231"/>
      <c r="H687" s="234">
        <v>7.2069999999999999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65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48.866999999999997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519</v>
      </c>
      <c r="D689" s="206" t="s">
        <v>155</v>
      </c>
      <c r="E689" s="207" t="s">
        <v>520</v>
      </c>
      <c r="F689" s="208" t="s">
        <v>521</v>
      </c>
      <c r="G689" s="209" t="s">
        <v>158</v>
      </c>
      <c r="H689" s="210">
        <v>37.512999999999998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522</v>
      </c>
    </row>
    <row r="690" spans="2:65" s="12" customFormat="1" ht="13.5">
      <c r="B690" s="218"/>
      <c r="C690" s="219"/>
      <c r="D690" s="220" t="s">
        <v>162</v>
      </c>
      <c r="E690" s="221" t="s">
        <v>34</v>
      </c>
      <c r="F690" s="222" t="s">
        <v>471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3" customFormat="1" ht="13.5">
      <c r="B691" s="230"/>
      <c r="C691" s="231"/>
      <c r="D691" s="220" t="s">
        <v>162</v>
      </c>
      <c r="E691" s="232" t="s">
        <v>34</v>
      </c>
      <c r="F691" s="233" t="s">
        <v>472</v>
      </c>
      <c r="G691" s="231"/>
      <c r="H691" s="234">
        <v>37.512999999999998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65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37.512999999999998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523</v>
      </c>
      <c r="D693" s="206" t="s">
        <v>155</v>
      </c>
      <c r="E693" s="207" t="s">
        <v>524</v>
      </c>
      <c r="F693" s="208" t="s">
        <v>525</v>
      </c>
      <c r="G693" s="209" t="s">
        <v>423</v>
      </c>
      <c r="H693" s="210">
        <v>48.866999999999997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AR693" s="25" t="s">
        <v>288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288</v>
      </c>
      <c r="BM693" s="25" t="s">
        <v>526</v>
      </c>
    </row>
    <row r="694" spans="2:65" s="12" customFormat="1" ht="13.5">
      <c r="B694" s="218"/>
      <c r="C694" s="219"/>
      <c r="D694" s="220" t="s">
        <v>162</v>
      </c>
      <c r="E694" s="221" t="s">
        <v>34</v>
      </c>
      <c r="F694" s="222" t="s">
        <v>508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2" customFormat="1" ht="13.5">
      <c r="B695" s="218"/>
      <c r="C695" s="219"/>
      <c r="D695" s="220" t="s">
        <v>162</v>
      </c>
      <c r="E695" s="221" t="s">
        <v>34</v>
      </c>
      <c r="F695" s="222" t="s">
        <v>509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3" customFormat="1" ht="13.5">
      <c r="B696" s="230"/>
      <c r="C696" s="231"/>
      <c r="D696" s="220" t="s">
        <v>162</v>
      </c>
      <c r="E696" s="232" t="s">
        <v>34</v>
      </c>
      <c r="F696" s="233" t="s">
        <v>510</v>
      </c>
      <c r="G696" s="231"/>
      <c r="H696" s="234">
        <v>5.2759999999999998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65" s="12" customFormat="1" ht="13.5">
      <c r="B697" s="218"/>
      <c r="C697" s="219"/>
      <c r="D697" s="220" t="s">
        <v>162</v>
      </c>
      <c r="E697" s="221" t="s">
        <v>34</v>
      </c>
      <c r="F697" s="222" t="s">
        <v>511</v>
      </c>
      <c r="G697" s="219"/>
      <c r="H697" s="223" t="s">
        <v>34</v>
      </c>
      <c r="I697" s="224"/>
      <c r="J697" s="219"/>
      <c r="K697" s="219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162</v>
      </c>
      <c r="AU697" s="229" t="s">
        <v>86</v>
      </c>
      <c r="AV697" s="12" t="s">
        <v>84</v>
      </c>
      <c r="AW697" s="12" t="s">
        <v>41</v>
      </c>
      <c r="AX697" s="12" t="s">
        <v>77</v>
      </c>
      <c r="AY697" s="229" t="s">
        <v>153</v>
      </c>
    </row>
    <row r="698" spans="2:65" s="13" customFormat="1" ht="13.5">
      <c r="B698" s="230"/>
      <c r="C698" s="231"/>
      <c r="D698" s="220" t="s">
        <v>162</v>
      </c>
      <c r="E698" s="232" t="s">
        <v>34</v>
      </c>
      <c r="F698" s="233" t="s">
        <v>512</v>
      </c>
      <c r="G698" s="231"/>
      <c r="H698" s="234">
        <v>19.157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162</v>
      </c>
      <c r="AU698" s="240" t="s">
        <v>86</v>
      </c>
      <c r="AV698" s="13" t="s">
        <v>86</v>
      </c>
      <c r="AW698" s="13" t="s">
        <v>41</v>
      </c>
      <c r="AX698" s="13" t="s">
        <v>77</v>
      </c>
      <c r="AY698" s="240" t="s">
        <v>153</v>
      </c>
    </row>
    <row r="699" spans="2:65" s="12" customFormat="1" ht="13.5">
      <c r="B699" s="218"/>
      <c r="C699" s="219"/>
      <c r="D699" s="220" t="s">
        <v>162</v>
      </c>
      <c r="E699" s="221" t="s">
        <v>34</v>
      </c>
      <c r="F699" s="222" t="s">
        <v>513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514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3" customFormat="1" ht="13.5">
      <c r="B701" s="230"/>
      <c r="C701" s="231"/>
      <c r="D701" s="220" t="s">
        <v>162</v>
      </c>
      <c r="E701" s="232" t="s">
        <v>34</v>
      </c>
      <c r="F701" s="233" t="s">
        <v>515</v>
      </c>
      <c r="G701" s="231"/>
      <c r="H701" s="234">
        <v>13.824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65" s="12" customFormat="1" ht="13.5">
      <c r="B702" s="218"/>
      <c r="C702" s="219"/>
      <c r="D702" s="220" t="s">
        <v>162</v>
      </c>
      <c r="E702" s="221" t="s">
        <v>34</v>
      </c>
      <c r="F702" s="222" t="s">
        <v>516</v>
      </c>
      <c r="G702" s="219"/>
      <c r="H702" s="223" t="s">
        <v>34</v>
      </c>
      <c r="I702" s="224"/>
      <c r="J702" s="219"/>
      <c r="K702" s="219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162</v>
      </c>
      <c r="AU702" s="229" t="s">
        <v>86</v>
      </c>
      <c r="AV702" s="12" t="s">
        <v>84</v>
      </c>
      <c r="AW702" s="12" t="s">
        <v>41</v>
      </c>
      <c r="AX702" s="12" t="s">
        <v>77</v>
      </c>
      <c r="AY702" s="229" t="s">
        <v>153</v>
      </c>
    </row>
    <row r="703" spans="2:65" s="13" customFormat="1" ht="13.5">
      <c r="B703" s="230"/>
      <c r="C703" s="231"/>
      <c r="D703" s="220" t="s">
        <v>162</v>
      </c>
      <c r="E703" s="232" t="s">
        <v>34</v>
      </c>
      <c r="F703" s="233" t="s">
        <v>517</v>
      </c>
      <c r="G703" s="231"/>
      <c r="H703" s="234">
        <v>3.403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162</v>
      </c>
      <c r="AU703" s="240" t="s">
        <v>86</v>
      </c>
      <c r="AV703" s="13" t="s">
        <v>86</v>
      </c>
      <c r="AW703" s="13" t="s">
        <v>41</v>
      </c>
      <c r="AX703" s="13" t="s">
        <v>77</v>
      </c>
      <c r="AY703" s="240" t="s">
        <v>153</v>
      </c>
    </row>
    <row r="704" spans="2:65" s="12" customFormat="1" ht="13.5">
      <c r="B704" s="218"/>
      <c r="C704" s="219"/>
      <c r="D704" s="220" t="s">
        <v>162</v>
      </c>
      <c r="E704" s="221" t="s">
        <v>34</v>
      </c>
      <c r="F704" s="222" t="s">
        <v>511</v>
      </c>
      <c r="G704" s="219"/>
      <c r="H704" s="223" t="s">
        <v>34</v>
      </c>
      <c r="I704" s="224"/>
      <c r="J704" s="219"/>
      <c r="K704" s="219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162</v>
      </c>
      <c r="AU704" s="229" t="s">
        <v>86</v>
      </c>
      <c r="AV704" s="12" t="s">
        <v>84</v>
      </c>
      <c r="AW704" s="12" t="s">
        <v>41</v>
      </c>
      <c r="AX704" s="12" t="s">
        <v>77</v>
      </c>
      <c r="AY704" s="229" t="s">
        <v>153</v>
      </c>
    </row>
    <row r="705" spans="2:65" s="13" customFormat="1" ht="13.5">
      <c r="B705" s="230"/>
      <c r="C705" s="231"/>
      <c r="D705" s="220" t="s">
        <v>162</v>
      </c>
      <c r="E705" s="232" t="s">
        <v>34</v>
      </c>
      <c r="F705" s="233" t="s">
        <v>518</v>
      </c>
      <c r="G705" s="231"/>
      <c r="H705" s="234">
        <v>7.2069999999999999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AT705" s="240" t="s">
        <v>162</v>
      </c>
      <c r="AU705" s="240" t="s">
        <v>86</v>
      </c>
      <c r="AV705" s="13" t="s">
        <v>86</v>
      </c>
      <c r="AW705" s="13" t="s">
        <v>41</v>
      </c>
      <c r="AX705" s="13" t="s">
        <v>77</v>
      </c>
      <c r="AY705" s="240" t="s">
        <v>153</v>
      </c>
    </row>
    <row r="706" spans="2:65" s="14" customFormat="1" ht="13.5">
      <c r="B706" s="241"/>
      <c r="C706" s="242"/>
      <c r="D706" s="220" t="s">
        <v>162</v>
      </c>
      <c r="E706" s="253" t="s">
        <v>34</v>
      </c>
      <c r="F706" s="254" t="s">
        <v>168</v>
      </c>
      <c r="G706" s="242"/>
      <c r="H706" s="255">
        <v>48.866999999999997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162</v>
      </c>
      <c r="AU706" s="252" t="s">
        <v>86</v>
      </c>
      <c r="AV706" s="14" t="s">
        <v>160</v>
      </c>
      <c r="AW706" s="14" t="s">
        <v>41</v>
      </c>
      <c r="AX706" s="14" t="s">
        <v>84</v>
      </c>
      <c r="AY706" s="252" t="s">
        <v>153</v>
      </c>
    </row>
    <row r="707" spans="2:65" s="11" customFormat="1" ht="29.85" customHeight="1">
      <c r="B707" s="189"/>
      <c r="C707" s="190"/>
      <c r="D707" s="203" t="s">
        <v>76</v>
      </c>
      <c r="E707" s="204" t="s">
        <v>527</v>
      </c>
      <c r="F707" s="204" t="s">
        <v>528</v>
      </c>
      <c r="G707" s="190"/>
      <c r="H707" s="190"/>
      <c r="I707" s="193"/>
      <c r="J707" s="205">
        <f>BK707</f>
        <v>0</v>
      </c>
      <c r="K707" s="190"/>
      <c r="L707" s="195"/>
      <c r="M707" s="196"/>
      <c r="N707" s="197"/>
      <c r="O707" s="197"/>
      <c r="P707" s="198">
        <f>SUM(P708:P719)</f>
        <v>0</v>
      </c>
      <c r="Q707" s="197"/>
      <c r="R707" s="198">
        <f>SUM(R708:R719)</f>
        <v>0</v>
      </c>
      <c r="S707" s="197"/>
      <c r="T707" s="199">
        <f>SUM(T708:T719)</f>
        <v>0.16425000000000001</v>
      </c>
      <c r="AR707" s="200" t="s">
        <v>86</v>
      </c>
      <c r="AT707" s="201" t="s">
        <v>76</v>
      </c>
      <c r="AU707" s="201" t="s">
        <v>84</v>
      </c>
      <c r="AY707" s="200" t="s">
        <v>153</v>
      </c>
      <c r="BK707" s="202">
        <f>SUM(BK708:BK719)</f>
        <v>0</v>
      </c>
    </row>
    <row r="708" spans="2:65" s="1" customFormat="1" ht="22.5" customHeight="1">
      <c r="B708" s="43"/>
      <c r="C708" s="206" t="s">
        <v>529</v>
      </c>
      <c r="D708" s="206" t="s">
        <v>155</v>
      </c>
      <c r="E708" s="207" t="s">
        <v>530</v>
      </c>
      <c r="F708" s="208" t="s">
        <v>531</v>
      </c>
      <c r="G708" s="209" t="s">
        <v>158</v>
      </c>
      <c r="H708" s="210">
        <v>54.75</v>
      </c>
      <c r="I708" s="211"/>
      <c r="J708" s="212">
        <f>ROUND(I708*H708,2)</f>
        <v>0</v>
      </c>
      <c r="K708" s="208" t="s">
        <v>159</v>
      </c>
      <c r="L708" s="63"/>
      <c r="M708" s="213" t="s">
        <v>34</v>
      </c>
      <c r="N708" s="214" t="s">
        <v>48</v>
      </c>
      <c r="O708" s="44"/>
      <c r="P708" s="215">
        <f>O708*H708</f>
        <v>0</v>
      </c>
      <c r="Q708" s="215">
        <v>0</v>
      </c>
      <c r="R708" s="215">
        <f>Q708*H708</f>
        <v>0</v>
      </c>
      <c r="S708" s="215">
        <v>3.0000000000000001E-3</v>
      </c>
      <c r="T708" s="216">
        <f>S708*H708</f>
        <v>0.16425000000000001</v>
      </c>
      <c r="AR708" s="25" t="s">
        <v>288</v>
      </c>
      <c r="AT708" s="25" t="s">
        <v>155</v>
      </c>
      <c r="AU708" s="25" t="s">
        <v>86</v>
      </c>
      <c r="AY708" s="25" t="s">
        <v>153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84</v>
      </c>
      <c r="BK708" s="217">
        <f>ROUND(I708*H708,2)</f>
        <v>0</v>
      </c>
      <c r="BL708" s="25" t="s">
        <v>288</v>
      </c>
      <c r="BM708" s="25" t="s">
        <v>532</v>
      </c>
    </row>
    <row r="709" spans="2:65" s="12" customFormat="1" ht="13.5">
      <c r="B709" s="218"/>
      <c r="C709" s="219"/>
      <c r="D709" s="220" t="s">
        <v>162</v>
      </c>
      <c r="E709" s="221" t="s">
        <v>34</v>
      </c>
      <c r="F709" s="222" t="s">
        <v>533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65" s="12" customFormat="1" ht="13.5">
      <c r="B710" s="218"/>
      <c r="C710" s="219"/>
      <c r="D710" s="220" t="s">
        <v>162</v>
      </c>
      <c r="E710" s="221" t="s">
        <v>34</v>
      </c>
      <c r="F710" s="222" t="s">
        <v>173</v>
      </c>
      <c r="G710" s="219"/>
      <c r="H710" s="223" t="s">
        <v>34</v>
      </c>
      <c r="I710" s="224"/>
      <c r="J710" s="219"/>
      <c r="K710" s="219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162</v>
      </c>
      <c r="AU710" s="229" t="s">
        <v>86</v>
      </c>
      <c r="AV710" s="12" t="s">
        <v>84</v>
      </c>
      <c r="AW710" s="12" t="s">
        <v>41</v>
      </c>
      <c r="AX710" s="12" t="s">
        <v>77</v>
      </c>
      <c r="AY710" s="229" t="s">
        <v>153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174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3" customFormat="1" ht="13.5">
      <c r="B712" s="230"/>
      <c r="C712" s="231"/>
      <c r="D712" s="220" t="s">
        <v>162</v>
      </c>
      <c r="E712" s="232" t="s">
        <v>34</v>
      </c>
      <c r="F712" s="233" t="s">
        <v>175</v>
      </c>
      <c r="G712" s="231"/>
      <c r="H712" s="234">
        <v>21.22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65" s="12" customFormat="1" ht="13.5">
      <c r="B713" s="218"/>
      <c r="C713" s="219"/>
      <c r="D713" s="220" t="s">
        <v>162</v>
      </c>
      <c r="E713" s="221" t="s">
        <v>34</v>
      </c>
      <c r="F713" s="222" t="s">
        <v>176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65" s="13" customFormat="1" ht="13.5">
      <c r="B714" s="230"/>
      <c r="C714" s="231"/>
      <c r="D714" s="220" t="s">
        <v>162</v>
      </c>
      <c r="E714" s="232" t="s">
        <v>34</v>
      </c>
      <c r="F714" s="233" t="s">
        <v>177</v>
      </c>
      <c r="G714" s="231"/>
      <c r="H714" s="234">
        <v>10.37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65" s="12" customFormat="1" ht="13.5">
      <c r="B715" s="218"/>
      <c r="C715" s="219"/>
      <c r="D715" s="220" t="s">
        <v>162</v>
      </c>
      <c r="E715" s="221" t="s">
        <v>34</v>
      </c>
      <c r="F715" s="222" t="s">
        <v>178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65" s="13" customFormat="1" ht="13.5">
      <c r="B716" s="230"/>
      <c r="C716" s="231"/>
      <c r="D716" s="220" t="s">
        <v>162</v>
      </c>
      <c r="E716" s="232" t="s">
        <v>34</v>
      </c>
      <c r="F716" s="233" t="s">
        <v>179</v>
      </c>
      <c r="G716" s="231"/>
      <c r="H716" s="234">
        <v>13.63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65" s="12" customFormat="1" ht="13.5">
      <c r="B717" s="218"/>
      <c r="C717" s="219"/>
      <c r="D717" s="220" t="s">
        <v>162</v>
      </c>
      <c r="E717" s="221" t="s">
        <v>34</v>
      </c>
      <c r="F717" s="222" t="s">
        <v>180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65" s="13" customFormat="1" ht="13.5">
      <c r="B718" s="230"/>
      <c r="C718" s="231"/>
      <c r="D718" s="220" t="s">
        <v>162</v>
      </c>
      <c r="E718" s="232" t="s">
        <v>34</v>
      </c>
      <c r="F718" s="233" t="s">
        <v>181</v>
      </c>
      <c r="G718" s="231"/>
      <c r="H718" s="234">
        <v>9.5299999999999994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86</v>
      </c>
      <c r="AV718" s="13" t="s">
        <v>86</v>
      </c>
      <c r="AW718" s="13" t="s">
        <v>41</v>
      </c>
      <c r="AX718" s="13" t="s">
        <v>77</v>
      </c>
      <c r="AY718" s="240" t="s">
        <v>153</v>
      </c>
    </row>
    <row r="719" spans="2:65" s="14" customFormat="1" ht="13.5">
      <c r="B719" s="241"/>
      <c r="C719" s="242"/>
      <c r="D719" s="220" t="s">
        <v>162</v>
      </c>
      <c r="E719" s="253" t="s">
        <v>34</v>
      </c>
      <c r="F719" s="254" t="s">
        <v>168</v>
      </c>
      <c r="G719" s="242"/>
      <c r="H719" s="255">
        <v>54.75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162</v>
      </c>
      <c r="AU719" s="252" t="s">
        <v>86</v>
      </c>
      <c r="AV719" s="14" t="s">
        <v>160</v>
      </c>
      <c r="AW719" s="14" t="s">
        <v>41</v>
      </c>
      <c r="AX719" s="14" t="s">
        <v>84</v>
      </c>
      <c r="AY719" s="252" t="s">
        <v>153</v>
      </c>
    </row>
    <row r="720" spans="2:65" s="11" customFormat="1" ht="29.85" customHeight="1">
      <c r="B720" s="189"/>
      <c r="C720" s="190"/>
      <c r="D720" s="203" t="s">
        <v>76</v>
      </c>
      <c r="E720" s="204" t="s">
        <v>534</v>
      </c>
      <c r="F720" s="204" t="s">
        <v>535</v>
      </c>
      <c r="G720" s="190"/>
      <c r="H720" s="190"/>
      <c r="I720" s="193"/>
      <c r="J720" s="205">
        <f>BK720</f>
        <v>0</v>
      </c>
      <c r="K720" s="190"/>
      <c r="L720" s="195"/>
      <c r="M720" s="196"/>
      <c r="N720" s="197"/>
      <c r="O720" s="197"/>
      <c r="P720" s="198">
        <f>SUM(P721:P773)</f>
        <v>0</v>
      </c>
      <c r="Q720" s="197"/>
      <c r="R720" s="198">
        <f>SUM(R721:R773)</f>
        <v>5.0664000000000004E-3</v>
      </c>
      <c r="S720" s="197"/>
      <c r="T720" s="199">
        <f>SUM(T721:T773)</f>
        <v>0</v>
      </c>
      <c r="AR720" s="200" t="s">
        <v>86</v>
      </c>
      <c r="AT720" s="201" t="s">
        <v>76</v>
      </c>
      <c r="AU720" s="201" t="s">
        <v>84</v>
      </c>
      <c r="AY720" s="200" t="s">
        <v>153</v>
      </c>
      <c r="BK720" s="202">
        <f>SUM(BK721:BK773)</f>
        <v>0</v>
      </c>
    </row>
    <row r="721" spans="2:65" s="1" customFormat="1" ht="22.5" customHeight="1">
      <c r="B721" s="43"/>
      <c r="C721" s="206" t="s">
        <v>536</v>
      </c>
      <c r="D721" s="206" t="s">
        <v>155</v>
      </c>
      <c r="E721" s="207" t="s">
        <v>537</v>
      </c>
      <c r="F721" s="208" t="s">
        <v>538</v>
      </c>
      <c r="G721" s="209" t="s">
        <v>158</v>
      </c>
      <c r="H721" s="210">
        <v>126.66</v>
      </c>
      <c r="I721" s="211"/>
      <c r="J721" s="212">
        <f>ROUND(I721*H721,2)</f>
        <v>0</v>
      </c>
      <c r="K721" s="208" t="s">
        <v>159</v>
      </c>
      <c r="L721" s="63"/>
      <c r="M721" s="213" t="s">
        <v>34</v>
      </c>
      <c r="N721" s="214" t="s">
        <v>48</v>
      </c>
      <c r="O721" s="44"/>
      <c r="P721" s="215">
        <f>O721*H721</f>
        <v>0</v>
      </c>
      <c r="Q721" s="215">
        <v>4.0000000000000003E-5</v>
      </c>
      <c r="R721" s="215">
        <f>Q721*H721</f>
        <v>5.0664000000000004E-3</v>
      </c>
      <c r="S721" s="215">
        <v>0</v>
      </c>
      <c r="T721" s="216">
        <f>S721*H721</f>
        <v>0</v>
      </c>
      <c r="AR721" s="25" t="s">
        <v>288</v>
      </c>
      <c r="AT721" s="25" t="s">
        <v>155</v>
      </c>
      <c r="AU721" s="25" t="s">
        <v>86</v>
      </c>
      <c r="AY721" s="25" t="s">
        <v>153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25" t="s">
        <v>84</v>
      </c>
      <c r="BK721" s="217">
        <f>ROUND(I721*H721,2)</f>
        <v>0</v>
      </c>
      <c r="BL721" s="25" t="s">
        <v>288</v>
      </c>
      <c r="BM721" s="25" t="s">
        <v>539</v>
      </c>
    </row>
    <row r="722" spans="2:65" s="12" customFormat="1" ht="13.5">
      <c r="B722" s="218"/>
      <c r="C722" s="219"/>
      <c r="D722" s="220" t="s">
        <v>162</v>
      </c>
      <c r="E722" s="221" t="s">
        <v>34</v>
      </c>
      <c r="F722" s="222" t="s">
        <v>540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65" s="12" customFormat="1" ht="13.5">
      <c r="B723" s="218"/>
      <c r="C723" s="219"/>
      <c r="D723" s="220" t="s">
        <v>162</v>
      </c>
      <c r="E723" s="221" t="s">
        <v>34</v>
      </c>
      <c r="F723" s="222" t="s">
        <v>541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65" s="13" customFormat="1" ht="13.5">
      <c r="B724" s="230"/>
      <c r="C724" s="231"/>
      <c r="D724" s="220" t="s">
        <v>162</v>
      </c>
      <c r="E724" s="232" t="s">
        <v>34</v>
      </c>
      <c r="F724" s="233" t="s">
        <v>542</v>
      </c>
      <c r="G724" s="231"/>
      <c r="H724" s="234">
        <v>4.58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65" s="12" customFormat="1" ht="13.5">
      <c r="B725" s="218"/>
      <c r="C725" s="219"/>
      <c r="D725" s="220" t="s">
        <v>162</v>
      </c>
      <c r="E725" s="221" t="s">
        <v>34</v>
      </c>
      <c r="F725" s="222" t="s">
        <v>543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65" s="13" customFormat="1" ht="13.5">
      <c r="B726" s="230"/>
      <c r="C726" s="231"/>
      <c r="D726" s="220" t="s">
        <v>162</v>
      </c>
      <c r="E726" s="232" t="s">
        <v>34</v>
      </c>
      <c r="F726" s="233" t="s">
        <v>544</v>
      </c>
      <c r="G726" s="231"/>
      <c r="H726" s="234">
        <v>4.2699999999999996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65" s="12" customFormat="1" ht="13.5">
      <c r="B727" s="218"/>
      <c r="C727" s="219"/>
      <c r="D727" s="220" t="s">
        <v>162</v>
      </c>
      <c r="E727" s="221" t="s">
        <v>34</v>
      </c>
      <c r="F727" s="222" t="s">
        <v>545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65" s="13" customFormat="1" ht="13.5">
      <c r="B728" s="230"/>
      <c r="C728" s="231"/>
      <c r="D728" s="220" t="s">
        <v>162</v>
      </c>
      <c r="E728" s="232" t="s">
        <v>34</v>
      </c>
      <c r="F728" s="233" t="s">
        <v>546</v>
      </c>
      <c r="G728" s="231"/>
      <c r="H728" s="234">
        <v>3.72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65" s="12" customFormat="1" ht="13.5">
      <c r="B729" s="218"/>
      <c r="C729" s="219"/>
      <c r="D729" s="220" t="s">
        <v>162</v>
      </c>
      <c r="E729" s="221" t="s">
        <v>34</v>
      </c>
      <c r="F729" s="222" t="s">
        <v>547</v>
      </c>
      <c r="G729" s="219"/>
      <c r="H729" s="223" t="s">
        <v>34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86</v>
      </c>
      <c r="AV729" s="12" t="s">
        <v>84</v>
      </c>
      <c r="AW729" s="12" t="s">
        <v>41</v>
      </c>
      <c r="AX729" s="12" t="s">
        <v>77</v>
      </c>
      <c r="AY729" s="229" t="s">
        <v>153</v>
      </c>
    </row>
    <row r="730" spans="2:65" s="13" customFormat="1" ht="13.5">
      <c r="B730" s="230"/>
      <c r="C730" s="231"/>
      <c r="D730" s="220" t="s">
        <v>162</v>
      </c>
      <c r="E730" s="232" t="s">
        <v>34</v>
      </c>
      <c r="F730" s="233" t="s">
        <v>548</v>
      </c>
      <c r="G730" s="231"/>
      <c r="H730" s="234">
        <v>16.23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86</v>
      </c>
      <c r="AV730" s="13" t="s">
        <v>86</v>
      </c>
      <c r="AW730" s="13" t="s">
        <v>41</v>
      </c>
      <c r="AX730" s="13" t="s">
        <v>77</v>
      </c>
      <c r="AY730" s="240" t="s">
        <v>153</v>
      </c>
    </row>
    <row r="731" spans="2:65" s="12" customFormat="1" ht="13.5">
      <c r="B731" s="218"/>
      <c r="C731" s="219"/>
      <c r="D731" s="220" t="s">
        <v>162</v>
      </c>
      <c r="E731" s="221" t="s">
        <v>34</v>
      </c>
      <c r="F731" s="222" t="s">
        <v>549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65" s="13" customFormat="1" ht="13.5">
      <c r="B732" s="230"/>
      <c r="C732" s="231"/>
      <c r="D732" s="220" t="s">
        <v>162</v>
      </c>
      <c r="E732" s="232" t="s">
        <v>34</v>
      </c>
      <c r="F732" s="233" t="s">
        <v>550</v>
      </c>
      <c r="G732" s="231"/>
      <c r="H732" s="234">
        <v>6.54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65" s="13" customFormat="1" ht="13.5">
      <c r="B733" s="230"/>
      <c r="C733" s="231"/>
      <c r="D733" s="220" t="s">
        <v>162</v>
      </c>
      <c r="E733" s="232" t="s">
        <v>34</v>
      </c>
      <c r="F733" s="233" t="s">
        <v>551</v>
      </c>
      <c r="G733" s="231"/>
      <c r="H733" s="234">
        <v>3.62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65" s="12" customFormat="1" ht="13.5">
      <c r="B734" s="218"/>
      <c r="C734" s="219"/>
      <c r="D734" s="220" t="s">
        <v>162</v>
      </c>
      <c r="E734" s="221" t="s">
        <v>34</v>
      </c>
      <c r="F734" s="222" t="s">
        <v>552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65" s="13" customFormat="1" ht="13.5">
      <c r="B735" s="230"/>
      <c r="C735" s="231"/>
      <c r="D735" s="220" t="s">
        <v>162</v>
      </c>
      <c r="E735" s="232" t="s">
        <v>34</v>
      </c>
      <c r="F735" s="233" t="s">
        <v>553</v>
      </c>
      <c r="G735" s="231"/>
      <c r="H735" s="234">
        <v>2.5299999999999998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65" s="12" customFormat="1" ht="13.5">
      <c r="B736" s="218"/>
      <c r="C736" s="219"/>
      <c r="D736" s="220" t="s">
        <v>162</v>
      </c>
      <c r="E736" s="221" t="s">
        <v>34</v>
      </c>
      <c r="F736" s="222" t="s">
        <v>554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555</v>
      </c>
      <c r="G737" s="231"/>
      <c r="H737" s="234">
        <v>3.95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556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557</v>
      </c>
      <c r="G739" s="231"/>
      <c r="H739" s="234">
        <v>10.75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558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559</v>
      </c>
      <c r="G741" s="231"/>
      <c r="H741" s="234">
        <v>5.85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560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561</v>
      </c>
      <c r="G743" s="231"/>
      <c r="H743" s="234">
        <v>1.04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562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563</v>
      </c>
      <c r="G745" s="231"/>
      <c r="H745" s="234">
        <v>0.55000000000000004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2" customFormat="1" ht="13.5">
      <c r="B746" s="218"/>
      <c r="C746" s="219"/>
      <c r="D746" s="220" t="s">
        <v>162</v>
      </c>
      <c r="E746" s="221" t="s">
        <v>34</v>
      </c>
      <c r="F746" s="222" t="s">
        <v>242</v>
      </c>
      <c r="G746" s="219"/>
      <c r="H746" s="223" t="s">
        <v>34</v>
      </c>
      <c r="I746" s="224"/>
      <c r="J746" s="219"/>
      <c r="K746" s="219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162</v>
      </c>
      <c r="AU746" s="229" t="s">
        <v>86</v>
      </c>
      <c r="AV746" s="12" t="s">
        <v>84</v>
      </c>
      <c r="AW746" s="12" t="s">
        <v>41</v>
      </c>
      <c r="AX746" s="12" t="s">
        <v>77</v>
      </c>
      <c r="AY746" s="229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243</v>
      </c>
      <c r="G747" s="231"/>
      <c r="H747" s="234">
        <v>0.68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2" customFormat="1" ht="13.5">
      <c r="B748" s="218"/>
      <c r="C748" s="219"/>
      <c r="D748" s="220" t="s">
        <v>162</v>
      </c>
      <c r="E748" s="221" t="s">
        <v>34</v>
      </c>
      <c r="F748" s="222" t="s">
        <v>564</v>
      </c>
      <c r="G748" s="219"/>
      <c r="H748" s="223" t="s">
        <v>34</v>
      </c>
      <c r="I748" s="224"/>
      <c r="J748" s="219"/>
      <c r="K748" s="219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162</v>
      </c>
      <c r="AU748" s="229" t="s">
        <v>86</v>
      </c>
      <c r="AV748" s="12" t="s">
        <v>84</v>
      </c>
      <c r="AW748" s="12" t="s">
        <v>41</v>
      </c>
      <c r="AX748" s="12" t="s">
        <v>77</v>
      </c>
      <c r="AY748" s="229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565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566</v>
      </c>
      <c r="G750" s="231"/>
      <c r="H750" s="234">
        <v>2.4300000000000002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567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568</v>
      </c>
      <c r="G752" s="231"/>
      <c r="H752" s="234">
        <v>3.96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569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570</v>
      </c>
      <c r="G754" s="231"/>
      <c r="H754" s="234">
        <v>5.04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571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572</v>
      </c>
      <c r="G756" s="231"/>
      <c r="H756" s="234">
        <v>4.8600000000000003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573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574</v>
      </c>
      <c r="G758" s="231"/>
      <c r="H758" s="234">
        <v>5.0999999999999996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575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576</v>
      </c>
      <c r="G760" s="231"/>
      <c r="H760" s="234">
        <v>5.91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577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578</v>
      </c>
      <c r="G762" s="231"/>
      <c r="H762" s="234">
        <v>6.51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579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580</v>
      </c>
      <c r="G764" s="231"/>
      <c r="H764" s="234">
        <v>2.36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581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582</v>
      </c>
      <c r="G766" s="231"/>
      <c r="H766" s="234">
        <v>13.29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583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559</v>
      </c>
      <c r="G768" s="231"/>
      <c r="H768" s="234">
        <v>5.85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2" customFormat="1" ht="13.5">
      <c r="B769" s="218"/>
      <c r="C769" s="219"/>
      <c r="D769" s="220" t="s">
        <v>162</v>
      </c>
      <c r="E769" s="221" t="s">
        <v>34</v>
      </c>
      <c r="F769" s="222" t="s">
        <v>584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65" s="13" customFormat="1" ht="13.5">
      <c r="B770" s="230"/>
      <c r="C770" s="231"/>
      <c r="D770" s="220" t="s">
        <v>162</v>
      </c>
      <c r="E770" s="232" t="s">
        <v>34</v>
      </c>
      <c r="F770" s="233" t="s">
        <v>585</v>
      </c>
      <c r="G770" s="231"/>
      <c r="H770" s="234">
        <v>2.71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65" s="12" customFormat="1" ht="13.5">
      <c r="B771" s="218"/>
      <c r="C771" s="219"/>
      <c r="D771" s="220" t="s">
        <v>162</v>
      </c>
      <c r="E771" s="221" t="s">
        <v>34</v>
      </c>
      <c r="F771" s="222" t="s">
        <v>586</v>
      </c>
      <c r="G771" s="219"/>
      <c r="H771" s="223" t="s">
        <v>34</v>
      </c>
      <c r="I771" s="224"/>
      <c r="J771" s="219"/>
      <c r="K771" s="219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162</v>
      </c>
      <c r="AU771" s="229" t="s">
        <v>86</v>
      </c>
      <c r="AV771" s="12" t="s">
        <v>84</v>
      </c>
      <c r="AW771" s="12" t="s">
        <v>41</v>
      </c>
      <c r="AX771" s="12" t="s">
        <v>77</v>
      </c>
      <c r="AY771" s="229" t="s">
        <v>153</v>
      </c>
    </row>
    <row r="772" spans="2:65" s="13" customFormat="1" ht="13.5">
      <c r="B772" s="230"/>
      <c r="C772" s="231"/>
      <c r="D772" s="220" t="s">
        <v>162</v>
      </c>
      <c r="E772" s="232" t="s">
        <v>34</v>
      </c>
      <c r="F772" s="233" t="s">
        <v>587</v>
      </c>
      <c r="G772" s="231"/>
      <c r="H772" s="234">
        <v>4.33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162</v>
      </c>
      <c r="AU772" s="240" t="s">
        <v>86</v>
      </c>
      <c r="AV772" s="13" t="s">
        <v>86</v>
      </c>
      <c r="AW772" s="13" t="s">
        <v>41</v>
      </c>
      <c r="AX772" s="13" t="s">
        <v>77</v>
      </c>
      <c r="AY772" s="240" t="s">
        <v>153</v>
      </c>
    </row>
    <row r="773" spans="2:65" s="14" customFormat="1" ht="13.5">
      <c r="B773" s="241"/>
      <c r="C773" s="242"/>
      <c r="D773" s="220" t="s">
        <v>162</v>
      </c>
      <c r="E773" s="253" t="s">
        <v>34</v>
      </c>
      <c r="F773" s="254" t="s">
        <v>168</v>
      </c>
      <c r="G773" s="242"/>
      <c r="H773" s="255">
        <v>126.66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162</v>
      </c>
      <c r="AU773" s="252" t="s">
        <v>86</v>
      </c>
      <c r="AV773" s="14" t="s">
        <v>160</v>
      </c>
      <c r="AW773" s="14" t="s">
        <v>41</v>
      </c>
      <c r="AX773" s="14" t="s">
        <v>84</v>
      </c>
      <c r="AY773" s="252" t="s">
        <v>153</v>
      </c>
    </row>
    <row r="774" spans="2:65" s="11" customFormat="1" ht="37.35" customHeight="1">
      <c r="B774" s="189"/>
      <c r="C774" s="190"/>
      <c r="D774" s="203" t="s">
        <v>76</v>
      </c>
      <c r="E774" s="271" t="s">
        <v>588</v>
      </c>
      <c r="F774" s="271" t="s">
        <v>589</v>
      </c>
      <c r="G774" s="190"/>
      <c r="H774" s="190"/>
      <c r="I774" s="193"/>
      <c r="J774" s="272">
        <f>BK774</f>
        <v>0</v>
      </c>
      <c r="K774" s="190"/>
      <c r="L774" s="195"/>
      <c r="M774" s="196"/>
      <c r="N774" s="197"/>
      <c r="O774" s="197"/>
      <c r="P774" s="198">
        <f>SUM(P775:P797)</f>
        <v>0</v>
      </c>
      <c r="Q774" s="197"/>
      <c r="R774" s="198">
        <f>SUM(R775:R797)</f>
        <v>0</v>
      </c>
      <c r="S774" s="197"/>
      <c r="T774" s="199">
        <f>SUM(T775:T797)</f>
        <v>0</v>
      </c>
      <c r="AR774" s="200" t="s">
        <v>160</v>
      </c>
      <c r="AT774" s="201" t="s">
        <v>76</v>
      </c>
      <c r="AU774" s="201" t="s">
        <v>77</v>
      </c>
      <c r="AY774" s="200" t="s">
        <v>153</v>
      </c>
      <c r="BK774" s="202">
        <f>SUM(BK775:BK797)</f>
        <v>0</v>
      </c>
    </row>
    <row r="775" spans="2:65" s="1" customFormat="1" ht="22.5" customHeight="1">
      <c r="B775" s="43"/>
      <c r="C775" s="206" t="s">
        <v>590</v>
      </c>
      <c r="D775" s="206" t="s">
        <v>155</v>
      </c>
      <c r="E775" s="207" t="s">
        <v>591</v>
      </c>
      <c r="F775" s="208" t="s">
        <v>592</v>
      </c>
      <c r="G775" s="209" t="s">
        <v>593</v>
      </c>
      <c r="H775" s="210">
        <v>80</v>
      </c>
      <c r="I775" s="211"/>
      <c r="J775" s="212">
        <f>ROUND(I775*H775,2)</f>
        <v>0</v>
      </c>
      <c r="K775" s="208" t="s">
        <v>159</v>
      </c>
      <c r="L775" s="63"/>
      <c r="M775" s="213" t="s">
        <v>34</v>
      </c>
      <c r="N775" s="214" t="s">
        <v>48</v>
      </c>
      <c r="O775" s="44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AR775" s="25" t="s">
        <v>594</v>
      </c>
      <c r="AT775" s="25" t="s">
        <v>155</v>
      </c>
      <c r="AU775" s="25" t="s">
        <v>84</v>
      </c>
      <c r="AY775" s="25" t="s">
        <v>153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25" t="s">
        <v>84</v>
      </c>
      <c r="BK775" s="217">
        <f>ROUND(I775*H775,2)</f>
        <v>0</v>
      </c>
      <c r="BL775" s="25" t="s">
        <v>594</v>
      </c>
      <c r="BM775" s="25" t="s">
        <v>595</v>
      </c>
    </row>
    <row r="776" spans="2:65" s="12" customFormat="1" ht="27">
      <c r="B776" s="218"/>
      <c r="C776" s="219"/>
      <c r="D776" s="220" t="s">
        <v>162</v>
      </c>
      <c r="E776" s="221" t="s">
        <v>34</v>
      </c>
      <c r="F776" s="222" t="s">
        <v>596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84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65" s="13" customFormat="1" ht="13.5">
      <c r="B777" s="230"/>
      <c r="C777" s="231"/>
      <c r="D777" s="243" t="s">
        <v>162</v>
      </c>
      <c r="E777" s="273" t="s">
        <v>34</v>
      </c>
      <c r="F777" s="267" t="s">
        <v>597</v>
      </c>
      <c r="G777" s="231"/>
      <c r="H777" s="268">
        <v>80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84</v>
      </c>
      <c r="AV777" s="13" t="s">
        <v>86</v>
      </c>
      <c r="AW777" s="13" t="s">
        <v>41</v>
      </c>
      <c r="AX777" s="13" t="s">
        <v>84</v>
      </c>
      <c r="AY777" s="240" t="s">
        <v>153</v>
      </c>
    </row>
    <row r="778" spans="2:65" s="1" customFormat="1" ht="22.5" customHeight="1">
      <c r="B778" s="43"/>
      <c r="C778" s="206" t="s">
        <v>598</v>
      </c>
      <c r="D778" s="206" t="s">
        <v>155</v>
      </c>
      <c r="E778" s="207" t="s">
        <v>599</v>
      </c>
      <c r="F778" s="208" t="s">
        <v>600</v>
      </c>
      <c r="G778" s="209" t="s">
        <v>593</v>
      </c>
      <c r="H778" s="210">
        <v>80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594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594</v>
      </c>
      <c r="BM778" s="25" t="s">
        <v>601</v>
      </c>
    </row>
    <row r="779" spans="2:65" s="12" customFormat="1" ht="27">
      <c r="B779" s="218"/>
      <c r="C779" s="219"/>
      <c r="D779" s="220" t="s">
        <v>162</v>
      </c>
      <c r="E779" s="221" t="s">
        <v>34</v>
      </c>
      <c r="F779" s="222" t="s">
        <v>602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 ht="13.5">
      <c r="B780" s="230"/>
      <c r="C780" s="231"/>
      <c r="D780" s="220" t="s">
        <v>162</v>
      </c>
      <c r="E780" s="232" t="s">
        <v>34</v>
      </c>
      <c r="F780" s="233" t="s">
        <v>597</v>
      </c>
      <c r="G780" s="231"/>
      <c r="H780" s="234">
        <v>80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80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593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594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594</v>
      </c>
      <c r="BM782" s="25" t="s">
        <v>606</v>
      </c>
    </row>
    <row r="783" spans="2:65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65" s="13" customFormat="1" ht="13.5">
      <c r="B784" s="230"/>
      <c r="C784" s="231"/>
      <c r="D784" s="220" t="s">
        <v>162</v>
      </c>
      <c r="E784" s="232" t="s">
        <v>34</v>
      </c>
      <c r="F784" s="233" t="s">
        <v>608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65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609</v>
      </c>
      <c r="D786" s="206" t="s">
        <v>155</v>
      </c>
      <c r="E786" s="207" t="s">
        <v>610</v>
      </c>
      <c r="F786" s="208" t="s">
        <v>611</v>
      </c>
      <c r="G786" s="209" t="s">
        <v>593</v>
      </c>
      <c r="H786" s="210">
        <v>40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594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594</v>
      </c>
      <c r="BM786" s="25" t="s">
        <v>612</v>
      </c>
    </row>
    <row r="787" spans="2:65" s="12" customFormat="1" ht="13.5">
      <c r="B787" s="218"/>
      <c r="C787" s="219"/>
      <c r="D787" s="220" t="s">
        <v>162</v>
      </c>
      <c r="E787" s="221" t="s">
        <v>34</v>
      </c>
      <c r="F787" s="222" t="s">
        <v>613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 ht="13.5">
      <c r="B788" s="230"/>
      <c r="C788" s="231"/>
      <c r="D788" s="220" t="s">
        <v>162</v>
      </c>
      <c r="E788" s="232" t="s">
        <v>34</v>
      </c>
      <c r="F788" s="233" t="s">
        <v>608</v>
      </c>
      <c r="G788" s="231"/>
      <c r="H788" s="234">
        <v>40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40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593</v>
      </c>
      <c r="H790" s="210">
        <v>8</v>
      </c>
      <c r="I790" s="211"/>
      <c r="J790" s="212">
        <f>ROUND(I790*H790,2)</f>
        <v>0</v>
      </c>
      <c r="K790" s="208" t="s">
        <v>159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594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594</v>
      </c>
      <c r="BM790" s="25" t="s">
        <v>617</v>
      </c>
    </row>
    <row r="791" spans="2:65" s="12" customFormat="1" ht="13.5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22.5" customHeight="1">
      <c r="B794" s="43"/>
      <c r="C794" s="206" t="s">
        <v>620</v>
      </c>
      <c r="D794" s="206" t="s">
        <v>155</v>
      </c>
      <c r="E794" s="207" t="s">
        <v>621</v>
      </c>
      <c r="F794" s="208" t="s">
        <v>622</v>
      </c>
      <c r="G794" s="209" t="s">
        <v>593</v>
      </c>
      <c r="H794" s="210">
        <v>80</v>
      </c>
      <c r="I794" s="211"/>
      <c r="J794" s="212">
        <f>ROUND(I794*H794,2)</f>
        <v>0</v>
      </c>
      <c r="K794" s="208" t="s">
        <v>34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594</v>
      </c>
      <c r="AT794" s="25" t="s">
        <v>155</v>
      </c>
      <c r="AU794" s="25" t="s">
        <v>84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594</v>
      </c>
      <c r="BM794" s="25" t="s">
        <v>623</v>
      </c>
    </row>
    <row r="795" spans="2:65" s="12" customFormat="1" ht="27">
      <c r="B795" s="218"/>
      <c r="C795" s="219"/>
      <c r="D795" s="220" t="s">
        <v>162</v>
      </c>
      <c r="E795" s="221" t="s">
        <v>34</v>
      </c>
      <c r="F795" s="222" t="s">
        <v>624</v>
      </c>
      <c r="G795" s="219"/>
      <c r="H795" s="223" t="s">
        <v>34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162</v>
      </c>
      <c r="AU795" s="229" t="s">
        <v>84</v>
      </c>
      <c r="AV795" s="12" t="s">
        <v>84</v>
      </c>
      <c r="AW795" s="12" t="s">
        <v>41</v>
      </c>
      <c r="AX795" s="12" t="s">
        <v>77</v>
      </c>
      <c r="AY795" s="229" t="s">
        <v>153</v>
      </c>
    </row>
    <row r="796" spans="2:65" s="13" customFormat="1" ht="13.5">
      <c r="B796" s="230"/>
      <c r="C796" s="231"/>
      <c r="D796" s="220" t="s">
        <v>162</v>
      </c>
      <c r="E796" s="232" t="s">
        <v>34</v>
      </c>
      <c r="F796" s="233" t="s">
        <v>625</v>
      </c>
      <c r="G796" s="231"/>
      <c r="H796" s="234">
        <v>80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AT796" s="240" t="s">
        <v>162</v>
      </c>
      <c r="AU796" s="240" t="s">
        <v>84</v>
      </c>
      <c r="AV796" s="13" t="s">
        <v>86</v>
      </c>
      <c r="AW796" s="13" t="s">
        <v>41</v>
      </c>
      <c r="AX796" s="13" t="s">
        <v>77</v>
      </c>
      <c r="AY796" s="240" t="s">
        <v>153</v>
      </c>
    </row>
    <row r="797" spans="2:65" s="14" customFormat="1" ht="13.5">
      <c r="B797" s="241"/>
      <c r="C797" s="242"/>
      <c r="D797" s="220" t="s">
        <v>162</v>
      </c>
      <c r="E797" s="253" t="s">
        <v>34</v>
      </c>
      <c r="F797" s="254" t="s">
        <v>168</v>
      </c>
      <c r="G797" s="242"/>
      <c r="H797" s="255">
        <v>80</v>
      </c>
      <c r="I797" s="247"/>
      <c r="J797" s="242"/>
      <c r="K797" s="242"/>
      <c r="L797" s="248"/>
      <c r="M797" s="274"/>
      <c r="N797" s="275"/>
      <c r="O797" s="275"/>
      <c r="P797" s="275"/>
      <c r="Q797" s="275"/>
      <c r="R797" s="275"/>
      <c r="S797" s="275"/>
      <c r="T797" s="276"/>
      <c r="AT797" s="252" t="s">
        <v>162</v>
      </c>
      <c r="AU797" s="252" t="s">
        <v>84</v>
      </c>
      <c r="AV797" s="14" t="s">
        <v>160</v>
      </c>
      <c r="AW797" s="14" t="s">
        <v>41</v>
      </c>
      <c r="AX797" s="14" t="s">
        <v>84</v>
      </c>
      <c r="AY797" s="252" t="s">
        <v>153</v>
      </c>
    </row>
    <row r="798" spans="2:65" s="1" customFormat="1" ht="6.95" customHeight="1">
      <c r="B798" s="58"/>
      <c r="C798" s="59"/>
      <c r="D798" s="59"/>
      <c r="E798" s="59"/>
      <c r="F798" s="59"/>
      <c r="G798" s="59"/>
      <c r="H798" s="59"/>
      <c r="I798" s="150"/>
      <c r="J798" s="59"/>
      <c r="K798" s="59"/>
      <c r="L798" s="63"/>
    </row>
  </sheetData>
  <sheetProtection password="CC35" sheet="1" objects="1" scenarios="1" formatCells="0" formatColumns="0" formatRows="0" sort="0" autoFilter="0"/>
  <autoFilter ref="C94:K797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626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1.8.2017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ROUND(SUM(BE114:BE2699), 2)</f>
        <v>0</v>
      </c>
      <c r="G32" s="44"/>
      <c r="H32" s="44"/>
      <c r="I32" s="142">
        <v>0.21</v>
      </c>
      <c r="J32" s="141">
        <f>ROUND(ROUND((SUM(BE114:BE2699)),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ROUND(SUM(BF114:BF2699), 2)</f>
        <v>0</v>
      </c>
      <c r="G33" s="44"/>
      <c r="H33" s="44"/>
      <c r="I33" s="142">
        <v>0.15</v>
      </c>
      <c r="J33" s="141">
        <f>ROUND(ROUND((SUM(BF114:BF2699)),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ROUND(SUM(BG114:BG2699),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ROUND(SUM(BH114:BH2699),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ROUND(SUM(BI114:BI2699),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1.8.2017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47" s="9" customFormat="1" ht="19.899999999999999" customHeight="1">
      <c r="B63" s="167"/>
      <c r="C63" s="168"/>
      <c r="D63" s="169" t="s">
        <v>627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47" s="9" customFormat="1" ht="19.899999999999999" customHeight="1">
      <c r="B64" s="167"/>
      <c r="C64" s="168"/>
      <c r="D64" s="169" t="s">
        <v>628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899999999999999" customHeight="1">
      <c r="B65" s="167"/>
      <c r="C65" s="168"/>
      <c r="D65" s="169" t="s">
        <v>629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899999999999999" customHeight="1">
      <c r="B66" s="167"/>
      <c r="C66" s="168"/>
      <c r="D66" s="169" t="s">
        <v>630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89999999999999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89999999999999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631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899999999999999" customHeight="1">
      <c r="B70" s="167"/>
      <c r="C70" s="168"/>
      <c r="D70" s="169" t="s">
        <v>632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899999999999999" customHeight="1">
      <c r="B71" s="167"/>
      <c r="C71" s="168"/>
      <c r="D71" s="169" t="s">
        <v>633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899999999999999" customHeight="1">
      <c r="B72" s="167"/>
      <c r="C72" s="168"/>
      <c r="D72" s="169" t="s">
        <v>634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899999999999999" customHeight="1">
      <c r="B73" s="167"/>
      <c r="C73" s="168"/>
      <c r="D73" s="169" t="s">
        <v>635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89999999999999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899999999999999" customHeight="1">
      <c r="B75" s="167"/>
      <c r="C75" s="168"/>
      <c r="D75" s="169" t="s">
        <v>636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89999999999999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89999999999999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899999999999999" customHeight="1">
      <c r="B78" s="167"/>
      <c r="C78" s="168"/>
      <c r="D78" s="169" t="s">
        <v>637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899999999999999" customHeight="1">
      <c r="B79" s="167"/>
      <c r="C79" s="168"/>
      <c r="D79" s="169" t="s">
        <v>638</v>
      </c>
      <c r="E79" s="170"/>
      <c r="F79" s="170"/>
      <c r="G79" s="170"/>
      <c r="H79" s="170"/>
      <c r="I79" s="171"/>
      <c r="J79" s="172">
        <f>J1800</f>
        <v>0</v>
      </c>
      <c r="K79" s="173"/>
    </row>
    <row r="80" spans="2:11" s="9" customFormat="1" ht="19.899999999999999" customHeight="1">
      <c r="B80" s="167"/>
      <c r="C80" s="168"/>
      <c r="D80" s="169" t="s">
        <v>639</v>
      </c>
      <c r="E80" s="170"/>
      <c r="F80" s="170"/>
      <c r="G80" s="170"/>
      <c r="H80" s="170"/>
      <c r="I80" s="171"/>
      <c r="J80" s="172">
        <f>J1893</f>
        <v>0</v>
      </c>
      <c r="K80" s="173"/>
    </row>
    <row r="81" spans="2:11" s="9" customFormat="1" ht="19.899999999999999" customHeight="1">
      <c r="B81" s="167"/>
      <c r="C81" s="168"/>
      <c r="D81" s="169" t="s">
        <v>640</v>
      </c>
      <c r="E81" s="170"/>
      <c r="F81" s="170"/>
      <c r="G81" s="170"/>
      <c r="H81" s="170"/>
      <c r="I81" s="171"/>
      <c r="J81" s="172">
        <f>J2034</f>
        <v>0</v>
      </c>
      <c r="K81" s="173"/>
    </row>
    <row r="82" spans="2:11" s="9" customFormat="1" ht="19.899999999999999" customHeight="1">
      <c r="B82" s="167"/>
      <c r="C82" s="168"/>
      <c r="D82" s="169" t="s">
        <v>641</v>
      </c>
      <c r="E82" s="170"/>
      <c r="F82" s="170"/>
      <c r="G82" s="170"/>
      <c r="H82" s="170"/>
      <c r="I82" s="171"/>
      <c r="J82" s="172">
        <f>J2079</f>
        <v>0</v>
      </c>
      <c r="K82" s="173"/>
    </row>
    <row r="83" spans="2:11" s="9" customFormat="1" ht="19.899999999999999" customHeight="1">
      <c r="B83" s="167"/>
      <c r="C83" s="168"/>
      <c r="D83" s="169" t="s">
        <v>642</v>
      </c>
      <c r="E83" s="170"/>
      <c r="F83" s="170"/>
      <c r="G83" s="170"/>
      <c r="H83" s="170"/>
      <c r="I83" s="171"/>
      <c r="J83" s="172">
        <f>J2144</f>
        <v>0</v>
      </c>
      <c r="K83" s="173"/>
    </row>
    <row r="84" spans="2:11" s="9" customFormat="1" ht="19.89999999999999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J2164</f>
        <v>0</v>
      </c>
      <c r="K84" s="173"/>
    </row>
    <row r="85" spans="2:11" s="9" customFormat="1" ht="19.899999999999999" customHeight="1">
      <c r="B85" s="167"/>
      <c r="C85" s="168"/>
      <c r="D85" s="169" t="s">
        <v>643</v>
      </c>
      <c r="E85" s="170"/>
      <c r="F85" s="170"/>
      <c r="G85" s="170"/>
      <c r="H85" s="170"/>
      <c r="I85" s="171"/>
      <c r="J85" s="172">
        <f>J2340</f>
        <v>0</v>
      </c>
      <c r="K85" s="173"/>
    </row>
    <row r="86" spans="2:11" s="9" customFormat="1" ht="19.899999999999999" customHeight="1">
      <c r="B86" s="167"/>
      <c r="C86" s="168"/>
      <c r="D86" s="169" t="s">
        <v>644</v>
      </c>
      <c r="E86" s="170"/>
      <c r="F86" s="170"/>
      <c r="G86" s="170"/>
      <c r="H86" s="170"/>
      <c r="I86" s="171"/>
      <c r="J86" s="172">
        <f>J2472</f>
        <v>0</v>
      </c>
      <c r="K86" s="173"/>
    </row>
    <row r="87" spans="2:11" s="9" customFormat="1" ht="19.899999999999999" customHeight="1">
      <c r="B87" s="167"/>
      <c r="C87" s="168"/>
      <c r="D87" s="169" t="s">
        <v>645</v>
      </c>
      <c r="E87" s="170"/>
      <c r="F87" s="170"/>
      <c r="G87" s="170"/>
      <c r="H87" s="170"/>
      <c r="I87" s="171"/>
      <c r="J87" s="172">
        <f>J2513</f>
        <v>0</v>
      </c>
      <c r="K87" s="173"/>
    </row>
    <row r="88" spans="2:11" s="9" customFormat="1" ht="14.85" customHeight="1">
      <c r="B88" s="167"/>
      <c r="C88" s="168"/>
      <c r="D88" s="169" t="s">
        <v>646</v>
      </c>
      <c r="E88" s="170"/>
      <c r="F88" s="170"/>
      <c r="G88" s="170"/>
      <c r="H88" s="170"/>
      <c r="I88" s="171"/>
      <c r="J88" s="172">
        <f>J2514</f>
        <v>0</v>
      </c>
      <c r="K88" s="173"/>
    </row>
    <row r="89" spans="2:11" s="9" customFormat="1" ht="19.899999999999999" customHeight="1">
      <c r="B89" s="167"/>
      <c r="C89" s="168"/>
      <c r="D89" s="169" t="s">
        <v>647</v>
      </c>
      <c r="E89" s="170"/>
      <c r="F89" s="170"/>
      <c r="G89" s="170"/>
      <c r="H89" s="170"/>
      <c r="I89" s="171"/>
      <c r="J89" s="172">
        <f>J2656</f>
        <v>0</v>
      </c>
      <c r="K89" s="173"/>
    </row>
    <row r="90" spans="2:11" s="9" customFormat="1" ht="19.899999999999999" customHeight="1">
      <c r="B90" s="167"/>
      <c r="C90" s="168"/>
      <c r="D90" s="169" t="s">
        <v>648</v>
      </c>
      <c r="E90" s="170"/>
      <c r="F90" s="170"/>
      <c r="G90" s="170"/>
      <c r="H90" s="170"/>
      <c r="I90" s="171"/>
      <c r="J90" s="172">
        <f>J2660</f>
        <v>0</v>
      </c>
      <c r="K90" s="173"/>
    </row>
    <row r="91" spans="2:11" s="9" customFormat="1" ht="19.899999999999999" customHeight="1">
      <c r="B91" s="167"/>
      <c r="C91" s="168"/>
      <c r="D91" s="169" t="s">
        <v>649</v>
      </c>
      <c r="E91" s="170"/>
      <c r="F91" s="170"/>
      <c r="G91" s="170"/>
      <c r="H91" s="170"/>
      <c r="I91" s="171"/>
      <c r="J91" s="172">
        <f>J2667</f>
        <v>0</v>
      </c>
      <c r="K91" s="173"/>
    </row>
    <row r="92" spans="2:11" s="9" customFormat="1" ht="19.899999999999999" customHeight="1">
      <c r="B92" s="167"/>
      <c r="C92" s="168"/>
      <c r="D92" s="169" t="s">
        <v>650</v>
      </c>
      <c r="E92" s="170"/>
      <c r="F92" s="170"/>
      <c r="G92" s="170"/>
      <c r="H92" s="170"/>
      <c r="I92" s="171"/>
      <c r="J92" s="172">
        <f>J2695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0000000000003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90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1.8.2017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65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5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732.93950638000001</v>
      </c>
      <c r="S114" s="87"/>
      <c r="T114" s="187">
        <f>T115+T969</f>
        <v>497.11809999999997</v>
      </c>
      <c r="AT114" s="25" t="s">
        <v>76</v>
      </c>
      <c r="AU114" s="25" t="s">
        <v>123</v>
      </c>
      <c r="BK114" s="188">
        <f>BK115+BK969</f>
        <v>0</v>
      </c>
    </row>
    <row r="115" spans="2:65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662.01946985999996</v>
      </c>
      <c r="S115" s="197"/>
      <c r="T115" s="199">
        <f>T116+T145+T168+T191+T235+T709+T967</f>
        <v>497.11809999999997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5" s="11" customFormat="1" ht="19.89999999999999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651</v>
      </c>
      <c r="F117" s="208" t="s">
        <v>652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653</v>
      </c>
    </row>
    <row r="118" spans="2:65" s="12" customFormat="1" ht="13.5">
      <c r="B118" s="218"/>
      <c r="C118" s="219"/>
      <c r="D118" s="220" t="s">
        <v>162</v>
      </c>
      <c r="E118" s="221" t="s">
        <v>34</v>
      </c>
      <c r="F118" s="222" t="s">
        <v>654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65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65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65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9.5299999999999994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655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406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407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408</v>
      </c>
      <c r="G143" s="231"/>
      <c r="H143" s="234">
        <v>19.079999999999998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5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656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22.768560000000001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657</v>
      </c>
      <c r="F146" s="208" t="s">
        <v>658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22.768560000000001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659</v>
      </c>
    </row>
    <row r="147" spans="2:65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65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65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65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9.5299999999999994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65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65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65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65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65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65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65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65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65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5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660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4.8855000000000004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661</v>
      </c>
      <c r="E169" s="207" t="s">
        <v>662</v>
      </c>
      <c r="F169" s="208" t="s">
        <v>663</v>
      </c>
      <c r="G169" s="209" t="s">
        <v>171</v>
      </c>
      <c r="H169" s="210">
        <v>2.8260000000000001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664</v>
      </c>
    </row>
    <row r="170" spans="2:65" s="12" customFormat="1" ht="13.5">
      <c r="B170" s="218"/>
      <c r="C170" s="219"/>
      <c r="D170" s="220" t="s">
        <v>162</v>
      </c>
      <c r="E170" s="221" t="s">
        <v>34</v>
      </c>
      <c r="F170" s="222" t="s">
        <v>333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 ht="13.5">
      <c r="B171" s="230"/>
      <c r="C171" s="231"/>
      <c r="D171" s="220" t="s">
        <v>162</v>
      </c>
      <c r="E171" s="232" t="s">
        <v>34</v>
      </c>
      <c r="F171" s="233" t="s">
        <v>665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2" customFormat="1" ht="13.5">
      <c r="B172" s="218"/>
      <c r="C172" s="219"/>
      <c r="D172" s="220" t="s">
        <v>162</v>
      </c>
      <c r="E172" s="221" t="s">
        <v>34</v>
      </c>
      <c r="F172" s="222" t="s">
        <v>337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65" s="13" customFormat="1" ht="13.5">
      <c r="B173" s="230"/>
      <c r="C173" s="231"/>
      <c r="D173" s="220" t="s">
        <v>162</v>
      </c>
      <c r="E173" s="232" t="s">
        <v>34</v>
      </c>
      <c r="F173" s="233" t="s">
        <v>666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65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2.8260000000000001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667</v>
      </c>
      <c r="F175" s="208" t="s">
        <v>668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1.6285000000000001</v>
      </c>
      <c r="R175" s="215">
        <f>Q175*H175</f>
        <v>4.8855000000000004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669</v>
      </c>
    </row>
    <row r="176" spans="2:65" s="12" customFormat="1" ht="13.5">
      <c r="B176" s="218"/>
      <c r="C176" s="219"/>
      <c r="D176" s="220" t="s">
        <v>162</v>
      </c>
      <c r="E176" s="221" t="s">
        <v>34</v>
      </c>
      <c r="F176" s="222" t="s">
        <v>670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 ht="13.5">
      <c r="B177" s="218"/>
      <c r="C177" s="219"/>
      <c r="D177" s="220" t="s">
        <v>162</v>
      </c>
      <c r="E177" s="221" t="s">
        <v>34</v>
      </c>
      <c r="F177" s="222" t="s">
        <v>671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 ht="13.5">
      <c r="B178" s="230"/>
      <c r="C178" s="231"/>
      <c r="D178" s="220" t="s">
        <v>162</v>
      </c>
      <c r="E178" s="232" t="s">
        <v>34</v>
      </c>
      <c r="F178" s="233" t="s">
        <v>672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661</v>
      </c>
      <c r="E180" s="207" t="s">
        <v>673</v>
      </c>
      <c r="F180" s="208" t="s">
        <v>674</v>
      </c>
      <c r="G180" s="209" t="s">
        <v>158</v>
      </c>
      <c r="H180" s="210">
        <v>7.7619999999999996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675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337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3" customFormat="1" ht="13.5">
      <c r="B182" s="230"/>
      <c r="C182" s="231"/>
      <c r="D182" s="220" t="s">
        <v>162</v>
      </c>
      <c r="E182" s="232" t="s">
        <v>34</v>
      </c>
      <c r="F182" s="233" t="s">
        <v>676</v>
      </c>
      <c r="G182" s="231"/>
      <c r="H182" s="234">
        <v>7.7619999999999996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65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7.7619999999999996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661</v>
      </c>
      <c r="E184" s="207" t="s">
        <v>677</v>
      </c>
      <c r="F184" s="208" t="s">
        <v>678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679</v>
      </c>
    </row>
    <row r="185" spans="2:65" s="12" customFormat="1" ht="13.5">
      <c r="B185" s="218"/>
      <c r="C185" s="219"/>
      <c r="D185" s="220" t="s">
        <v>162</v>
      </c>
      <c r="E185" s="221" t="s">
        <v>34</v>
      </c>
      <c r="F185" s="222" t="s">
        <v>333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65" s="13" customFormat="1" ht="13.5">
      <c r="B186" s="230"/>
      <c r="C186" s="231"/>
      <c r="D186" s="220" t="s">
        <v>162</v>
      </c>
      <c r="E186" s="232" t="s">
        <v>34</v>
      </c>
      <c r="F186" s="233" t="s">
        <v>680</v>
      </c>
      <c r="G186" s="231"/>
      <c r="H186" s="234">
        <v>17.510999999999999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65" s="12" customFormat="1" ht="13.5">
      <c r="B187" s="218"/>
      <c r="C187" s="219"/>
      <c r="D187" s="220" t="s">
        <v>162</v>
      </c>
      <c r="E187" s="221" t="s">
        <v>34</v>
      </c>
      <c r="F187" s="222" t="s">
        <v>681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65" s="13" customFormat="1" ht="13.5">
      <c r="B188" s="230"/>
      <c r="C188" s="231"/>
      <c r="D188" s="220" t="s">
        <v>162</v>
      </c>
      <c r="E188" s="232" t="s">
        <v>34</v>
      </c>
      <c r="F188" s="233" t="s">
        <v>682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65" s="13" customFormat="1" ht="13.5">
      <c r="B189" s="230"/>
      <c r="C189" s="231"/>
      <c r="D189" s="220" t="s">
        <v>162</v>
      </c>
      <c r="E189" s="232" t="s">
        <v>34</v>
      </c>
      <c r="F189" s="233" t="s">
        <v>683</v>
      </c>
      <c r="G189" s="231"/>
      <c r="H189" s="234">
        <v>14.204000000000001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5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684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142.91487108000001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685</v>
      </c>
      <c r="F192" s="208" t="s">
        <v>686</v>
      </c>
      <c r="G192" s="209" t="s">
        <v>158</v>
      </c>
      <c r="H192" s="210">
        <v>227.41399999999999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0.53922000000000003</v>
      </c>
      <c r="R192" s="215">
        <f>Q192*H192</f>
        <v>122.62617708000001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687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688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4.1500000000000004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406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407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408</v>
      </c>
      <c r="G219" s="231"/>
      <c r="H219" s="234">
        <v>19.079999999999998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227.41399999999999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689</v>
      </c>
      <c r="F226" s="208" t="s">
        <v>690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0.28705000000000003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691</v>
      </c>
    </row>
    <row r="227" spans="2:65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65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65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692</v>
      </c>
      <c r="F231" s="208" t="s">
        <v>693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0.28705000000000003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694</v>
      </c>
    </row>
    <row r="232" spans="2:65" s="12" customFormat="1" ht="27">
      <c r="B232" s="218"/>
      <c r="C232" s="219"/>
      <c r="D232" s="220" t="s">
        <v>162</v>
      </c>
      <c r="E232" s="221" t="s">
        <v>34</v>
      </c>
      <c r="F232" s="222" t="s">
        <v>695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65" s="13" customFormat="1" ht="13.5">
      <c r="B233" s="230"/>
      <c r="C233" s="231"/>
      <c r="D233" s="220" t="s">
        <v>162</v>
      </c>
      <c r="E233" s="232" t="s">
        <v>34</v>
      </c>
      <c r="F233" s="233" t="s">
        <v>696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65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5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697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698</v>
      </c>
      <c r="F236" s="208" t="s">
        <v>699</v>
      </c>
      <c r="G236" s="209" t="s">
        <v>158</v>
      </c>
      <c r="H236" s="210">
        <v>63.228999999999999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1.09E-3</v>
      </c>
      <c r="R236" s="215">
        <f>Q236*H236</f>
        <v>6.8919610000000006E-2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700</v>
      </c>
    </row>
    <row r="237" spans="2:65" s="12" customFormat="1" ht="13.5">
      <c r="B237" s="218"/>
      <c r="C237" s="219"/>
      <c r="D237" s="220" t="s">
        <v>162</v>
      </c>
      <c r="E237" s="221" t="s">
        <v>34</v>
      </c>
      <c r="F237" s="222" t="s">
        <v>701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325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2" customFormat="1" ht="13.5">
      <c r="B239" s="218"/>
      <c r="C239" s="219"/>
      <c r="D239" s="220" t="s">
        <v>162</v>
      </c>
      <c r="E239" s="221" t="s">
        <v>34</v>
      </c>
      <c r="F239" s="222" t="s">
        <v>326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 ht="13.5">
      <c r="B240" s="230"/>
      <c r="C240" s="231"/>
      <c r="D240" s="220" t="s">
        <v>162</v>
      </c>
      <c r="E240" s="232" t="s">
        <v>34</v>
      </c>
      <c r="F240" s="233" t="s">
        <v>327</v>
      </c>
      <c r="G240" s="231"/>
      <c r="H240" s="234">
        <v>63.228999999999999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63.228999999999999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702</v>
      </c>
      <c r="F242" s="208" t="s">
        <v>703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9.3999999999999997E-4</v>
      </c>
      <c r="R242" s="215">
        <f>Q242*H242</f>
        <v>0.11887051999999999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704</v>
      </c>
    </row>
    <row r="243" spans="2:65" s="12" customFormat="1" ht="13.5">
      <c r="B243" s="218"/>
      <c r="C243" s="219"/>
      <c r="D243" s="220" t="s">
        <v>162</v>
      </c>
      <c r="E243" s="221" t="s">
        <v>34</v>
      </c>
      <c r="F243" s="222" t="s">
        <v>705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65" s="12" customFormat="1" ht="13.5">
      <c r="B244" s="218"/>
      <c r="C244" s="219"/>
      <c r="D244" s="220" t="s">
        <v>162</v>
      </c>
      <c r="E244" s="221" t="s">
        <v>34</v>
      </c>
      <c r="F244" s="222" t="s">
        <v>325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65" s="12" customFormat="1" ht="13.5">
      <c r="B245" s="218"/>
      <c r="C245" s="219"/>
      <c r="D245" s="220" t="s">
        <v>162</v>
      </c>
      <c r="E245" s="221" t="s">
        <v>34</v>
      </c>
      <c r="F245" s="222" t="s">
        <v>326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65" s="13" customFormat="1" ht="13.5">
      <c r="B246" s="230"/>
      <c r="C246" s="231"/>
      <c r="D246" s="220" t="s">
        <v>162</v>
      </c>
      <c r="E246" s="232" t="s">
        <v>34</v>
      </c>
      <c r="F246" s="233" t="s">
        <v>327</v>
      </c>
      <c r="G246" s="231"/>
      <c r="H246" s="234">
        <v>63.228999999999999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65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63.228999999999999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65" s="13" customFormat="1" ht="13.5">
      <c r="B248" s="230"/>
      <c r="C248" s="231"/>
      <c r="D248" s="220" t="s">
        <v>162</v>
      </c>
      <c r="E248" s="232" t="s">
        <v>34</v>
      </c>
      <c r="F248" s="233" t="s">
        <v>706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65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707</v>
      </c>
      <c r="F250" s="208" t="s">
        <v>708</v>
      </c>
      <c r="G250" s="209" t="s">
        <v>158</v>
      </c>
      <c r="H250" s="210">
        <v>96.558999999999997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1.7330000000000002E-2</v>
      </c>
      <c r="R250" s="215">
        <f>Q250*H250</f>
        <v>1.6733674700000001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709</v>
      </c>
    </row>
    <row r="251" spans="2:65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65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65" s="12" customFormat="1" ht="13.5">
      <c r="B254" s="218"/>
      <c r="C254" s="219"/>
      <c r="D254" s="220" t="s">
        <v>162</v>
      </c>
      <c r="E254" s="221" t="s">
        <v>34</v>
      </c>
      <c r="F254" s="222" t="s">
        <v>325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65" s="12" customFormat="1" ht="13.5">
      <c r="B255" s="218"/>
      <c r="C255" s="219"/>
      <c r="D255" s="220" t="s">
        <v>162</v>
      </c>
      <c r="E255" s="221" t="s">
        <v>34</v>
      </c>
      <c r="F255" s="222" t="s">
        <v>326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3" customFormat="1" ht="13.5">
      <c r="B256" s="230"/>
      <c r="C256" s="231"/>
      <c r="D256" s="220" t="s">
        <v>162</v>
      </c>
      <c r="E256" s="232" t="s">
        <v>34</v>
      </c>
      <c r="F256" s="233" t="s">
        <v>327</v>
      </c>
      <c r="G256" s="231"/>
      <c r="H256" s="234">
        <v>63.228999999999999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65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96.558999999999997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710</v>
      </c>
      <c r="F258" s="208" t="s">
        <v>711</v>
      </c>
      <c r="G258" s="209" t="s">
        <v>158</v>
      </c>
      <c r="H258" s="210">
        <v>193.11799999999999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7.3499999999999998E-3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712</v>
      </c>
    </row>
    <row r="259" spans="2:65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65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65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325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 ht="13.5">
      <c r="B263" s="218"/>
      <c r="C263" s="219"/>
      <c r="D263" s="220" t="s">
        <v>162</v>
      </c>
      <c r="E263" s="221" t="s">
        <v>34</v>
      </c>
      <c r="F263" s="222" t="s">
        <v>326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13.5">
      <c r="B264" s="230"/>
      <c r="C264" s="231"/>
      <c r="D264" s="220" t="s">
        <v>162</v>
      </c>
      <c r="E264" s="232" t="s">
        <v>34</v>
      </c>
      <c r="F264" s="233" t="s">
        <v>327</v>
      </c>
      <c r="G264" s="231"/>
      <c r="H264" s="234">
        <v>63.228999999999999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96.558999999999997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 ht="13.5">
      <c r="B266" s="230"/>
      <c r="C266" s="231"/>
      <c r="D266" s="220" t="s">
        <v>162</v>
      </c>
      <c r="E266" s="232" t="s">
        <v>34</v>
      </c>
      <c r="F266" s="233" t="s">
        <v>713</v>
      </c>
      <c r="G266" s="231"/>
      <c r="H266" s="234">
        <v>193.11799999999999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193.11799999999999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714</v>
      </c>
      <c r="F268" s="208" t="s">
        <v>715</v>
      </c>
      <c r="G268" s="209" t="s">
        <v>158</v>
      </c>
      <c r="H268" s="210">
        <v>496.74099999999999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1.7000000000000001E-2</v>
      </c>
      <c r="R268" s="215">
        <f>Q268*H268</f>
        <v>8.4445969999999999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716</v>
      </c>
    </row>
    <row r="269" spans="2:65" s="12" customFormat="1" ht="13.5">
      <c r="B269" s="218"/>
      <c r="C269" s="219"/>
      <c r="D269" s="220" t="s">
        <v>162</v>
      </c>
      <c r="E269" s="221" t="s">
        <v>34</v>
      </c>
      <c r="F269" s="222" t="s">
        <v>717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65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593.29999999999995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718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13.5">
      <c r="B274" s="230"/>
      <c r="C274" s="231"/>
      <c r="D274" s="220" t="s">
        <v>162</v>
      </c>
      <c r="E274" s="232" t="s">
        <v>34</v>
      </c>
      <c r="F274" s="233" t="s">
        <v>719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325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2" customFormat="1" ht="13.5">
      <c r="B276" s="218"/>
      <c r="C276" s="219"/>
      <c r="D276" s="220" t="s">
        <v>162</v>
      </c>
      <c r="E276" s="221" t="s">
        <v>34</v>
      </c>
      <c r="F276" s="222" t="s">
        <v>326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65" s="13" customFormat="1" ht="13.5">
      <c r="B277" s="230"/>
      <c r="C277" s="231"/>
      <c r="D277" s="220" t="s">
        <v>162</v>
      </c>
      <c r="E277" s="232" t="s">
        <v>34</v>
      </c>
      <c r="F277" s="233" t="s">
        <v>720</v>
      </c>
      <c r="G277" s="231"/>
      <c r="H277" s="234">
        <v>-63.228999999999999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65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496.74099999999999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721</v>
      </c>
      <c r="F279" s="208" t="s">
        <v>722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6.1999999999999998E-3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723</v>
      </c>
    </row>
    <row r="280" spans="2:65" s="12" customFormat="1" ht="13.5">
      <c r="B280" s="218"/>
      <c r="C280" s="219"/>
      <c r="D280" s="220" t="s">
        <v>162</v>
      </c>
      <c r="E280" s="221" t="s">
        <v>34</v>
      </c>
      <c r="F280" s="222" t="s">
        <v>724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65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593.29999999999995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718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65" s="13" customFormat="1" ht="13.5">
      <c r="B285" s="230"/>
      <c r="C285" s="231"/>
      <c r="D285" s="220" t="s">
        <v>162</v>
      </c>
      <c r="E285" s="232" t="s">
        <v>34</v>
      </c>
      <c r="F285" s="233" t="s">
        <v>719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65" s="12" customFormat="1" ht="13.5">
      <c r="B286" s="218"/>
      <c r="C286" s="219"/>
      <c r="D286" s="220" t="s">
        <v>162</v>
      </c>
      <c r="E286" s="221" t="s">
        <v>34</v>
      </c>
      <c r="F286" s="222" t="s">
        <v>325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65" s="12" customFormat="1" ht="13.5">
      <c r="B287" s="218"/>
      <c r="C287" s="219"/>
      <c r="D287" s="220" t="s">
        <v>162</v>
      </c>
      <c r="E287" s="221" t="s">
        <v>34</v>
      </c>
      <c r="F287" s="222" t="s">
        <v>326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65" s="13" customFormat="1" ht="13.5">
      <c r="B288" s="230"/>
      <c r="C288" s="231"/>
      <c r="D288" s="220" t="s">
        <v>162</v>
      </c>
      <c r="E288" s="232" t="s">
        <v>34</v>
      </c>
      <c r="F288" s="233" t="s">
        <v>720</v>
      </c>
      <c r="G288" s="231"/>
      <c r="H288" s="234">
        <v>-63.228999999999999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65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496.74099999999999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65" s="13" customFormat="1" ht="13.5">
      <c r="B290" s="230"/>
      <c r="C290" s="231"/>
      <c r="D290" s="220" t="s">
        <v>162</v>
      </c>
      <c r="E290" s="232" t="s">
        <v>34</v>
      </c>
      <c r="F290" s="233" t="s">
        <v>725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726</v>
      </c>
      <c r="F292" s="208" t="s">
        <v>727</v>
      </c>
      <c r="G292" s="209" t="s">
        <v>158</v>
      </c>
      <c r="H292" s="210">
        <v>77.632000000000005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4.8900000000000002E-3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728</v>
      </c>
    </row>
    <row r="293" spans="2:65" s="12" customFormat="1" ht="13.5">
      <c r="B293" s="218"/>
      <c r="C293" s="219"/>
      <c r="D293" s="220" t="s">
        <v>162</v>
      </c>
      <c r="E293" s="221" t="s">
        <v>34</v>
      </c>
      <c r="F293" s="222" t="s">
        <v>729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2" customFormat="1" ht="13.5">
      <c r="B294" s="218"/>
      <c r="C294" s="219"/>
      <c r="D294" s="220" t="s">
        <v>162</v>
      </c>
      <c r="E294" s="221" t="s">
        <v>34</v>
      </c>
      <c r="F294" s="222" t="s">
        <v>730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65" s="12" customFormat="1" ht="13.5">
      <c r="B295" s="218"/>
      <c r="C295" s="219"/>
      <c r="D295" s="220" t="s">
        <v>162</v>
      </c>
      <c r="E295" s="221" t="s">
        <v>34</v>
      </c>
      <c r="F295" s="222" t="s">
        <v>333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65" s="13" customFormat="1" ht="13.5">
      <c r="B296" s="230"/>
      <c r="C296" s="231"/>
      <c r="D296" s="220" t="s">
        <v>162</v>
      </c>
      <c r="E296" s="232" t="s">
        <v>34</v>
      </c>
      <c r="F296" s="233" t="s">
        <v>731</v>
      </c>
      <c r="G296" s="231"/>
      <c r="H296" s="234">
        <v>12.236000000000001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337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13.5">
      <c r="B298" s="230"/>
      <c r="C298" s="231"/>
      <c r="D298" s="220" t="s">
        <v>162</v>
      </c>
      <c r="E298" s="232" t="s">
        <v>34</v>
      </c>
      <c r="F298" s="233" t="s">
        <v>732</v>
      </c>
      <c r="G298" s="231"/>
      <c r="H298" s="234">
        <v>21.016999999999999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2" customFormat="1" ht="13.5">
      <c r="B299" s="218"/>
      <c r="C299" s="219"/>
      <c r="D299" s="220" t="s">
        <v>162</v>
      </c>
      <c r="E299" s="221" t="s">
        <v>34</v>
      </c>
      <c r="F299" s="222" t="s">
        <v>733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2" customFormat="1" ht="13.5">
      <c r="B300" s="218"/>
      <c r="C300" s="219"/>
      <c r="D300" s="220" t="s">
        <v>162</v>
      </c>
      <c r="E300" s="221" t="s">
        <v>34</v>
      </c>
      <c r="F300" s="222" t="s">
        <v>337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65" s="13" customFormat="1" ht="13.5">
      <c r="B301" s="230"/>
      <c r="C301" s="231"/>
      <c r="D301" s="220" t="s">
        <v>162</v>
      </c>
      <c r="E301" s="232" t="s">
        <v>34</v>
      </c>
      <c r="F301" s="233" t="s">
        <v>734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735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2" customFormat="1" ht="13.5">
      <c r="B303" s="218"/>
      <c r="C303" s="219"/>
      <c r="D303" s="220" t="s">
        <v>162</v>
      </c>
      <c r="E303" s="221" t="s">
        <v>34</v>
      </c>
      <c r="F303" s="222" t="s">
        <v>337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65" s="13" customFormat="1" ht="13.5">
      <c r="B304" s="230"/>
      <c r="C304" s="231"/>
      <c r="D304" s="220" t="s">
        <v>162</v>
      </c>
      <c r="E304" s="232" t="s">
        <v>34</v>
      </c>
      <c r="F304" s="233" t="s">
        <v>734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65" s="12" customFormat="1" ht="13.5">
      <c r="B305" s="218"/>
      <c r="C305" s="219"/>
      <c r="D305" s="220" t="s">
        <v>162</v>
      </c>
      <c r="E305" s="221" t="s">
        <v>34</v>
      </c>
      <c r="F305" s="222" t="s">
        <v>736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65" s="13" customFormat="1" ht="13.5">
      <c r="B306" s="230"/>
      <c r="C306" s="231"/>
      <c r="D306" s="220" t="s">
        <v>162</v>
      </c>
      <c r="E306" s="232" t="s">
        <v>34</v>
      </c>
      <c r="F306" s="233" t="s">
        <v>737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65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77.632000000000005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738</v>
      </c>
      <c r="F308" s="208" t="s">
        <v>739</v>
      </c>
      <c r="G308" s="209" t="s">
        <v>158</v>
      </c>
      <c r="H308" s="210">
        <v>18.908000000000001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3.9100000000000003E-3</v>
      </c>
      <c r="R308" s="215">
        <f>Q308*H308</f>
        <v>7.3930280000000015E-2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740</v>
      </c>
    </row>
    <row r="309" spans="2:65" s="12" customFormat="1" ht="13.5">
      <c r="B309" s="218"/>
      <c r="C309" s="219"/>
      <c r="D309" s="220" t="s">
        <v>162</v>
      </c>
      <c r="E309" s="221" t="s">
        <v>34</v>
      </c>
      <c r="F309" s="222" t="s">
        <v>332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2" customFormat="1" ht="13.5">
      <c r="B310" s="218"/>
      <c r="C310" s="219"/>
      <c r="D310" s="220" t="s">
        <v>162</v>
      </c>
      <c r="E310" s="221" t="s">
        <v>34</v>
      </c>
      <c r="F310" s="222" t="s">
        <v>337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65" s="13" customFormat="1" ht="13.5">
      <c r="B311" s="230"/>
      <c r="C311" s="231"/>
      <c r="D311" s="220" t="s">
        <v>162</v>
      </c>
      <c r="E311" s="232" t="s">
        <v>34</v>
      </c>
      <c r="F311" s="233" t="s">
        <v>338</v>
      </c>
      <c r="G311" s="231"/>
      <c r="H311" s="234">
        <v>3.3929999999999998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65" s="13" customFormat="1" ht="27">
      <c r="B312" s="230"/>
      <c r="C312" s="231"/>
      <c r="D312" s="220" t="s">
        <v>162</v>
      </c>
      <c r="E312" s="232" t="s">
        <v>34</v>
      </c>
      <c r="F312" s="233" t="s">
        <v>339</v>
      </c>
      <c r="G312" s="231"/>
      <c r="H312" s="234">
        <v>8.6910000000000007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3" customFormat="1" ht="27">
      <c r="B313" s="230"/>
      <c r="C313" s="231"/>
      <c r="D313" s="220" t="s">
        <v>162</v>
      </c>
      <c r="E313" s="232" t="s">
        <v>34</v>
      </c>
      <c r="F313" s="233" t="s">
        <v>340</v>
      </c>
      <c r="G313" s="231"/>
      <c r="H313" s="234">
        <v>6.8239999999999998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65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18.908000000000001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741</v>
      </c>
      <c r="F315" s="208" t="s">
        <v>742</v>
      </c>
      <c r="G315" s="209" t="s">
        <v>158</v>
      </c>
      <c r="H315" s="210">
        <v>77.632000000000005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2E-3</v>
      </c>
      <c r="R315" s="215">
        <f>Q315*H315</f>
        <v>0.15526400000000001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743</v>
      </c>
    </row>
    <row r="316" spans="2:65" s="12" customFormat="1" ht="13.5">
      <c r="B316" s="218"/>
      <c r="C316" s="219"/>
      <c r="D316" s="220" t="s">
        <v>162</v>
      </c>
      <c r="E316" s="221" t="s">
        <v>34</v>
      </c>
      <c r="F316" s="222" t="s">
        <v>729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730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 ht="13.5">
      <c r="B318" s="218"/>
      <c r="C318" s="219"/>
      <c r="D318" s="220" t="s">
        <v>162</v>
      </c>
      <c r="E318" s="221" t="s">
        <v>34</v>
      </c>
      <c r="F318" s="222" t="s">
        <v>333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 ht="13.5">
      <c r="B319" s="230"/>
      <c r="C319" s="231"/>
      <c r="D319" s="220" t="s">
        <v>162</v>
      </c>
      <c r="E319" s="232" t="s">
        <v>34</v>
      </c>
      <c r="F319" s="233" t="s">
        <v>731</v>
      </c>
      <c r="G319" s="231"/>
      <c r="H319" s="234">
        <v>12.236000000000001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337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65" s="13" customFormat="1" ht="13.5">
      <c r="B321" s="230"/>
      <c r="C321" s="231"/>
      <c r="D321" s="220" t="s">
        <v>162</v>
      </c>
      <c r="E321" s="232" t="s">
        <v>34</v>
      </c>
      <c r="F321" s="233" t="s">
        <v>732</v>
      </c>
      <c r="G321" s="231"/>
      <c r="H321" s="234">
        <v>21.016999999999999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65" s="12" customFormat="1" ht="13.5">
      <c r="B322" s="218"/>
      <c r="C322" s="219"/>
      <c r="D322" s="220" t="s">
        <v>162</v>
      </c>
      <c r="E322" s="221" t="s">
        <v>34</v>
      </c>
      <c r="F322" s="222" t="s">
        <v>733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2" customFormat="1" ht="13.5">
      <c r="B323" s="218"/>
      <c r="C323" s="219"/>
      <c r="D323" s="220" t="s">
        <v>162</v>
      </c>
      <c r="E323" s="221" t="s">
        <v>34</v>
      </c>
      <c r="F323" s="222" t="s">
        <v>337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65" s="13" customFormat="1" ht="13.5">
      <c r="B324" s="230"/>
      <c r="C324" s="231"/>
      <c r="D324" s="220" t="s">
        <v>162</v>
      </c>
      <c r="E324" s="232" t="s">
        <v>34</v>
      </c>
      <c r="F324" s="233" t="s">
        <v>734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65" s="12" customFormat="1" ht="13.5">
      <c r="B325" s="218"/>
      <c r="C325" s="219"/>
      <c r="D325" s="220" t="s">
        <v>162</v>
      </c>
      <c r="E325" s="221" t="s">
        <v>34</v>
      </c>
      <c r="F325" s="222" t="s">
        <v>735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65" s="12" customFormat="1" ht="13.5">
      <c r="B326" s="218"/>
      <c r="C326" s="219"/>
      <c r="D326" s="220" t="s">
        <v>162</v>
      </c>
      <c r="E326" s="221" t="s">
        <v>34</v>
      </c>
      <c r="F326" s="222" t="s">
        <v>337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65" s="13" customFormat="1" ht="13.5">
      <c r="B327" s="230"/>
      <c r="C327" s="231"/>
      <c r="D327" s="220" t="s">
        <v>162</v>
      </c>
      <c r="E327" s="232" t="s">
        <v>34</v>
      </c>
      <c r="F327" s="233" t="s">
        <v>734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65" s="12" customFormat="1" ht="13.5">
      <c r="B328" s="218"/>
      <c r="C328" s="219"/>
      <c r="D328" s="220" t="s">
        <v>162</v>
      </c>
      <c r="E328" s="221" t="s">
        <v>34</v>
      </c>
      <c r="F328" s="222" t="s">
        <v>736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65" s="13" customFormat="1" ht="13.5">
      <c r="B329" s="230"/>
      <c r="C329" s="231"/>
      <c r="D329" s="220" t="s">
        <v>162</v>
      </c>
      <c r="E329" s="232" t="s">
        <v>34</v>
      </c>
      <c r="F329" s="233" t="s">
        <v>737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65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77.632000000000005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744</v>
      </c>
      <c r="F331" s="208" t="s">
        <v>745</v>
      </c>
      <c r="G331" s="209" t="s">
        <v>158</v>
      </c>
      <c r="H331" s="210">
        <v>18.908000000000001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1.47E-2</v>
      </c>
      <c r="R331" s="215">
        <f>Q331*H331</f>
        <v>0.27794760000000002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746</v>
      </c>
    </row>
    <row r="332" spans="2:65" s="12" customFormat="1" ht="13.5">
      <c r="B332" s="218"/>
      <c r="C332" s="219"/>
      <c r="D332" s="220" t="s">
        <v>162</v>
      </c>
      <c r="E332" s="221" t="s">
        <v>34</v>
      </c>
      <c r="F332" s="222" t="s">
        <v>332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65" s="12" customFormat="1" ht="13.5">
      <c r="B333" s="218"/>
      <c r="C333" s="219"/>
      <c r="D333" s="220" t="s">
        <v>162</v>
      </c>
      <c r="E333" s="221" t="s">
        <v>34</v>
      </c>
      <c r="F333" s="222" t="s">
        <v>337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65" s="13" customFormat="1" ht="13.5">
      <c r="B334" s="230"/>
      <c r="C334" s="231"/>
      <c r="D334" s="220" t="s">
        <v>162</v>
      </c>
      <c r="E334" s="232" t="s">
        <v>34</v>
      </c>
      <c r="F334" s="233" t="s">
        <v>338</v>
      </c>
      <c r="G334" s="231"/>
      <c r="H334" s="234">
        <v>3.3929999999999998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3" customFormat="1" ht="27">
      <c r="B335" s="230"/>
      <c r="C335" s="231"/>
      <c r="D335" s="220" t="s">
        <v>162</v>
      </c>
      <c r="E335" s="232" t="s">
        <v>34</v>
      </c>
      <c r="F335" s="233" t="s">
        <v>339</v>
      </c>
      <c r="G335" s="231"/>
      <c r="H335" s="234">
        <v>8.6910000000000007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65" s="13" customFormat="1" ht="27">
      <c r="B336" s="230"/>
      <c r="C336" s="231"/>
      <c r="D336" s="220" t="s">
        <v>162</v>
      </c>
      <c r="E336" s="232" t="s">
        <v>34</v>
      </c>
      <c r="F336" s="233" t="s">
        <v>340</v>
      </c>
      <c r="G336" s="231"/>
      <c r="H336" s="234">
        <v>6.8239999999999998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65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18.908000000000001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747</v>
      </c>
      <c r="F338" s="208" t="s">
        <v>748</v>
      </c>
      <c r="G338" s="209" t="s">
        <v>158</v>
      </c>
      <c r="H338" s="210">
        <v>151.26400000000001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7.3499999999999998E-3</v>
      </c>
      <c r="R338" s="215">
        <f>Q338*H338</f>
        <v>1.1117904000000001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749</v>
      </c>
    </row>
    <row r="339" spans="2:65" s="12" customFormat="1" ht="13.5">
      <c r="B339" s="218"/>
      <c r="C339" s="219"/>
      <c r="D339" s="220" t="s">
        <v>162</v>
      </c>
      <c r="E339" s="221" t="s">
        <v>34</v>
      </c>
      <c r="F339" s="222" t="s">
        <v>332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2" customFormat="1" ht="13.5">
      <c r="B340" s="218"/>
      <c r="C340" s="219"/>
      <c r="D340" s="220" t="s">
        <v>162</v>
      </c>
      <c r="E340" s="221" t="s">
        <v>34</v>
      </c>
      <c r="F340" s="222" t="s">
        <v>337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65" s="13" customFormat="1" ht="13.5">
      <c r="B341" s="230"/>
      <c r="C341" s="231"/>
      <c r="D341" s="220" t="s">
        <v>162</v>
      </c>
      <c r="E341" s="232" t="s">
        <v>34</v>
      </c>
      <c r="F341" s="233" t="s">
        <v>338</v>
      </c>
      <c r="G341" s="231"/>
      <c r="H341" s="234">
        <v>3.3929999999999998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3" customFormat="1" ht="27">
      <c r="B342" s="230"/>
      <c r="C342" s="231"/>
      <c r="D342" s="220" t="s">
        <v>162</v>
      </c>
      <c r="E342" s="232" t="s">
        <v>34</v>
      </c>
      <c r="F342" s="233" t="s">
        <v>339</v>
      </c>
      <c r="G342" s="231"/>
      <c r="H342" s="234">
        <v>8.6910000000000007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3" customFormat="1" ht="27">
      <c r="B343" s="230"/>
      <c r="C343" s="231"/>
      <c r="D343" s="220" t="s">
        <v>162</v>
      </c>
      <c r="E343" s="232" t="s">
        <v>34</v>
      </c>
      <c r="F343" s="233" t="s">
        <v>340</v>
      </c>
      <c r="G343" s="231"/>
      <c r="H343" s="234">
        <v>6.8239999999999998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65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18.908000000000001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65" s="13" customFormat="1" ht="13.5">
      <c r="B345" s="230"/>
      <c r="C345" s="231"/>
      <c r="D345" s="220" t="s">
        <v>162</v>
      </c>
      <c r="E345" s="232" t="s">
        <v>34</v>
      </c>
      <c r="F345" s="233" t="s">
        <v>750</v>
      </c>
      <c r="G345" s="231"/>
      <c r="H345" s="234">
        <v>151.26400000000001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65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151.26400000000001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751</v>
      </c>
      <c r="F347" s="208" t="s">
        <v>752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1.7000000000000001E-2</v>
      </c>
      <c r="R347" s="215">
        <f>Q347*H347</f>
        <v>17.909483000000002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753</v>
      </c>
    </row>
    <row r="348" spans="2:65" s="12" customFormat="1" ht="13.5">
      <c r="B348" s="218"/>
      <c r="C348" s="219"/>
      <c r="D348" s="220" t="s">
        <v>162</v>
      </c>
      <c r="E348" s="221" t="s">
        <v>34</v>
      </c>
      <c r="F348" s="222" t="s">
        <v>337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65" s="13" customFormat="1" ht="13.5">
      <c r="B349" s="230"/>
      <c r="C349" s="231"/>
      <c r="D349" s="220" t="s">
        <v>162</v>
      </c>
      <c r="E349" s="232" t="s">
        <v>34</v>
      </c>
      <c r="F349" s="233" t="s">
        <v>754</v>
      </c>
      <c r="G349" s="231"/>
      <c r="H349" s="234">
        <v>57.853999999999999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3" customFormat="1" ht="27">
      <c r="B350" s="230"/>
      <c r="C350" s="231"/>
      <c r="D350" s="220" t="s">
        <v>162</v>
      </c>
      <c r="E350" s="232" t="s">
        <v>34</v>
      </c>
      <c r="F350" s="233" t="s">
        <v>755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65" s="13" customFormat="1" ht="27">
      <c r="B351" s="230"/>
      <c r="C351" s="231"/>
      <c r="D351" s="220" t="s">
        <v>162</v>
      </c>
      <c r="E351" s="232" t="s">
        <v>34</v>
      </c>
      <c r="F351" s="233" t="s">
        <v>756</v>
      </c>
      <c r="G351" s="231"/>
      <c r="H351" s="234">
        <v>116.35299999999999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65" s="12" customFormat="1" ht="13.5">
      <c r="B352" s="218"/>
      <c r="C352" s="219"/>
      <c r="D352" s="220" t="s">
        <v>162</v>
      </c>
      <c r="E352" s="221" t="s">
        <v>34</v>
      </c>
      <c r="F352" s="222" t="s">
        <v>681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757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3" customFormat="1" ht="27">
      <c r="B354" s="230"/>
      <c r="C354" s="231"/>
      <c r="D354" s="220" t="s">
        <v>162</v>
      </c>
      <c r="E354" s="232" t="s">
        <v>34</v>
      </c>
      <c r="F354" s="233" t="s">
        <v>758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3" customFormat="1" ht="13.5">
      <c r="B355" s="230"/>
      <c r="C355" s="231"/>
      <c r="D355" s="220" t="s">
        <v>162</v>
      </c>
      <c r="E355" s="232" t="s">
        <v>34</v>
      </c>
      <c r="F355" s="233" t="s">
        <v>759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65" s="12" customFormat="1" ht="13.5">
      <c r="B356" s="218"/>
      <c r="C356" s="219"/>
      <c r="D356" s="220" t="s">
        <v>162</v>
      </c>
      <c r="E356" s="221" t="s">
        <v>34</v>
      </c>
      <c r="F356" s="222" t="s">
        <v>760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65" s="13" customFormat="1" ht="27">
      <c r="B357" s="230"/>
      <c r="C357" s="231"/>
      <c r="D357" s="220" t="s">
        <v>162</v>
      </c>
      <c r="E357" s="232" t="s">
        <v>34</v>
      </c>
      <c r="F357" s="233" t="s">
        <v>761</v>
      </c>
      <c r="G357" s="231"/>
      <c r="H357" s="234">
        <v>141.61500000000001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65" s="12" customFormat="1" ht="13.5">
      <c r="B358" s="218"/>
      <c r="C358" s="219"/>
      <c r="D358" s="220" t="s">
        <v>162</v>
      </c>
      <c r="E358" s="221" t="s">
        <v>34</v>
      </c>
      <c r="F358" s="222" t="s">
        <v>326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65" s="13" customFormat="1" ht="27">
      <c r="B359" s="230"/>
      <c r="C359" s="231"/>
      <c r="D359" s="220" t="s">
        <v>162</v>
      </c>
      <c r="E359" s="232" t="s">
        <v>34</v>
      </c>
      <c r="F359" s="233" t="s">
        <v>762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65" s="12" customFormat="1" ht="13.5">
      <c r="B360" s="218"/>
      <c r="C360" s="219"/>
      <c r="D360" s="220" t="s">
        <v>162</v>
      </c>
      <c r="E360" s="221" t="s">
        <v>34</v>
      </c>
      <c r="F360" s="222" t="s">
        <v>469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3" customFormat="1" ht="27">
      <c r="B361" s="230"/>
      <c r="C361" s="231"/>
      <c r="D361" s="220" t="s">
        <v>162</v>
      </c>
      <c r="E361" s="232" t="s">
        <v>34</v>
      </c>
      <c r="F361" s="233" t="s">
        <v>763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65" s="12" customFormat="1" ht="13.5">
      <c r="B362" s="218"/>
      <c r="C362" s="219"/>
      <c r="D362" s="220" t="s">
        <v>162</v>
      </c>
      <c r="E362" s="221" t="s">
        <v>34</v>
      </c>
      <c r="F362" s="222" t="s">
        <v>764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65" s="13" customFormat="1" ht="27">
      <c r="B363" s="230"/>
      <c r="C363" s="231"/>
      <c r="D363" s="220" t="s">
        <v>162</v>
      </c>
      <c r="E363" s="232" t="s">
        <v>34</v>
      </c>
      <c r="F363" s="233" t="s">
        <v>765</v>
      </c>
      <c r="G363" s="231"/>
      <c r="H363" s="234">
        <v>84.966999999999999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65" s="12" customFormat="1" ht="13.5">
      <c r="B364" s="218"/>
      <c r="C364" s="219"/>
      <c r="D364" s="220" t="s">
        <v>162</v>
      </c>
      <c r="E364" s="221" t="s">
        <v>34</v>
      </c>
      <c r="F364" s="222" t="s">
        <v>766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65" s="13" customFormat="1" ht="13.5">
      <c r="B365" s="230"/>
      <c r="C365" s="231"/>
      <c r="D365" s="220" t="s">
        <v>162</v>
      </c>
      <c r="E365" s="232" t="s">
        <v>34</v>
      </c>
      <c r="F365" s="233" t="s">
        <v>767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65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328</v>
      </c>
      <c r="D367" s="206" t="s">
        <v>155</v>
      </c>
      <c r="E367" s="207" t="s">
        <v>768</v>
      </c>
      <c r="F367" s="208" t="s">
        <v>769</v>
      </c>
      <c r="G367" s="209" t="s">
        <v>158</v>
      </c>
      <c r="H367" s="210">
        <v>3160.4969999999998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6.1999999999999998E-3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770</v>
      </c>
    </row>
    <row r="368" spans="2:65" s="12" customFormat="1" ht="13.5">
      <c r="B368" s="218"/>
      <c r="C368" s="219"/>
      <c r="D368" s="220" t="s">
        <v>162</v>
      </c>
      <c r="E368" s="221" t="s">
        <v>34</v>
      </c>
      <c r="F368" s="222" t="s">
        <v>337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754</v>
      </c>
      <c r="G369" s="231"/>
      <c r="H369" s="234">
        <v>57.853999999999999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755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756</v>
      </c>
      <c r="G371" s="231"/>
      <c r="H371" s="234">
        <v>116.35299999999999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681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757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758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759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760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761</v>
      </c>
      <c r="G377" s="231"/>
      <c r="H377" s="234">
        <v>141.61500000000001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326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762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469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763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764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765</v>
      </c>
      <c r="G383" s="231"/>
      <c r="H383" s="234">
        <v>84.966999999999999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65" s="13" customFormat="1" ht="13.5">
      <c r="B385" s="230"/>
      <c r="C385" s="231"/>
      <c r="D385" s="220" t="s">
        <v>162</v>
      </c>
      <c r="E385" s="232" t="s">
        <v>34</v>
      </c>
      <c r="F385" s="233" t="s">
        <v>767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65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65" s="13" customFormat="1" ht="13.5">
      <c r="B387" s="230"/>
      <c r="C387" s="231"/>
      <c r="D387" s="220" t="s">
        <v>162</v>
      </c>
      <c r="E387" s="232" t="s">
        <v>34</v>
      </c>
      <c r="F387" s="233" t="s">
        <v>771</v>
      </c>
      <c r="G387" s="231"/>
      <c r="H387" s="234">
        <v>3160.4969999999998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65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3160.4969999999998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341</v>
      </c>
      <c r="D389" s="206" t="s">
        <v>155</v>
      </c>
      <c r="E389" s="207" t="s">
        <v>772</v>
      </c>
      <c r="F389" s="208" t="s">
        <v>773</v>
      </c>
      <c r="G389" s="209" t="s">
        <v>158</v>
      </c>
      <c r="H389" s="210">
        <v>306.76799999999997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3.4500000000000003E-2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774</v>
      </c>
    </row>
    <row r="390" spans="2:65" s="12" customFormat="1" ht="13.5">
      <c r="B390" s="218"/>
      <c r="C390" s="219"/>
      <c r="D390" s="220" t="s">
        <v>162</v>
      </c>
      <c r="E390" s="221" t="s">
        <v>34</v>
      </c>
      <c r="F390" s="222" t="s">
        <v>332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65" s="12" customFormat="1" ht="13.5">
      <c r="B391" s="218"/>
      <c r="C391" s="219"/>
      <c r="D391" s="220" t="s">
        <v>162</v>
      </c>
      <c r="E391" s="221" t="s">
        <v>34</v>
      </c>
      <c r="F391" s="222" t="s">
        <v>333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65" s="13" customFormat="1" ht="27">
      <c r="B392" s="230"/>
      <c r="C392" s="231"/>
      <c r="D392" s="220" t="s">
        <v>162</v>
      </c>
      <c r="E392" s="232" t="s">
        <v>34</v>
      </c>
      <c r="F392" s="233" t="s">
        <v>334</v>
      </c>
      <c r="G392" s="231"/>
      <c r="H392" s="234">
        <v>132.97900000000001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3" customFormat="1" ht="27">
      <c r="B393" s="230"/>
      <c r="C393" s="231"/>
      <c r="D393" s="220" t="s">
        <v>162</v>
      </c>
      <c r="E393" s="232" t="s">
        <v>34</v>
      </c>
      <c r="F393" s="233" t="s">
        <v>335</v>
      </c>
      <c r="G393" s="231"/>
      <c r="H393" s="234">
        <v>159.88999999999999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65" s="13" customFormat="1" ht="13.5">
      <c r="B394" s="230"/>
      <c r="C394" s="231"/>
      <c r="D394" s="220" t="s">
        <v>162</v>
      </c>
      <c r="E394" s="232" t="s">
        <v>34</v>
      </c>
      <c r="F394" s="233" t="s">
        <v>336</v>
      </c>
      <c r="G394" s="231"/>
      <c r="H394" s="234">
        <v>13.898999999999999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65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306.76799999999997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367</v>
      </c>
      <c r="D396" s="206" t="s">
        <v>155</v>
      </c>
      <c r="E396" s="207" t="s">
        <v>775</v>
      </c>
      <c r="F396" s="208" t="s">
        <v>776</v>
      </c>
      <c r="G396" s="209" t="s">
        <v>158</v>
      </c>
      <c r="H396" s="210">
        <v>613.53599999999994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777</v>
      </c>
    </row>
    <row r="397" spans="2:65" s="12" customFormat="1" ht="13.5">
      <c r="B397" s="218"/>
      <c r="C397" s="219"/>
      <c r="D397" s="220" t="s">
        <v>162</v>
      </c>
      <c r="E397" s="221" t="s">
        <v>34</v>
      </c>
      <c r="F397" s="222" t="s">
        <v>332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65" s="12" customFormat="1" ht="13.5">
      <c r="B398" s="218"/>
      <c r="C398" s="219"/>
      <c r="D398" s="220" t="s">
        <v>162</v>
      </c>
      <c r="E398" s="221" t="s">
        <v>34</v>
      </c>
      <c r="F398" s="222" t="s">
        <v>333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65" s="13" customFormat="1" ht="27">
      <c r="B399" s="230"/>
      <c r="C399" s="231"/>
      <c r="D399" s="220" t="s">
        <v>162</v>
      </c>
      <c r="E399" s="232" t="s">
        <v>34</v>
      </c>
      <c r="F399" s="233" t="s">
        <v>334</v>
      </c>
      <c r="G399" s="231"/>
      <c r="H399" s="234">
        <v>132.97900000000001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65" s="13" customFormat="1" ht="27">
      <c r="B400" s="230"/>
      <c r="C400" s="231"/>
      <c r="D400" s="220" t="s">
        <v>162</v>
      </c>
      <c r="E400" s="232" t="s">
        <v>34</v>
      </c>
      <c r="F400" s="233" t="s">
        <v>335</v>
      </c>
      <c r="G400" s="231"/>
      <c r="H400" s="234">
        <v>159.88999999999999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65" s="13" customFormat="1" ht="13.5">
      <c r="B401" s="230"/>
      <c r="C401" s="231"/>
      <c r="D401" s="220" t="s">
        <v>162</v>
      </c>
      <c r="E401" s="232" t="s">
        <v>34</v>
      </c>
      <c r="F401" s="233" t="s">
        <v>336</v>
      </c>
      <c r="G401" s="231"/>
      <c r="H401" s="234">
        <v>13.898999999999999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65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306.76799999999997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65" s="13" customFormat="1" ht="13.5">
      <c r="B403" s="230"/>
      <c r="C403" s="231"/>
      <c r="D403" s="220" t="s">
        <v>162</v>
      </c>
      <c r="E403" s="232" t="s">
        <v>34</v>
      </c>
      <c r="F403" s="233" t="s">
        <v>778</v>
      </c>
      <c r="G403" s="231"/>
      <c r="H403" s="234">
        <v>613.53599999999994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65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613.53599999999994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377</v>
      </c>
      <c r="D405" s="206" t="s">
        <v>155</v>
      </c>
      <c r="E405" s="207" t="s">
        <v>779</v>
      </c>
      <c r="F405" s="208" t="s">
        <v>780</v>
      </c>
      <c r="G405" s="209" t="s">
        <v>171</v>
      </c>
      <c r="H405" s="210">
        <v>29.603999999999999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2.2563399999999998</v>
      </c>
      <c r="R405" s="215">
        <f>Q405*H405</f>
        <v>66.796689359999988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781</v>
      </c>
    </row>
    <row r="406" spans="2:65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65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65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65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65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65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65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65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65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9.5299999999999994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65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65" s="13" customFormat="1" ht="13.5">
      <c r="B416" s="230"/>
      <c r="C416" s="231"/>
      <c r="D416" s="220" t="s">
        <v>162</v>
      </c>
      <c r="E416" s="232" t="s">
        <v>34</v>
      </c>
      <c r="F416" s="233" t="s">
        <v>782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783</v>
      </c>
      <c r="G417" s="231"/>
      <c r="H417" s="234">
        <v>3.2850000000000001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6.0229999999999997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784</v>
      </c>
      <c r="G429" s="231"/>
      <c r="H429" s="234">
        <v>2.5329999999999999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785</v>
      </c>
      <c r="G430" s="231"/>
      <c r="H430" s="234">
        <v>4.0529999999999999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6.5860000000000003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786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787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788</v>
      </c>
      <c r="G460" s="231"/>
      <c r="H460" s="234">
        <v>5.4320000000000004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5.4320000000000004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65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65" s="13" customFormat="1" ht="13.5">
      <c r="B466" s="230"/>
      <c r="C466" s="231"/>
      <c r="D466" s="220" t="s">
        <v>162</v>
      </c>
      <c r="E466" s="232" t="s">
        <v>34</v>
      </c>
      <c r="F466" s="233" t="s">
        <v>789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65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65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65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65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65" s="13" customFormat="1" ht="13.5">
      <c r="B471" s="230"/>
      <c r="C471" s="231"/>
      <c r="D471" s="220" t="s">
        <v>162</v>
      </c>
      <c r="E471" s="232" t="s">
        <v>34</v>
      </c>
      <c r="F471" s="233" t="s">
        <v>790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65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65" s="13" customFormat="1" ht="13.5">
      <c r="B473" s="230"/>
      <c r="C473" s="231"/>
      <c r="D473" s="220" t="s">
        <v>162</v>
      </c>
      <c r="E473" s="232" t="s">
        <v>34</v>
      </c>
      <c r="F473" s="233" t="s">
        <v>791</v>
      </c>
      <c r="G473" s="231"/>
      <c r="H473" s="234">
        <v>29.603999999999999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65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29.603999999999999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385</v>
      </c>
      <c r="D475" s="206" t="s">
        <v>155</v>
      </c>
      <c r="E475" s="207" t="s">
        <v>792</v>
      </c>
      <c r="F475" s="208" t="s">
        <v>793</v>
      </c>
      <c r="G475" s="209" t="s">
        <v>171</v>
      </c>
      <c r="H475" s="210">
        <v>29.603999999999999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794</v>
      </c>
    </row>
    <row r="476" spans="2:65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65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65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65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65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9.5299999999999994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782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783</v>
      </c>
      <c r="G487" s="231"/>
      <c r="H487" s="234">
        <v>3.2850000000000001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6.0229999999999997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784</v>
      </c>
      <c r="G499" s="231"/>
      <c r="H499" s="234">
        <v>2.5329999999999999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785</v>
      </c>
      <c r="G500" s="231"/>
      <c r="H500" s="234">
        <v>4.0529999999999999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6.5860000000000003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786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787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788</v>
      </c>
      <c r="G530" s="231"/>
      <c r="H530" s="234">
        <v>5.4320000000000004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5.4320000000000004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789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790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791</v>
      </c>
      <c r="G543" s="231"/>
      <c r="H543" s="234">
        <v>29.603999999999999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29.603999999999999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391</v>
      </c>
      <c r="D545" s="206" t="s">
        <v>155</v>
      </c>
      <c r="E545" s="207" t="s">
        <v>795</v>
      </c>
      <c r="F545" s="208" t="s">
        <v>796</v>
      </c>
      <c r="G545" s="209" t="s">
        <v>171</v>
      </c>
      <c r="H545" s="210">
        <v>29.603999999999999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797</v>
      </c>
    </row>
    <row r="546" spans="2:65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65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65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65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65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65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65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65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65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9.5299999999999994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65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65" s="13" customFormat="1" ht="13.5">
      <c r="B556" s="230"/>
      <c r="C556" s="231"/>
      <c r="D556" s="220" t="s">
        <v>162</v>
      </c>
      <c r="E556" s="232" t="s">
        <v>34</v>
      </c>
      <c r="F556" s="233" t="s">
        <v>782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65" s="13" customFormat="1" ht="13.5">
      <c r="B557" s="230"/>
      <c r="C557" s="231"/>
      <c r="D557" s="220" t="s">
        <v>162</v>
      </c>
      <c r="E557" s="232" t="s">
        <v>34</v>
      </c>
      <c r="F557" s="233" t="s">
        <v>783</v>
      </c>
      <c r="G557" s="231"/>
      <c r="H557" s="234">
        <v>3.2850000000000001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65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6.0229999999999997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65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65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784</v>
      </c>
      <c r="G569" s="231"/>
      <c r="H569" s="234">
        <v>2.5329999999999999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785</v>
      </c>
      <c r="G570" s="231"/>
      <c r="H570" s="234">
        <v>4.0529999999999999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6.5860000000000003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786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787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788</v>
      </c>
      <c r="G600" s="231"/>
      <c r="H600" s="234">
        <v>5.4320000000000004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5.4320000000000004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789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65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65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65" s="13" customFormat="1" ht="13.5">
      <c r="B611" s="230"/>
      <c r="C611" s="231"/>
      <c r="D611" s="220" t="s">
        <v>162</v>
      </c>
      <c r="E611" s="232" t="s">
        <v>34</v>
      </c>
      <c r="F611" s="233" t="s">
        <v>790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65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65" s="13" customFormat="1" ht="13.5">
      <c r="B613" s="230"/>
      <c r="C613" s="231"/>
      <c r="D613" s="220" t="s">
        <v>162</v>
      </c>
      <c r="E613" s="232" t="s">
        <v>34</v>
      </c>
      <c r="F613" s="233" t="s">
        <v>791</v>
      </c>
      <c r="G613" s="231"/>
      <c r="H613" s="234">
        <v>29.603999999999999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65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29.603999999999999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395</v>
      </c>
      <c r="D615" s="206" t="s">
        <v>155</v>
      </c>
      <c r="E615" s="207" t="s">
        <v>798</v>
      </c>
      <c r="F615" s="208" t="s">
        <v>799</v>
      </c>
      <c r="G615" s="209" t="s">
        <v>218</v>
      </c>
      <c r="H615" s="210">
        <v>1.7629999999999999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1.0530600000000001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800</v>
      </c>
    </row>
    <row r="616" spans="2:65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65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65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65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65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65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65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65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65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9.5299999999999994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65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65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65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65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393.53399999999999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65" s="13" customFormat="1" ht="13.5">
      <c r="B661" s="230"/>
      <c r="C661" s="231"/>
      <c r="D661" s="220" t="s">
        <v>162</v>
      </c>
      <c r="E661" s="232" t="s">
        <v>34</v>
      </c>
      <c r="F661" s="233" t="s">
        <v>801</v>
      </c>
      <c r="G661" s="231"/>
      <c r="H661" s="234">
        <v>1.7629999999999999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65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1.7629999999999999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402</v>
      </c>
      <c r="D663" s="206" t="s">
        <v>155</v>
      </c>
      <c r="E663" s="207" t="s">
        <v>802</v>
      </c>
      <c r="F663" s="208" t="s">
        <v>803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2.2563399999999998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804</v>
      </c>
    </row>
    <row r="664" spans="2:65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65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65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65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65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4.1500000000000004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65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65" s="13" customFormat="1" ht="13.5">
      <c r="B670" s="230"/>
      <c r="C670" s="231"/>
      <c r="D670" s="220" t="s">
        <v>162</v>
      </c>
      <c r="E670" s="232" t="s">
        <v>34</v>
      </c>
      <c r="F670" s="233" t="s">
        <v>805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65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412</v>
      </c>
      <c r="D672" s="206" t="s">
        <v>155</v>
      </c>
      <c r="E672" s="207" t="s">
        <v>806</v>
      </c>
      <c r="F672" s="208" t="s">
        <v>807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808</v>
      </c>
    </row>
    <row r="673" spans="2:65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65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65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65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4.1500000000000004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65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416</v>
      </c>
      <c r="D679" s="206" t="s">
        <v>155</v>
      </c>
      <c r="E679" s="207" t="s">
        <v>809</v>
      </c>
      <c r="F679" s="208" t="s">
        <v>810</v>
      </c>
      <c r="G679" s="209" t="s">
        <v>171</v>
      </c>
      <c r="H679" s="210">
        <v>3.4000000000000002E-2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6.8136000000000002E-2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811</v>
      </c>
    </row>
    <row r="680" spans="2:65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65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65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65" s="13" customFormat="1" ht="13.5">
      <c r="B684" s="230"/>
      <c r="C684" s="231"/>
      <c r="D684" s="220" t="s">
        <v>162</v>
      </c>
      <c r="E684" s="232" t="s">
        <v>34</v>
      </c>
      <c r="F684" s="233" t="s">
        <v>812</v>
      </c>
      <c r="G684" s="231"/>
      <c r="H684" s="234">
        <v>3.4000000000000002E-2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65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3.4000000000000002E-2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813</v>
      </c>
      <c r="F686" s="208" t="s">
        <v>814</v>
      </c>
      <c r="G686" s="209" t="s">
        <v>171</v>
      </c>
      <c r="H686" s="210">
        <v>8.4290000000000003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0.20150000000000001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815</v>
      </c>
    </row>
    <row r="687" spans="2:65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65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65" s="13" customFormat="1" ht="13.5">
      <c r="B689" s="230"/>
      <c r="C689" s="231"/>
      <c r="D689" s="220" t="s">
        <v>162</v>
      </c>
      <c r="E689" s="232" t="s">
        <v>34</v>
      </c>
      <c r="F689" s="233" t="s">
        <v>816</v>
      </c>
      <c r="G689" s="231"/>
      <c r="H689" s="234">
        <v>3.1520000000000001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65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3" customFormat="1" ht="13.5">
      <c r="B691" s="230"/>
      <c r="C691" s="231"/>
      <c r="D691" s="220" t="s">
        <v>162</v>
      </c>
      <c r="E691" s="232" t="s">
        <v>34</v>
      </c>
      <c r="F691" s="233" t="s">
        <v>817</v>
      </c>
      <c r="G691" s="231"/>
      <c r="H691" s="234">
        <v>5.2770000000000001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65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8.4290000000000003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426</v>
      </c>
      <c r="D693" s="206" t="s">
        <v>155</v>
      </c>
      <c r="E693" s="207" t="s">
        <v>818</v>
      </c>
      <c r="F693" s="208" t="s">
        <v>819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0.27555000000000002</v>
      </c>
      <c r="R693" s="215">
        <f>Q693*H693</f>
        <v>0.18737400000000001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820</v>
      </c>
    </row>
    <row r="694" spans="2:65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65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431</v>
      </c>
      <c r="D698" s="206" t="s">
        <v>155</v>
      </c>
      <c r="E698" s="207" t="s">
        <v>821</v>
      </c>
      <c r="F698" s="208" t="s">
        <v>822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0.27555000000000002</v>
      </c>
      <c r="R698" s="215">
        <f>Q698*H698</f>
        <v>8.6853360000000013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823</v>
      </c>
    </row>
    <row r="699" spans="2:65" s="12" customFormat="1" ht="13.5">
      <c r="B699" s="218"/>
      <c r="C699" s="219"/>
      <c r="D699" s="220" t="s">
        <v>162</v>
      </c>
      <c r="E699" s="221" t="s">
        <v>34</v>
      </c>
      <c r="F699" s="222" t="s">
        <v>824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65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65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435</v>
      </c>
      <c r="D704" s="206" t="s">
        <v>155</v>
      </c>
      <c r="E704" s="207" t="s">
        <v>825</v>
      </c>
      <c r="F704" s="208" t="s">
        <v>826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0.27555000000000002</v>
      </c>
      <c r="R704" s="215">
        <f>Q704*H704</f>
        <v>7.7154000000000007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827</v>
      </c>
    </row>
    <row r="705" spans="2:65" s="12" customFormat="1" ht="27">
      <c r="B705" s="218"/>
      <c r="C705" s="219"/>
      <c r="D705" s="220" t="s">
        <v>162</v>
      </c>
      <c r="E705" s="221" t="s">
        <v>34</v>
      </c>
      <c r="F705" s="222" t="s">
        <v>828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65" s="12" customFormat="1" ht="27">
      <c r="B706" s="218"/>
      <c r="C706" s="219"/>
      <c r="D706" s="220" t="s">
        <v>162</v>
      </c>
      <c r="E706" s="221" t="s">
        <v>34</v>
      </c>
      <c r="F706" s="222" t="s">
        <v>829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65" s="13" customFormat="1" ht="13.5">
      <c r="B707" s="230"/>
      <c r="C707" s="231"/>
      <c r="D707" s="220" t="s">
        <v>162</v>
      </c>
      <c r="E707" s="232" t="s">
        <v>34</v>
      </c>
      <c r="F707" s="233" t="s">
        <v>830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65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5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325.12971979999998</v>
      </c>
      <c r="S709" s="197"/>
      <c r="T709" s="199">
        <f>SUM(T710:T966)</f>
        <v>497.11809999999997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440</v>
      </c>
      <c r="D710" s="206" t="s">
        <v>155</v>
      </c>
      <c r="E710" s="207" t="s">
        <v>831</v>
      </c>
      <c r="F710" s="208" t="s">
        <v>832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6.8999999999999997E-4</v>
      </c>
      <c r="R710" s="215">
        <f>Q710*H710</f>
        <v>7.2732899999999989E-2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833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65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65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65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65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65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65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9.5299999999999994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65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65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65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65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65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65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65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65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65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65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444</v>
      </c>
      <c r="D730" s="206" t="s">
        <v>155</v>
      </c>
      <c r="E730" s="207" t="s">
        <v>834</v>
      </c>
      <c r="F730" s="208" t="s">
        <v>835</v>
      </c>
      <c r="G730" s="209" t="s">
        <v>158</v>
      </c>
      <c r="H730" s="210">
        <v>1594.7719999999999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836</v>
      </c>
    </row>
    <row r="731" spans="2:65" s="12" customFormat="1" ht="13.5">
      <c r="B731" s="218"/>
      <c r="C731" s="219"/>
      <c r="D731" s="220" t="s">
        <v>162</v>
      </c>
      <c r="E731" s="221" t="s">
        <v>34</v>
      </c>
      <c r="F731" s="222" t="s">
        <v>837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65" s="13" customFormat="1" ht="13.5">
      <c r="B732" s="230"/>
      <c r="C732" s="231"/>
      <c r="D732" s="220" t="s">
        <v>162</v>
      </c>
      <c r="E732" s="232" t="s">
        <v>34</v>
      </c>
      <c r="F732" s="233" t="s">
        <v>838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65" s="12" customFormat="1" ht="13.5">
      <c r="B733" s="218"/>
      <c r="C733" s="219"/>
      <c r="D733" s="220" t="s">
        <v>162</v>
      </c>
      <c r="E733" s="221" t="s">
        <v>34</v>
      </c>
      <c r="F733" s="222" t="s">
        <v>839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65" s="13" customFormat="1" ht="13.5">
      <c r="B734" s="230"/>
      <c r="C734" s="231"/>
      <c r="D734" s="220" t="s">
        <v>162</v>
      </c>
      <c r="E734" s="232" t="s">
        <v>34</v>
      </c>
      <c r="F734" s="233" t="s">
        <v>840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65" s="12" customFormat="1" ht="13.5">
      <c r="B735" s="218"/>
      <c r="C735" s="219"/>
      <c r="D735" s="220" t="s">
        <v>162</v>
      </c>
      <c r="E735" s="221" t="s">
        <v>34</v>
      </c>
      <c r="F735" s="222" t="s">
        <v>841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65" s="13" customFormat="1" ht="13.5">
      <c r="B736" s="230"/>
      <c r="C736" s="231"/>
      <c r="D736" s="220" t="s">
        <v>162</v>
      </c>
      <c r="E736" s="232" t="s">
        <v>34</v>
      </c>
      <c r="F736" s="233" t="s">
        <v>842</v>
      </c>
      <c r="G736" s="231"/>
      <c r="H736" s="234">
        <v>397.63799999999998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65" s="12" customFormat="1" ht="13.5">
      <c r="B737" s="218"/>
      <c r="C737" s="219"/>
      <c r="D737" s="220" t="s">
        <v>162</v>
      </c>
      <c r="E737" s="221" t="s">
        <v>34</v>
      </c>
      <c r="F737" s="222" t="s">
        <v>843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65" s="13" customFormat="1" ht="13.5">
      <c r="B738" s="230"/>
      <c r="C738" s="231"/>
      <c r="D738" s="220" t="s">
        <v>162</v>
      </c>
      <c r="E738" s="232" t="s">
        <v>34</v>
      </c>
      <c r="F738" s="233" t="s">
        <v>844</v>
      </c>
      <c r="G738" s="231"/>
      <c r="H738" s="234">
        <v>398.71100000000001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65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1594.7719999999999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454</v>
      </c>
      <c r="D740" s="206" t="s">
        <v>155</v>
      </c>
      <c r="E740" s="207" t="s">
        <v>845</v>
      </c>
      <c r="F740" s="208" t="s">
        <v>846</v>
      </c>
      <c r="G740" s="209" t="s">
        <v>158</v>
      </c>
      <c r="H740" s="210">
        <v>287058.96000000002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847</v>
      </c>
    </row>
    <row r="741" spans="2:65" s="12" customFormat="1" ht="13.5">
      <c r="B741" s="218"/>
      <c r="C741" s="219"/>
      <c r="D741" s="220" t="s">
        <v>162</v>
      </c>
      <c r="E741" s="221" t="s">
        <v>34</v>
      </c>
      <c r="F741" s="222" t="s">
        <v>837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65" s="13" customFormat="1" ht="13.5">
      <c r="B742" s="230"/>
      <c r="C742" s="231"/>
      <c r="D742" s="220" t="s">
        <v>162</v>
      </c>
      <c r="E742" s="232" t="s">
        <v>34</v>
      </c>
      <c r="F742" s="233" t="s">
        <v>838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65" s="12" customFormat="1" ht="13.5">
      <c r="B743" s="218"/>
      <c r="C743" s="219"/>
      <c r="D743" s="220" t="s">
        <v>162</v>
      </c>
      <c r="E743" s="221" t="s">
        <v>34</v>
      </c>
      <c r="F743" s="222" t="s">
        <v>839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65" s="13" customFormat="1" ht="13.5">
      <c r="B744" s="230"/>
      <c r="C744" s="231"/>
      <c r="D744" s="220" t="s">
        <v>162</v>
      </c>
      <c r="E744" s="232" t="s">
        <v>34</v>
      </c>
      <c r="F744" s="233" t="s">
        <v>840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65" s="12" customFormat="1" ht="13.5">
      <c r="B745" s="218"/>
      <c r="C745" s="219"/>
      <c r="D745" s="220" t="s">
        <v>162</v>
      </c>
      <c r="E745" s="221" t="s">
        <v>34</v>
      </c>
      <c r="F745" s="222" t="s">
        <v>841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65" s="13" customFormat="1" ht="13.5">
      <c r="B746" s="230"/>
      <c r="C746" s="231"/>
      <c r="D746" s="220" t="s">
        <v>162</v>
      </c>
      <c r="E746" s="232" t="s">
        <v>34</v>
      </c>
      <c r="F746" s="233" t="s">
        <v>842</v>
      </c>
      <c r="G746" s="231"/>
      <c r="H746" s="234">
        <v>397.63799999999998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65" s="12" customFormat="1" ht="13.5">
      <c r="B747" s="218"/>
      <c r="C747" s="219"/>
      <c r="D747" s="220" t="s">
        <v>162</v>
      </c>
      <c r="E747" s="221" t="s">
        <v>34</v>
      </c>
      <c r="F747" s="222" t="s">
        <v>843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65" s="13" customFormat="1" ht="13.5">
      <c r="B748" s="230"/>
      <c r="C748" s="231"/>
      <c r="D748" s="220" t="s">
        <v>162</v>
      </c>
      <c r="E748" s="232" t="s">
        <v>34</v>
      </c>
      <c r="F748" s="233" t="s">
        <v>844</v>
      </c>
      <c r="G748" s="231"/>
      <c r="H748" s="234">
        <v>398.71100000000001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65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1594.7719999999999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65" s="13" customFormat="1" ht="13.5">
      <c r="B750" s="230"/>
      <c r="C750" s="231"/>
      <c r="D750" s="220" t="s">
        <v>162</v>
      </c>
      <c r="E750" s="232" t="s">
        <v>34</v>
      </c>
      <c r="F750" s="233" t="s">
        <v>848</v>
      </c>
      <c r="G750" s="231"/>
      <c r="H750" s="234">
        <v>287058.96000000002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65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287058.96000000002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849</v>
      </c>
      <c r="F752" s="208" t="s">
        <v>850</v>
      </c>
      <c r="G752" s="209" t="s">
        <v>158</v>
      </c>
      <c r="H752" s="210">
        <v>1594.7719999999999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851</v>
      </c>
    </row>
    <row r="753" spans="2:65" s="12" customFormat="1" ht="13.5">
      <c r="B753" s="218"/>
      <c r="C753" s="219"/>
      <c r="D753" s="220" t="s">
        <v>162</v>
      </c>
      <c r="E753" s="221" t="s">
        <v>34</v>
      </c>
      <c r="F753" s="222" t="s">
        <v>837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65" s="13" customFormat="1" ht="13.5">
      <c r="B754" s="230"/>
      <c r="C754" s="231"/>
      <c r="D754" s="220" t="s">
        <v>162</v>
      </c>
      <c r="E754" s="232" t="s">
        <v>34</v>
      </c>
      <c r="F754" s="233" t="s">
        <v>838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65" s="12" customFormat="1" ht="13.5">
      <c r="B755" s="218"/>
      <c r="C755" s="219"/>
      <c r="D755" s="220" t="s">
        <v>162</v>
      </c>
      <c r="E755" s="221" t="s">
        <v>34</v>
      </c>
      <c r="F755" s="222" t="s">
        <v>839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65" s="13" customFormat="1" ht="13.5">
      <c r="B756" s="230"/>
      <c r="C756" s="231"/>
      <c r="D756" s="220" t="s">
        <v>162</v>
      </c>
      <c r="E756" s="232" t="s">
        <v>34</v>
      </c>
      <c r="F756" s="233" t="s">
        <v>840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65" s="12" customFormat="1" ht="13.5">
      <c r="B757" s="218"/>
      <c r="C757" s="219"/>
      <c r="D757" s="220" t="s">
        <v>162</v>
      </c>
      <c r="E757" s="221" t="s">
        <v>34</v>
      </c>
      <c r="F757" s="222" t="s">
        <v>841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65" s="13" customFormat="1" ht="13.5">
      <c r="B758" s="230"/>
      <c r="C758" s="231"/>
      <c r="D758" s="220" t="s">
        <v>162</v>
      </c>
      <c r="E758" s="232" t="s">
        <v>34</v>
      </c>
      <c r="F758" s="233" t="s">
        <v>842</v>
      </c>
      <c r="G758" s="231"/>
      <c r="H758" s="234">
        <v>397.63799999999998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65" s="12" customFormat="1" ht="13.5">
      <c r="B759" s="218"/>
      <c r="C759" s="219"/>
      <c r="D759" s="220" t="s">
        <v>162</v>
      </c>
      <c r="E759" s="221" t="s">
        <v>34</v>
      </c>
      <c r="F759" s="222" t="s">
        <v>843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65" s="13" customFormat="1" ht="13.5">
      <c r="B760" s="230"/>
      <c r="C760" s="231"/>
      <c r="D760" s="220" t="s">
        <v>162</v>
      </c>
      <c r="E760" s="232" t="s">
        <v>34</v>
      </c>
      <c r="F760" s="233" t="s">
        <v>844</v>
      </c>
      <c r="G760" s="231"/>
      <c r="H760" s="234">
        <v>398.71100000000001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65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1594.7719999999999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464</v>
      </c>
      <c r="D762" s="206" t="s">
        <v>155</v>
      </c>
      <c r="E762" s="207" t="s">
        <v>852</v>
      </c>
      <c r="F762" s="208" t="s">
        <v>853</v>
      </c>
      <c r="G762" s="209" t="s">
        <v>158</v>
      </c>
      <c r="H762" s="210">
        <v>1594.7719999999999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854</v>
      </c>
    </row>
    <row r="763" spans="2:65" s="12" customFormat="1" ht="13.5">
      <c r="B763" s="218"/>
      <c r="C763" s="219"/>
      <c r="D763" s="220" t="s">
        <v>162</v>
      </c>
      <c r="E763" s="221" t="s">
        <v>34</v>
      </c>
      <c r="F763" s="222" t="s">
        <v>837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65" s="13" customFormat="1" ht="13.5">
      <c r="B764" s="230"/>
      <c r="C764" s="231"/>
      <c r="D764" s="220" t="s">
        <v>162</v>
      </c>
      <c r="E764" s="232" t="s">
        <v>34</v>
      </c>
      <c r="F764" s="233" t="s">
        <v>838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65" s="12" customFormat="1" ht="13.5">
      <c r="B765" s="218"/>
      <c r="C765" s="219"/>
      <c r="D765" s="220" t="s">
        <v>162</v>
      </c>
      <c r="E765" s="221" t="s">
        <v>34</v>
      </c>
      <c r="F765" s="222" t="s">
        <v>839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65" s="13" customFormat="1" ht="13.5">
      <c r="B766" s="230"/>
      <c r="C766" s="231"/>
      <c r="D766" s="220" t="s">
        <v>162</v>
      </c>
      <c r="E766" s="232" t="s">
        <v>34</v>
      </c>
      <c r="F766" s="233" t="s">
        <v>840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65" s="12" customFormat="1" ht="13.5">
      <c r="B767" s="218"/>
      <c r="C767" s="219"/>
      <c r="D767" s="220" t="s">
        <v>162</v>
      </c>
      <c r="E767" s="221" t="s">
        <v>34</v>
      </c>
      <c r="F767" s="222" t="s">
        <v>841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65" s="13" customFormat="1" ht="13.5">
      <c r="B768" s="230"/>
      <c r="C768" s="231"/>
      <c r="D768" s="220" t="s">
        <v>162</v>
      </c>
      <c r="E768" s="232" t="s">
        <v>34</v>
      </c>
      <c r="F768" s="233" t="s">
        <v>842</v>
      </c>
      <c r="G768" s="231"/>
      <c r="H768" s="234">
        <v>397.63799999999998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2" customFormat="1" ht="13.5">
      <c r="B769" s="218"/>
      <c r="C769" s="219"/>
      <c r="D769" s="220" t="s">
        <v>162</v>
      </c>
      <c r="E769" s="221" t="s">
        <v>34</v>
      </c>
      <c r="F769" s="222" t="s">
        <v>843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65" s="13" customFormat="1" ht="13.5">
      <c r="B770" s="230"/>
      <c r="C770" s="231"/>
      <c r="D770" s="220" t="s">
        <v>162</v>
      </c>
      <c r="E770" s="232" t="s">
        <v>34</v>
      </c>
      <c r="F770" s="233" t="s">
        <v>844</v>
      </c>
      <c r="G770" s="231"/>
      <c r="H770" s="234">
        <v>398.71100000000001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65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1594.7719999999999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475</v>
      </c>
      <c r="D772" s="206" t="s">
        <v>155</v>
      </c>
      <c r="E772" s="207" t="s">
        <v>855</v>
      </c>
      <c r="F772" s="208" t="s">
        <v>856</v>
      </c>
      <c r="G772" s="209" t="s">
        <v>158</v>
      </c>
      <c r="H772" s="210">
        <v>287058.96000000002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857</v>
      </c>
    </row>
    <row r="773" spans="2:65" s="12" customFormat="1" ht="13.5">
      <c r="B773" s="218"/>
      <c r="C773" s="219"/>
      <c r="D773" s="220" t="s">
        <v>162</v>
      </c>
      <c r="E773" s="221" t="s">
        <v>34</v>
      </c>
      <c r="F773" s="222" t="s">
        <v>837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65" s="13" customFormat="1" ht="13.5">
      <c r="B774" s="230"/>
      <c r="C774" s="231"/>
      <c r="D774" s="220" t="s">
        <v>162</v>
      </c>
      <c r="E774" s="232" t="s">
        <v>34</v>
      </c>
      <c r="F774" s="233" t="s">
        <v>838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65" s="12" customFormat="1" ht="13.5">
      <c r="B775" s="218"/>
      <c r="C775" s="219"/>
      <c r="D775" s="220" t="s">
        <v>162</v>
      </c>
      <c r="E775" s="221" t="s">
        <v>34</v>
      </c>
      <c r="F775" s="222" t="s">
        <v>839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65" s="13" customFormat="1" ht="13.5">
      <c r="B776" s="230"/>
      <c r="C776" s="231"/>
      <c r="D776" s="220" t="s">
        <v>162</v>
      </c>
      <c r="E776" s="232" t="s">
        <v>34</v>
      </c>
      <c r="F776" s="233" t="s">
        <v>840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65" s="12" customFormat="1" ht="13.5">
      <c r="B777" s="218"/>
      <c r="C777" s="219"/>
      <c r="D777" s="220" t="s">
        <v>162</v>
      </c>
      <c r="E777" s="221" t="s">
        <v>34</v>
      </c>
      <c r="F777" s="222" t="s">
        <v>841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65" s="13" customFormat="1" ht="13.5">
      <c r="B778" s="230"/>
      <c r="C778" s="231"/>
      <c r="D778" s="220" t="s">
        <v>162</v>
      </c>
      <c r="E778" s="232" t="s">
        <v>34</v>
      </c>
      <c r="F778" s="233" t="s">
        <v>842</v>
      </c>
      <c r="G778" s="231"/>
      <c r="H778" s="234">
        <v>397.63799999999998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65" s="12" customFormat="1" ht="13.5">
      <c r="B779" s="218"/>
      <c r="C779" s="219"/>
      <c r="D779" s="220" t="s">
        <v>162</v>
      </c>
      <c r="E779" s="221" t="s">
        <v>34</v>
      </c>
      <c r="F779" s="222" t="s">
        <v>843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 ht="13.5">
      <c r="B780" s="230"/>
      <c r="C780" s="231"/>
      <c r="D780" s="220" t="s">
        <v>162</v>
      </c>
      <c r="E780" s="232" t="s">
        <v>34</v>
      </c>
      <c r="F780" s="233" t="s">
        <v>844</v>
      </c>
      <c r="G780" s="231"/>
      <c r="H780" s="234">
        <v>398.71100000000001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1594.7719999999999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65" s="13" customFormat="1" ht="13.5">
      <c r="B782" s="230"/>
      <c r="C782" s="231"/>
      <c r="D782" s="220" t="s">
        <v>162</v>
      </c>
      <c r="E782" s="232" t="s">
        <v>34</v>
      </c>
      <c r="F782" s="233" t="s">
        <v>848</v>
      </c>
      <c r="G782" s="231"/>
      <c r="H782" s="234">
        <v>287058.96000000002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65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287058.96000000002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480</v>
      </c>
      <c r="D784" s="206" t="s">
        <v>155</v>
      </c>
      <c r="E784" s="207" t="s">
        <v>858</v>
      </c>
      <c r="F784" s="208" t="s">
        <v>859</v>
      </c>
      <c r="G784" s="209" t="s">
        <v>158</v>
      </c>
      <c r="H784" s="210">
        <v>1594.7719999999999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860</v>
      </c>
    </row>
    <row r="785" spans="2:65" s="12" customFormat="1" ht="13.5">
      <c r="B785" s="218"/>
      <c r="C785" s="219"/>
      <c r="D785" s="220" t="s">
        <v>162</v>
      </c>
      <c r="E785" s="221" t="s">
        <v>34</v>
      </c>
      <c r="F785" s="222" t="s">
        <v>837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65" s="13" customFormat="1" ht="13.5">
      <c r="B786" s="230"/>
      <c r="C786" s="231"/>
      <c r="D786" s="220" t="s">
        <v>162</v>
      </c>
      <c r="E786" s="232" t="s">
        <v>34</v>
      </c>
      <c r="F786" s="233" t="s">
        <v>838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65" s="12" customFormat="1" ht="13.5">
      <c r="B787" s="218"/>
      <c r="C787" s="219"/>
      <c r="D787" s="220" t="s">
        <v>162</v>
      </c>
      <c r="E787" s="221" t="s">
        <v>34</v>
      </c>
      <c r="F787" s="222" t="s">
        <v>839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 ht="13.5">
      <c r="B788" s="230"/>
      <c r="C788" s="231"/>
      <c r="D788" s="220" t="s">
        <v>162</v>
      </c>
      <c r="E788" s="232" t="s">
        <v>34</v>
      </c>
      <c r="F788" s="233" t="s">
        <v>840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2" customFormat="1" ht="13.5">
      <c r="B789" s="218"/>
      <c r="C789" s="219"/>
      <c r="D789" s="220" t="s">
        <v>162</v>
      </c>
      <c r="E789" s="221" t="s">
        <v>34</v>
      </c>
      <c r="F789" s="222" t="s">
        <v>841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65" s="13" customFormat="1" ht="13.5">
      <c r="B790" s="230"/>
      <c r="C790" s="231"/>
      <c r="D790" s="220" t="s">
        <v>162</v>
      </c>
      <c r="E790" s="232" t="s">
        <v>34</v>
      </c>
      <c r="F790" s="233" t="s">
        <v>842</v>
      </c>
      <c r="G790" s="231"/>
      <c r="H790" s="234">
        <v>397.63799999999998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65" s="12" customFormat="1" ht="13.5">
      <c r="B791" s="218"/>
      <c r="C791" s="219"/>
      <c r="D791" s="220" t="s">
        <v>162</v>
      </c>
      <c r="E791" s="221" t="s">
        <v>34</v>
      </c>
      <c r="F791" s="222" t="s">
        <v>843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844</v>
      </c>
      <c r="G792" s="231"/>
      <c r="H792" s="234">
        <v>398.71100000000001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1594.7719999999999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861</v>
      </c>
      <c r="F794" s="208" t="s">
        <v>862</v>
      </c>
      <c r="G794" s="209" t="s">
        <v>318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863</v>
      </c>
    </row>
    <row r="795" spans="2:65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65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490</v>
      </c>
      <c r="D797" s="206" t="s">
        <v>155</v>
      </c>
      <c r="E797" s="207" t="s">
        <v>864</v>
      </c>
      <c r="F797" s="208" t="s">
        <v>865</v>
      </c>
      <c r="G797" s="209" t="s">
        <v>318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866</v>
      </c>
    </row>
    <row r="798" spans="2:65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65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867</v>
      </c>
      <c r="F800" s="208" t="s">
        <v>868</v>
      </c>
      <c r="G800" s="209" t="s">
        <v>318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869</v>
      </c>
    </row>
    <row r="801" spans="2:65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65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500</v>
      </c>
      <c r="D803" s="206" t="s">
        <v>155</v>
      </c>
      <c r="E803" s="207" t="s">
        <v>870</v>
      </c>
      <c r="F803" s="208" t="s">
        <v>871</v>
      </c>
      <c r="G803" s="209" t="s">
        <v>158</v>
      </c>
      <c r="H803" s="210">
        <v>593.29999999999995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2.1000000000000001E-4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872</v>
      </c>
    </row>
    <row r="804" spans="2:65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593.29999999999995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65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593.29999999999995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504</v>
      </c>
      <c r="D806" s="206" t="s">
        <v>155</v>
      </c>
      <c r="E806" s="207" t="s">
        <v>873</v>
      </c>
      <c r="F806" s="208" t="s">
        <v>874</v>
      </c>
      <c r="G806" s="209" t="s">
        <v>423</v>
      </c>
      <c r="H806" s="210">
        <v>21.922000000000001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875</v>
      </c>
    </row>
    <row r="807" spans="2:65" s="12" customFormat="1" ht="13.5">
      <c r="B807" s="218"/>
      <c r="C807" s="219"/>
      <c r="D807" s="220" t="s">
        <v>162</v>
      </c>
      <c r="E807" s="221" t="s">
        <v>34</v>
      </c>
      <c r="F807" s="222" t="s">
        <v>876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65" s="13" customFormat="1" ht="13.5">
      <c r="B808" s="230"/>
      <c r="C808" s="231"/>
      <c r="D808" s="220" t="s">
        <v>162</v>
      </c>
      <c r="E808" s="232" t="s">
        <v>34</v>
      </c>
      <c r="F808" s="233" t="s">
        <v>877</v>
      </c>
      <c r="G808" s="231"/>
      <c r="H808" s="234">
        <v>21.922000000000001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65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21.922000000000001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519</v>
      </c>
      <c r="D810" s="206" t="s">
        <v>155</v>
      </c>
      <c r="E810" s="207" t="s">
        <v>878</v>
      </c>
      <c r="F810" s="208" t="s">
        <v>879</v>
      </c>
      <c r="G810" s="209" t="s">
        <v>423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880</v>
      </c>
    </row>
    <row r="811" spans="2:65" s="12" customFormat="1" ht="13.5">
      <c r="B811" s="218"/>
      <c r="C811" s="219"/>
      <c r="D811" s="220" t="s">
        <v>162</v>
      </c>
      <c r="E811" s="221" t="s">
        <v>34</v>
      </c>
      <c r="F811" s="222" t="s">
        <v>876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65" s="13" customFormat="1" ht="13.5">
      <c r="B812" s="230"/>
      <c r="C812" s="231"/>
      <c r="D812" s="220" t="s">
        <v>162</v>
      </c>
      <c r="E812" s="232" t="s">
        <v>34</v>
      </c>
      <c r="F812" s="233" t="s">
        <v>881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65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882</v>
      </c>
      <c r="F814" s="208" t="s">
        <v>883</v>
      </c>
      <c r="G814" s="209" t="s">
        <v>423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884</v>
      </c>
    </row>
    <row r="815" spans="2:65" s="12" customFormat="1" ht="13.5">
      <c r="B815" s="218"/>
      <c r="C815" s="219"/>
      <c r="D815" s="220" t="s">
        <v>162</v>
      </c>
      <c r="E815" s="221" t="s">
        <v>34</v>
      </c>
      <c r="F815" s="222" t="s">
        <v>876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65" s="13" customFormat="1" ht="13.5">
      <c r="B816" s="230"/>
      <c r="C816" s="231"/>
      <c r="D816" s="220" t="s">
        <v>162</v>
      </c>
      <c r="E816" s="232" t="s">
        <v>34</v>
      </c>
      <c r="F816" s="233" t="s">
        <v>877</v>
      </c>
      <c r="G816" s="231"/>
      <c r="H816" s="234">
        <v>21.922000000000001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65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21.922000000000001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65" s="13" customFormat="1" ht="13.5">
      <c r="B818" s="230"/>
      <c r="C818" s="231"/>
      <c r="D818" s="220" t="s">
        <v>162</v>
      </c>
      <c r="E818" s="232" t="s">
        <v>34</v>
      </c>
      <c r="F818" s="233" t="s">
        <v>885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65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529</v>
      </c>
      <c r="D820" s="206" t="s">
        <v>155</v>
      </c>
      <c r="E820" s="207" t="s">
        <v>886</v>
      </c>
      <c r="F820" s="208" t="s">
        <v>887</v>
      </c>
      <c r="G820" s="209" t="s">
        <v>423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888</v>
      </c>
    </row>
    <row r="821" spans="2:65" s="12" customFormat="1" ht="13.5">
      <c r="B821" s="218"/>
      <c r="C821" s="219"/>
      <c r="D821" s="220" t="s">
        <v>162</v>
      </c>
      <c r="E821" s="221" t="s">
        <v>34</v>
      </c>
      <c r="F821" s="222" t="s">
        <v>876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65" s="13" customFormat="1" ht="13.5">
      <c r="B822" s="230"/>
      <c r="C822" s="231"/>
      <c r="D822" s="220" t="s">
        <v>162</v>
      </c>
      <c r="E822" s="232" t="s">
        <v>34</v>
      </c>
      <c r="F822" s="233" t="s">
        <v>881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65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65" s="13" customFormat="1" ht="13.5">
      <c r="B824" s="230"/>
      <c r="C824" s="231"/>
      <c r="D824" s="220" t="s">
        <v>162</v>
      </c>
      <c r="E824" s="232" t="s">
        <v>34</v>
      </c>
      <c r="F824" s="233" t="s">
        <v>889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65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536</v>
      </c>
      <c r="D826" s="206" t="s">
        <v>155</v>
      </c>
      <c r="E826" s="207" t="s">
        <v>890</v>
      </c>
      <c r="F826" s="208" t="s">
        <v>891</v>
      </c>
      <c r="G826" s="209" t="s">
        <v>423</v>
      </c>
      <c r="H826" s="210">
        <v>21.922000000000001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892</v>
      </c>
    </row>
    <row r="827" spans="2:65" s="12" customFormat="1" ht="13.5">
      <c r="B827" s="218"/>
      <c r="C827" s="219"/>
      <c r="D827" s="220" t="s">
        <v>162</v>
      </c>
      <c r="E827" s="221" t="s">
        <v>34</v>
      </c>
      <c r="F827" s="222" t="s">
        <v>876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65" s="13" customFormat="1" ht="13.5">
      <c r="B828" s="230"/>
      <c r="C828" s="231"/>
      <c r="D828" s="220" t="s">
        <v>162</v>
      </c>
      <c r="E828" s="232" t="s">
        <v>34</v>
      </c>
      <c r="F828" s="233" t="s">
        <v>877</v>
      </c>
      <c r="G828" s="231"/>
      <c r="H828" s="234">
        <v>21.922000000000001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65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21.922000000000001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590</v>
      </c>
      <c r="D830" s="206" t="s">
        <v>155</v>
      </c>
      <c r="E830" s="207" t="s">
        <v>893</v>
      </c>
      <c r="F830" s="208" t="s">
        <v>894</v>
      </c>
      <c r="G830" s="209" t="s">
        <v>423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895</v>
      </c>
    </row>
    <row r="831" spans="2:65" s="12" customFormat="1" ht="13.5">
      <c r="B831" s="218"/>
      <c r="C831" s="219"/>
      <c r="D831" s="220" t="s">
        <v>162</v>
      </c>
      <c r="E831" s="221" t="s">
        <v>34</v>
      </c>
      <c r="F831" s="222" t="s">
        <v>876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65" s="13" customFormat="1" ht="13.5">
      <c r="B832" s="230"/>
      <c r="C832" s="231"/>
      <c r="D832" s="220" t="s">
        <v>162</v>
      </c>
      <c r="E832" s="232" t="s">
        <v>34</v>
      </c>
      <c r="F832" s="233" t="s">
        <v>881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65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598</v>
      </c>
      <c r="D834" s="206" t="s">
        <v>155</v>
      </c>
      <c r="E834" s="207" t="s">
        <v>896</v>
      </c>
      <c r="F834" s="208" t="s">
        <v>897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898</v>
      </c>
    </row>
    <row r="835" spans="2:65" s="12" customFormat="1" ht="13.5">
      <c r="B835" s="218"/>
      <c r="C835" s="219"/>
      <c r="D835" s="220" t="s">
        <v>162</v>
      </c>
      <c r="E835" s="221" t="s">
        <v>34</v>
      </c>
      <c r="F835" s="222" t="s">
        <v>899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65" s="12" customFormat="1" ht="13.5">
      <c r="B836" s="218"/>
      <c r="C836" s="219"/>
      <c r="D836" s="220" t="s">
        <v>162</v>
      </c>
      <c r="E836" s="221" t="s">
        <v>34</v>
      </c>
      <c r="F836" s="222" t="s">
        <v>468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65" s="13" customFormat="1" ht="13.5">
      <c r="B837" s="230"/>
      <c r="C837" s="231"/>
      <c r="D837" s="220" t="s">
        <v>162</v>
      </c>
      <c r="E837" s="232" t="s">
        <v>34</v>
      </c>
      <c r="F837" s="233" t="s">
        <v>470</v>
      </c>
      <c r="G837" s="231"/>
      <c r="H837" s="234">
        <v>56.966999999999999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65" s="12" customFormat="1" ht="13.5">
      <c r="B838" s="218"/>
      <c r="C838" s="219"/>
      <c r="D838" s="220" t="s">
        <v>162</v>
      </c>
      <c r="E838" s="221" t="s">
        <v>34</v>
      </c>
      <c r="F838" s="222" t="s">
        <v>325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65" s="12" customFormat="1" ht="13.5">
      <c r="B839" s="218"/>
      <c r="C839" s="219"/>
      <c r="D839" s="220" t="s">
        <v>162</v>
      </c>
      <c r="E839" s="221" t="s">
        <v>34</v>
      </c>
      <c r="F839" s="222" t="s">
        <v>326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65" s="13" customFormat="1" ht="13.5">
      <c r="B840" s="230"/>
      <c r="C840" s="231"/>
      <c r="D840" s="220" t="s">
        <v>162</v>
      </c>
      <c r="E840" s="232" t="s">
        <v>34</v>
      </c>
      <c r="F840" s="233" t="s">
        <v>327</v>
      </c>
      <c r="G840" s="231"/>
      <c r="H840" s="234">
        <v>63.228999999999999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65" s="12" customFormat="1" ht="13.5">
      <c r="B841" s="218"/>
      <c r="C841" s="219"/>
      <c r="D841" s="220" t="s">
        <v>162</v>
      </c>
      <c r="E841" s="221" t="s">
        <v>34</v>
      </c>
      <c r="F841" s="222" t="s">
        <v>471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65" s="13" customFormat="1" ht="13.5">
      <c r="B842" s="230"/>
      <c r="C842" s="231"/>
      <c r="D842" s="220" t="s">
        <v>162</v>
      </c>
      <c r="E842" s="232" t="s">
        <v>34</v>
      </c>
      <c r="F842" s="233" t="s">
        <v>472</v>
      </c>
      <c r="G842" s="231"/>
      <c r="H842" s="234">
        <v>37.512999999999998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65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900</v>
      </c>
      <c r="F844" s="208" t="s">
        <v>901</v>
      </c>
      <c r="G844" s="209" t="s">
        <v>158</v>
      </c>
      <c r="H844" s="210">
        <v>593.29999999999995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4.0000000000000003E-5</v>
      </c>
      <c r="R844" s="215">
        <f>Q844*H844</f>
        <v>2.3732E-2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902</v>
      </c>
    </row>
    <row r="845" spans="2:65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593.29999999999995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65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593.29999999999995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609</v>
      </c>
      <c r="D847" s="206" t="s">
        <v>155</v>
      </c>
      <c r="E847" s="207" t="s">
        <v>903</v>
      </c>
      <c r="F847" s="208" t="s">
        <v>904</v>
      </c>
      <c r="G847" s="209" t="s">
        <v>158</v>
      </c>
      <c r="H847" s="210">
        <v>512.77700000000004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905</v>
      </c>
    </row>
    <row r="848" spans="2:65" s="12" customFormat="1" ht="13.5">
      <c r="B848" s="218"/>
      <c r="C848" s="219"/>
      <c r="D848" s="220" t="s">
        <v>162</v>
      </c>
      <c r="E848" s="221" t="s">
        <v>34</v>
      </c>
      <c r="F848" s="222" t="s">
        <v>906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65" s="12" customFormat="1" ht="13.5">
      <c r="B849" s="218"/>
      <c r="C849" s="219"/>
      <c r="D849" s="220" t="s">
        <v>162</v>
      </c>
      <c r="E849" s="221" t="s">
        <v>34</v>
      </c>
      <c r="F849" s="222" t="s">
        <v>406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65" s="12" customFormat="1" ht="13.5">
      <c r="B850" s="218"/>
      <c r="C850" s="219"/>
      <c r="D850" s="220" t="s">
        <v>162</v>
      </c>
      <c r="E850" s="221" t="s">
        <v>34</v>
      </c>
      <c r="F850" s="222" t="s">
        <v>907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65" s="13" customFormat="1" ht="13.5">
      <c r="B851" s="230"/>
      <c r="C851" s="231"/>
      <c r="D851" s="220" t="s">
        <v>162</v>
      </c>
      <c r="E851" s="232" t="s">
        <v>34</v>
      </c>
      <c r="F851" s="233" t="s">
        <v>908</v>
      </c>
      <c r="G851" s="231"/>
      <c r="H851" s="234">
        <v>72.638000000000005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65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65" s="12" customFormat="1" ht="13.5">
      <c r="B853" s="218"/>
      <c r="C853" s="219"/>
      <c r="D853" s="220" t="s">
        <v>162</v>
      </c>
      <c r="E853" s="221" t="s">
        <v>34</v>
      </c>
      <c r="F853" s="222" t="s">
        <v>909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65" s="13" customFormat="1" ht="13.5">
      <c r="B854" s="230"/>
      <c r="C854" s="231"/>
      <c r="D854" s="220" t="s">
        <v>162</v>
      </c>
      <c r="E854" s="232" t="s">
        <v>34</v>
      </c>
      <c r="F854" s="233" t="s">
        <v>910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65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65" s="13" customFormat="1" ht="13.5">
      <c r="B856" s="230"/>
      <c r="C856" s="231"/>
      <c r="D856" s="220" t="s">
        <v>162</v>
      </c>
      <c r="E856" s="232" t="s">
        <v>34</v>
      </c>
      <c r="F856" s="233" t="s">
        <v>911</v>
      </c>
      <c r="G856" s="231"/>
      <c r="H856" s="234">
        <v>512.77700000000004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65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512.77700000000004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912</v>
      </c>
      <c r="F858" s="208" t="s">
        <v>913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914</v>
      </c>
    </row>
    <row r="859" spans="2:65" s="12" customFormat="1" ht="13.5">
      <c r="B859" s="218"/>
      <c r="C859" s="219"/>
      <c r="D859" s="220" t="s">
        <v>162</v>
      </c>
      <c r="E859" s="221" t="s">
        <v>34</v>
      </c>
      <c r="F859" s="222" t="s">
        <v>915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65" s="12" customFormat="1" ht="13.5">
      <c r="B860" s="218"/>
      <c r="C860" s="219"/>
      <c r="D860" s="220" t="s">
        <v>162</v>
      </c>
      <c r="E860" s="221" t="s">
        <v>34</v>
      </c>
      <c r="F860" s="222" t="s">
        <v>540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65" s="12" customFormat="1" ht="13.5">
      <c r="B861" s="218"/>
      <c r="C861" s="219"/>
      <c r="D861" s="220" t="s">
        <v>162</v>
      </c>
      <c r="E861" s="221" t="s">
        <v>34</v>
      </c>
      <c r="F861" s="222" t="s">
        <v>541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65" s="13" customFormat="1" ht="13.5">
      <c r="B862" s="230"/>
      <c r="C862" s="231"/>
      <c r="D862" s="220" t="s">
        <v>162</v>
      </c>
      <c r="E862" s="232" t="s">
        <v>34</v>
      </c>
      <c r="F862" s="233" t="s">
        <v>542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65" s="12" customFormat="1" ht="13.5">
      <c r="B863" s="218"/>
      <c r="C863" s="219"/>
      <c r="D863" s="220" t="s">
        <v>162</v>
      </c>
      <c r="E863" s="221" t="s">
        <v>34</v>
      </c>
      <c r="F863" s="222" t="s">
        <v>543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65" s="13" customFormat="1" ht="13.5">
      <c r="B864" s="230"/>
      <c r="C864" s="231"/>
      <c r="D864" s="220" t="s">
        <v>162</v>
      </c>
      <c r="E864" s="232" t="s">
        <v>34</v>
      </c>
      <c r="F864" s="233" t="s">
        <v>544</v>
      </c>
      <c r="G864" s="231"/>
      <c r="H864" s="234">
        <v>4.2699999999999996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545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546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547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548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549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550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916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551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552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553</v>
      </c>
      <c r="G874" s="231"/>
      <c r="H874" s="234">
        <v>2.5299999999999998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554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555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556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557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558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559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65" s="12" customFormat="1" ht="13.5">
      <c r="B881" s="218"/>
      <c r="C881" s="219"/>
      <c r="D881" s="220" t="s">
        <v>162</v>
      </c>
      <c r="E881" s="221" t="s">
        <v>34</v>
      </c>
      <c r="F881" s="222" t="s">
        <v>560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65" s="13" customFormat="1" ht="13.5">
      <c r="B882" s="230"/>
      <c r="C882" s="231"/>
      <c r="D882" s="220" t="s">
        <v>162</v>
      </c>
      <c r="E882" s="232" t="s">
        <v>34</v>
      </c>
      <c r="F882" s="233" t="s">
        <v>561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65" s="12" customFormat="1" ht="13.5">
      <c r="B883" s="218"/>
      <c r="C883" s="219"/>
      <c r="D883" s="220" t="s">
        <v>162</v>
      </c>
      <c r="E883" s="221" t="s">
        <v>34</v>
      </c>
      <c r="F883" s="222" t="s">
        <v>562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65" s="13" customFormat="1" ht="13.5">
      <c r="B884" s="230"/>
      <c r="C884" s="231"/>
      <c r="D884" s="220" t="s">
        <v>162</v>
      </c>
      <c r="E884" s="232" t="s">
        <v>34</v>
      </c>
      <c r="F884" s="233" t="s">
        <v>563</v>
      </c>
      <c r="G884" s="231"/>
      <c r="H884" s="234">
        <v>0.55000000000000004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65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65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65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620</v>
      </c>
      <c r="D888" s="206" t="s">
        <v>155</v>
      </c>
      <c r="E888" s="207" t="s">
        <v>917</v>
      </c>
      <c r="F888" s="208" t="s">
        <v>918</v>
      </c>
      <c r="G888" s="209" t="s">
        <v>171</v>
      </c>
      <c r="H888" s="210">
        <v>167.958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0.50375000000000003</v>
      </c>
      <c r="R888" s="215">
        <f>Q888*H888</f>
        <v>84.608842500000009</v>
      </c>
      <c r="S888" s="215">
        <v>1.95</v>
      </c>
      <c r="T888" s="216">
        <f>S888*H888</f>
        <v>327.5181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919</v>
      </c>
    </row>
    <row r="889" spans="2:65" s="12" customFormat="1" ht="27">
      <c r="B889" s="218"/>
      <c r="C889" s="219"/>
      <c r="D889" s="220" t="s">
        <v>162</v>
      </c>
      <c r="E889" s="221" t="s">
        <v>34</v>
      </c>
      <c r="F889" s="222" t="s">
        <v>920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65" s="12" customFormat="1" ht="13.5">
      <c r="B890" s="218"/>
      <c r="C890" s="219"/>
      <c r="D890" s="220" t="s">
        <v>162</v>
      </c>
      <c r="E890" s="221" t="s">
        <v>34</v>
      </c>
      <c r="F890" s="222" t="s">
        <v>921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65" s="12" customFormat="1" ht="13.5">
      <c r="B891" s="218"/>
      <c r="C891" s="219"/>
      <c r="D891" s="220" t="s">
        <v>162</v>
      </c>
      <c r="E891" s="221" t="s">
        <v>34</v>
      </c>
      <c r="F891" s="222" t="s">
        <v>837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65" s="13" customFormat="1" ht="13.5">
      <c r="B892" s="230"/>
      <c r="C892" s="231"/>
      <c r="D892" s="220" t="s">
        <v>162</v>
      </c>
      <c r="E892" s="232" t="s">
        <v>34</v>
      </c>
      <c r="F892" s="233" t="s">
        <v>922</v>
      </c>
      <c r="G892" s="231"/>
      <c r="H892" s="234">
        <v>248.66300000000001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65" s="12" customFormat="1" ht="13.5">
      <c r="B893" s="218"/>
      <c r="C893" s="219"/>
      <c r="D893" s="220" t="s">
        <v>162</v>
      </c>
      <c r="E893" s="221" t="s">
        <v>34</v>
      </c>
      <c r="F893" s="222" t="s">
        <v>839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65" s="13" customFormat="1" ht="13.5">
      <c r="B894" s="230"/>
      <c r="C894" s="231"/>
      <c r="D894" s="220" t="s">
        <v>162</v>
      </c>
      <c r="E894" s="232" t="s">
        <v>34</v>
      </c>
      <c r="F894" s="233" t="s">
        <v>923</v>
      </c>
      <c r="G894" s="231"/>
      <c r="H894" s="234">
        <v>207.47399999999999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65" s="12" customFormat="1" ht="13.5">
      <c r="B895" s="218"/>
      <c r="C895" s="219"/>
      <c r="D895" s="220" t="s">
        <v>162</v>
      </c>
      <c r="E895" s="221" t="s">
        <v>34</v>
      </c>
      <c r="F895" s="222" t="s">
        <v>841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65" s="13" customFormat="1" ht="13.5">
      <c r="B896" s="230"/>
      <c r="C896" s="231"/>
      <c r="D896" s="220" t="s">
        <v>162</v>
      </c>
      <c r="E896" s="232" t="s">
        <v>34</v>
      </c>
      <c r="F896" s="233" t="s">
        <v>924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65" s="12" customFormat="1" ht="13.5">
      <c r="B897" s="218"/>
      <c r="C897" s="219"/>
      <c r="D897" s="220" t="s">
        <v>162</v>
      </c>
      <c r="E897" s="221" t="s">
        <v>34</v>
      </c>
      <c r="F897" s="222" t="s">
        <v>843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65" s="13" customFormat="1" ht="13.5">
      <c r="B898" s="230"/>
      <c r="C898" s="231"/>
      <c r="D898" s="220" t="s">
        <v>162</v>
      </c>
      <c r="E898" s="232" t="s">
        <v>34</v>
      </c>
      <c r="F898" s="233" t="s">
        <v>925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65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878.21100000000001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65" s="13" customFormat="1" ht="13.5">
      <c r="B900" s="230"/>
      <c r="C900" s="231"/>
      <c r="D900" s="220" t="s">
        <v>162</v>
      </c>
      <c r="E900" s="232" t="s">
        <v>34</v>
      </c>
      <c r="F900" s="233" t="s">
        <v>926</v>
      </c>
      <c r="G900" s="231"/>
      <c r="H900" s="234">
        <v>167.958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65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167.958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927</v>
      </c>
      <c r="D902" s="277" t="s">
        <v>928</v>
      </c>
      <c r="E902" s="278" t="s">
        <v>929</v>
      </c>
      <c r="F902" s="279" t="s">
        <v>930</v>
      </c>
      <c r="G902" s="280" t="s">
        <v>318</v>
      </c>
      <c r="H902" s="281">
        <v>33143.667999999998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5.7999999999999996E-3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928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931</v>
      </c>
    </row>
    <row r="903" spans="2:65" s="1" customFormat="1" ht="27">
      <c r="B903" s="43"/>
      <c r="C903" s="65"/>
      <c r="D903" s="220" t="s">
        <v>932</v>
      </c>
      <c r="E903" s="65"/>
      <c r="F903" s="287" t="s">
        <v>933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932</v>
      </c>
      <c r="AU903" s="25" t="s">
        <v>86</v>
      </c>
    </row>
    <row r="904" spans="2:65" s="12" customFormat="1" ht="13.5">
      <c r="B904" s="218"/>
      <c r="C904" s="219"/>
      <c r="D904" s="220" t="s">
        <v>162</v>
      </c>
      <c r="E904" s="221" t="s">
        <v>34</v>
      </c>
      <c r="F904" s="222" t="s">
        <v>934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65" s="12" customFormat="1" ht="27">
      <c r="B905" s="218"/>
      <c r="C905" s="219"/>
      <c r="D905" s="220" t="s">
        <v>162</v>
      </c>
      <c r="E905" s="221" t="s">
        <v>34</v>
      </c>
      <c r="F905" s="222" t="s">
        <v>920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65" s="12" customFormat="1" ht="13.5">
      <c r="B906" s="218"/>
      <c r="C906" s="219"/>
      <c r="D906" s="220" t="s">
        <v>162</v>
      </c>
      <c r="E906" s="221" t="s">
        <v>34</v>
      </c>
      <c r="F906" s="222" t="s">
        <v>921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65" s="12" customFormat="1" ht="13.5">
      <c r="B907" s="218"/>
      <c r="C907" s="219"/>
      <c r="D907" s="220" t="s">
        <v>162</v>
      </c>
      <c r="E907" s="221" t="s">
        <v>34</v>
      </c>
      <c r="F907" s="222" t="s">
        <v>837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65" s="13" customFormat="1" ht="13.5">
      <c r="B908" s="230"/>
      <c r="C908" s="231"/>
      <c r="D908" s="220" t="s">
        <v>162</v>
      </c>
      <c r="E908" s="232" t="s">
        <v>34</v>
      </c>
      <c r="F908" s="233" t="s">
        <v>922</v>
      </c>
      <c r="G908" s="231"/>
      <c r="H908" s="234">
        <v>248.66300000000001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65" s="12" customFormat="1" ht="13.5">
      <c r="B909" s="218"/>
      <c r="C909" s="219"/>
      <c r="D909" s="220" t="s">
        <v>162</v>
      </c>
      <c r="E909" s="221" t="s">
        <v>34</v>
      </c>
      <c r="F909" s="222" t="s">
        <v>839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65" s="13" customFormat="1" ht="13.5">
      <c r="B910" s="230"/>
      <c r="C910" s="231"/>
      <c r="D910" s="220" t="s">
        <v>162</v>
      </c>
      <c r="E910" s="232" t="s">
        <v>34</v>
      </c>
      <c r="F910" s="233" t="s">
        <v>923</v>
      </c>
      <c r="G910" s="231"/>
      <c r="H910" s="234">
        <v>207.47399999999999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65" s="12" customFormat="1" ht="13.5">
      <c r="B911" s="218"/>
      <c r="C911" s="219"/>
      <c r="D911" s="220" t="s">
        <v>162</v>
      </c>
      <c r="E911" s="221" t="s">
        <v>34</v>
      </c>
      <c r="F911" s="222" t="s">
        <v>841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65" s="13" customFormat="1" ht="13.5">
      <c r="B912" s="230"/>
      <c r="C912" s="231"/>
      <c r="D912" s="220" t="s">
        <v>162</v>
      </c>
      <c r="E912" s="232" t="s">
        <v>34</v>
      </c>
      <c r="F912" s="233" t="s">
        <v>924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65" s="12" customFormat="1" ht="13.5">
      <c r="B913" s="218"/>
      <c r="C913" s="219"/>
      <c r="D913" s="220" t="s">
        <v>162</v>
      </c>
      <c r="E913" s="221" t="s">
        <v>34</v>
      </c>
      <c r="F913" s="222" t="s">
        <v>843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65" s="13" customFormat="1" ht="13.5">
      <c r="B914" s="230"/>
      <c r="C914" s="231"/>
      <c r="D914" s="220" t="s">
        <v>162</v>
      </c>
      <c r="E914" s="232" t="s">
        <v>34</v>
      </c>
      <c r="F914" s="233" t="s">
        <v>925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65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878.21100000000001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65" s="13" customFormat="1" ht="13.5">
      <c r="B916" s="230"/>
      <c r="C916" s="231"/>
      <c r="D916" s="220" t="s">
        <v>162</v>
      </c>
      <c r="E916" s="232" t="s">
        <v>34</v>
      </c>
      <c r="F916" s="233" t="s">
        <v>935</v>
      </c>
      <c r="G916" s="231"/>
      <c r="H916" s="234">
        <v>746.47900000000004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65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746.47900000000004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65" s="13" customFormat="1" ht="13.5">
      <c r="B918" s="230"/>
      <c r="C918" s="231"/>
      <c r="D918" s="220" t="s">
        <v>162</v>
      </c>
      <c r="E918" s="232" t="s">
        <v>34</v>
      </c>
      <c r="F918" s="233" t="s">
        <v>936</v>
      </c>
      <c r="G918" s="231"/>
      <c r="H918" s="234">
        <v>33143.667999999998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65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33143.667999999998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937</v>
      </c>
      <c r="D920" s="206" t="s">
        <v>155</v>
      </c>
      <c r="E920" s="207" t="s">
        <v>938</v>
      </c>
      <c r="F920" s="208" t="s">
        <v>939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0.50375000000000003</v>
      </c>
      <c r="R920" s="215">
        <f>Q920*H920</f>
        <v>28.713750000000001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940</v>
      </c>
    </row>
    <row r="921" spans="2:65" s="12" customFormat="1" ht="27">
      <c r="B921" s="218"/>
      <c r="C921" s="219"/>
      <c r="D921" s="220" t="s">
        <v>162</v>
      </c>
      <c r="E921" s="221" t="s">
        <v>34</v>
      </c>
      <c r="F921" s="222" t="s">
        <v>941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65" s="12" customFormat="1" ht="13.5">
      <c r="B922" s="218"/>
      <c r="C922" s="219"/>
      <c r="D922" s="220" t="s">
        <v>162</v>
      </c>
      <c r="E922" s="221" t="s">
        <v>34</v>
      </c>
      <c r="F922" s="222" t="s">
        <v>942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65" s="13" customFormat="1" ht="13.5">
      <c r="B923" s="230"/>
      <c r="C923" s="231"/>
      <c r="D923" s="220" t="s">
        <v>162</v>
      </c>
      <c r="E923" s="232" t="s">
        <v>34</v>
      </c>
      <c r="F923" s="233" t="s">
        <v>943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65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944</v>
      </c>
      <c r="D925" s="206" t="s">
        <v>155</v>
      </c>
      <c r="E925" s="207" t="s">
        <v>945</v>
      </c>
      <c r="F925" s="208" t="s">
        <v>946</v>
      </c>
      <c r="G925" s="209" t="s">
        <v>171</v>
      </c>
      <c r="H925" s="210">
        <v>9.3520000000000003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0.50375000000000003</v>
      </c>
      <c r="R925" s="215">
        <f>Q925*H925</f>
        <v>4.7110700000000003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947</v>
      </c>
    </row>
    <row r="926" spans="2:65" s="12" customFormat="1" ht="13.5">
      <c r="B926" s="218"/>
      <c r="C926" s="219"/>
      <c r="D926" s="220" t="s">
        <v>162</v>
      </c>
      <c r="E926" s="221" t="s">
        <v>34</v>
      </c>
      <c r="F926" s="222" t="s">
        <v>948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65" s="12" customFormat="1" ht="13.5">
      <c r="B927" s="218"/>
      <c r="C927" s="219"/>
      <c r="D927" s="220" t="s">
        <v>162</v>
      </c>
      <c r="E927" s="221" t="s">
        <v>34</v>
      </c>
      <c r="F927" s="222" t="s">
        <v>949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65" s="12" customFormat="1" ht="13.5">
      <c r="B928" s="218"/>
      <c r="C928" s="219"/>
      <c r="D928" s="220" t="s">
        <v>162</v>
      </c>
      <c r="E928" s="221" t="s">
        <v>34</v>
      </c>
      <c r="F928" s="222" t="s">
        <v>837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65" s="13" customFormat="1" ht="13.5">
      <c r="B929" s="230"/>
      <c r="C929" s="231"/>
      <c r="D929" s="220" t="s">
        <v>162</v>
      </c>
      <c r="E929" s="232" t="s">
        <v>34</v>
      </c>
      <c r="F929" s="233" t="s">
        <v>950</v>
      </c>
      <c r="G929" s="231"/>
      <c r="H929" s="234">
        <v>35.460999999999999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65" s="12" customFormat="1" ht="13.5">
      <c r="B930" s="218"/>
      <c r="C930" s="219"/>
      <c r="D930" s="220" t="s">
        <v>162</v>
      </c>
      <c r="E930" s="221" t="s">
        <v>34</v>
      </c>
      <c r="F930" s="222" t="s">
        <v>839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65" s="13" customFormat="1" ht="13.5">
      <c r="B931" s="230"/>
      <c r="C931" s="231"/>
      <c r="D931" s="220" t="s">
        <v>162</v>
      </c>
      <c r="E931" s="232" t="s">
        <v>34</v>
      </c>
      <c r="F931" s="233" t="s">
        <v>951</v>
      </c>
      <c r="G931" s="231"/>
      <c r="H931" s="234">
        <v>33.710999999999999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65" s="12" customFormat="1" ht="13.5">
      <c r="B932" s="218"/>
      <c r="C932" s="219"/>
      <c r="D932" s="220" t="s">
        <v>162</v>
      </c>
      <c r="E932" s="221" t="s">
        <v>34</v>
      </c>
      <c r="F932" s="222" t="s">
        <v>841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65" s="13" customFormat="1" ht="13.5">
      <c r="B933" s="230"/>
      <c r="C933" s="231"/>
      <c r="D933" s="220" t="s">
        <v>162</v>
      </c>
      <c r="E933" s="232" t="s">
        <v>34</v>
      </c>
      <c r="F933" s="233" t="s">
        <v>952</v>
      </c>
      <c r="G933" s="231"/>
      <c r="H933" s="234">
        <v>41.283000000000001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65" s="12" customFormat="1" ht="13.5">
      <c r="B934" s="218"/>
      <c r="C934" s="219"/>
      <c r="D934" s="220" t="s">
        <v>162</v>
      </c>
      <c r="E934" s="221" t="s">
        <v>34</v>
      </c>
      <c r="F934" s="222" t="s">
        <v>843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65" s="13" customFormat="1" ht="13.5">
      <c r="B935" s="230"/>
      <c r="C935" s="231"/>
      <c r="D935" s="220" t="s">
        <v>162</v>
      </c>
      <c r="E935" s="232" t="s">
        <v>34</v>
      </c>
      <c r="F935" s="233" t="s">
        <v>953</v>
      </c>
      <c r="G935" s="231"/>
      <c r="H935" s="234">
        <v>45.414000000000001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65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65" s="13" customFormat="1" ht="13.5">
      <c r="B937" s="230"/>
      <c r="C937" s="231"/>
      <c r="D937" s="220" t="s">
        <v>162</v>
      </c>
      <c r="E937" s="232" t="s">
        <v>34</v>
      </c>
      <c r="F937" s="233" t="s">
        <v>954</v>
      </c>
      <c r="G937" s="231"/>
      <c r="H937" s="234">
        <v>9.3520000000000003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65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9.3520000000000003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955</v>
      </c>
      <c r="D939" s="277" t="s">
        <v>928</v>
      </c>
      <c r="E939" s="278" t="s">
        <v>956</v>
      </c>
      <c r="F939" s="279" t="s">
        <v>957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928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958</v>
      </c>
    </row>
    <row r="940" spans="2:65" s="12" customFormat="1" ht="13.5">
      <c r="B940" s="218"/>
      <c r="C940" s="219"/>
      <c r="D940" s="220" t="s">
        <v>162</v>
      </c>
      <c r="E940" s="221" t="s">
        <v>34</v>
      </c>
      <c r="F940" s="222" t="s">
        <v>948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65" s="12" customFormat="1" ht="13.5">
      <c r="B941" s="218"/>
      <c r="C941" s="219"/>
      <c r="D941" s="220" t="s">
        <v>162</v>
      </c>
      <c r="E941" s="221" t="s">
        <v>34</v>
      </c>
      <c r="F941" s="222" t="s">
        <v>949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65" s="12" customFormat="1" ht="13.5">
      <c r="B942" s="218"/>
      <c r="C942" s="219"/>
      <c r="D942" s="220" t="s">
        <v>162</v>
      </c>
      <c r="E942" s="221" t="s">
        <v>34</v>
      </c>
      <c r="F942" s="222" t="s">
        <v>837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65" s="13" customFormat="1" ht="13.5">
      <c r="B943" s="230"/>
      <c r="C943" s="231"/>
      <c r="D943" s="220" t="s">
        <v>162</v>
      </c>
      <c r="E943" s="232" t="s">
        <v>34</v>
      </c>
      <c r="F943" s="233" t="s">
        <v>950</v>
      </c>
      <c r="G943" s="231"/>
      <c r="H943" s="234">
        <v>35.460999999999999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65" s="12" customFormat="1" ht="13.5">
      <c r="B944" s="218"/>
      <c r="C944" s="219"/>
      <c r="D944" s="220" t="s">
        <v>162</v>
      </c>
      <c r="E944" s="221" t="s">
        <v>34</v>
      </c>
      <c r="F944" s="222" t="s">
        <v>839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65" s="13" customFormat="1" ht="13.5">
      <c r="B945" s="230"/>
      <c r="C945" s="231"/>
      <c r="D945" s="220" t="s">
        <v>162</v>
      </c>
      <c r="E945" s="232" t="s">
        <v>34</v>
      </c>
      <c r="F945" s="233" t="s">
        <v>951</v>
      </c>
      <c r="G945" s="231"/>
      <c r="H945" s="234">
        <v>33.710999999999999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65" s="12" customFormat="1" ht="13.5">
      <c r="B946" s="218"/>
      <c r="C946" s="219"/>
      <c r="D946" s="220" t="s">
        <v>162</v>
      </c>
      <c r="E946" s="221" t="s">
        <v>34</v>
      </c>
      <c r="F946" s="222" t="s">
        <v>841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65" s="13" customFormat="1" ht="13.5">
      <c r="B947" s="230"/>
      <c r="C947" s="231"/>
      <c r="D947" s="220" t="s">
        <v>162</v>
      </c>
      <c r="E947" s="232" t="s">
        <v>34</v>
      </c>
      <c r="F947" s="233" t="s">
        <v>952</v>
      </c>
      <c r="G947" s="231"/>
      <c r="H947" s="234">
        <v>41.283000000000001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65" s="12" customFormat="1" ht="13.5">
      <c r="B948" s="218"/>
      <c r="C948" s="219"/>
      <c r="D948" s="220" t="s">
        <v>162</v>
      </c>
      <c r="E948" s="221" t="s">
        <v>34</v>
      </c>
      <c r="F948" s="222" t="s">
        <v>843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65" s="13" customFormat="1" ht="13.5">
      <c r="B949" s="230"/>
      <c r="C949" s="231"/>
      <c r="D949" s="220" t="s">
        <v>162</v>
      </c>
      <c r="E949" s="232" t="s">
        <v>34</v>
      </c>
      <c r="F949" s="233" t="s">
        <v>953</v>
      </c>
      <c r="G949" s="231"/>
      <c r="H949" s="234">
        <v>45.414000000000001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65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65" s="13" customFormat="1" ht="27">
      <c r="B951" s="230"/>
      <c r="C951" s="231"/>
      <c r="D951" s="220" t="s">
        <v>162</v>
      </c>
      <c r="E951" s="232" t="s">
        <v>34</v>
      </c>
      <c r="F951" s="233" t="s">
        <v>959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65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960</v>
      </c>
      <c r="D953" s="206" t="s">
        <v>155</v>
      </c>
      <c r="E953" s="207" t="s">
        <v>961</v>
      </c>
      <c r="F953" s="208" t="s">
        <v>962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0.50375000000000003</v>
      </c>
      <c r="R953" s="215">
        <f>Q953*H953</f>
        <v>7.0666050000000009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963</v>
      </c>
    </row>
    <row r="954" spans="2:65" s="12" customFormat="1" ht="13.5">
      <c r="B954" s="218"/>
      <c r="C954" s="219"/>
      <c r="D954" s="220" t="s">
        <v>162</v>
      </c>
      <c r="E954" s="221" t="s">
        <v>34</v>
      </c>
      <c r="F954" s="222" t="s">
        <v>948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65" s="12" customFormat="1" ht="13.5">
      <c r="B955" s="218"/>
      <c r="C955" s="219"/>
      <c r="D955" s="220" t="s">
        <v>162</v>
      </c>
      <c r="E955" s="221" t="s">
        <v>34</v>
      </c>
      <c r="F955" s="222" t="s">
        <v>949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65" s="12" customFormat="1" ht="13.5">
      <c r="B956" s="218"/>
      <c r="C956" s="219"/>
      <c r="D956" s="220" t="s">
        <v>162</v>
      </c>
      <c r="E956" s="221" t="s">
        <v>34</v>
      </c>
      <c r="F956" s="222" t="s">
        <v>837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65" s="13" customFormat="1" ht="13.5">
      <c r="B957" s="230"/>
      <c r="C957" s="231"/>
      <c r="D957" s="220" t="s">
        <v>162</v>
      </c>
      <c r="E957" s="232" t="s">
        <v>34</v>
      </c>
      <c r="F957" s="233" t="s">
        <v>950</v>
      </c>
      <c r="G957" s="231"/>
      <c r="H957" s="234">
        <v>35.460999999999999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65" s="12" customFormat="1" ht="13.5">
      <c r="B958" s="218"/>
      <c r="C958" s="219"/>
      <c r="D958" s="220" t="s">
        <v>162</v>
      </c>
      <c r="E958" s="221" t="s">
        <v>34</v>
      </c>
      <c r="F958" s="222" t="s">
        <v>839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65" s="13" customFormat="1" ht="13.5">
      <c r="B959" s="230"/>
      <c r="C959" s="231"/>
      <c r="D959" s="220" t="s">
        <v>162</v>
      </c>
      <c r="E959" s="232" t="s">
        <v>34</v>
      </c>
      <c r="F959" s="233" t="s">
        <v>951</v>
      </c>
      <c r="G959" s="231"/>
      <c r="H959" s="234">
        <v>33.710999999999999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65" s="12" customFormat="1" ht="13.5">
      <c r="B960" s="218"/>
      <c r="C960" s="219"/>
      <c r="D960" s="220" t="s">
        <v>162</v>
      </c>
      <c r="E960" s="221" t="s">
        <v>34</v>
      </c>
      <c r="F960" s="222" t="s">
        <v>841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65" s="13" customFormat="1" ht="13.5">
      <c r="B961" s="230"/>
      <c r="C961" s="231"/>
      <c r="D961" s="220" t="s">
        <v>162</v>
      </c>
      <c r="E961" s="232" t="s">
        <v>34</v>
      </c>
      <c r="F961" s="233" t="s">
        <v>952</v>
      </c>
      <c r="G961" s="231"/>
      <c r="H961" s="234">
        <v>41.283000000000001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65" s="12" customFormat="1" ht="13.5">
      <c r="B962" s="218"/>
      <c r="C962" s="219"/>
      <c r="D962" s="220" t="s">
        <v>162</v>
      </c>
      <c r="E962" s="221" t="s">
        <v>34</v>
      </c>
      <c r="F962" s="222" t="s">
        <v>843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65" s="13" customFormat="1" ht="13.5">
      <c r="B963" s="230"/>
      <c r="C963" s="231"/>
      <c r="D963" s="220" t="s">
        <v>162</v>
      </c>
      <c r="E963" s="232" t="s">
        <v>34</v>
      </c>
      <c r="F963" s="233" t="s">
        <v>953</v>
      </c>
      <c r="G963" s="231"/>
      <c r="H963" s="234">
        <v>45.414000000000001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65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65" s="13" customFormat="1" ht="27">
      <c r="B965" s="230"/>
      <c r="C965" s="231"/>
      <c r="D965" s="220" t="s">
        <v>162</v>
      </c>
      <c r="E965" s="232" t="s">
        <v>34</v>
      </c>
      <c r="F965" s="233" t="s">
        <v>959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65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5" s="11" customFormat="1" ht="29.85" customHeight="1">
      <c r="B967" s="189"/>
      <c r="C967" s="190"/>
      <c r="D967" s="203" t="s">
        <v>76</v>
      </c>
      <c r="E967" s="204" t="s">
        <v>448</v>
      </c>
      <c r="F967" s="204" t="s">
        <v>449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964</v>
      </c>
      <c r="D968" s="206" t="s">
        <v>155</v>
      </c>
      <c r="E968" s="207" t="s">
        <v>965</v>
      </c>
      <c r="F968" s="208" t="s">
        <v>966</v>
      </c>
      <c r="G968" s="209" t="s">
        <v>218</v>
      </c>
      <c r="H968" s="210">
        <v>667.09400000000005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967</v>
      </c>
    </row>
    <row r="969" spans="2:65" s="11" customFormat="1" ht="37.35" customHeight="1">
      <c r="B969" s="189"/>
      <c r="C969" s="190"/>
      <c r="D969" s="191" t="s">
        <v>76</v>
      </c>
      <c r="E969" s="192" t="s">
        <v>450</v>
      </c>
      <c r="F969" s="192" t="s">
        <v>450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P970+P1005+P1233+P1239+P1249+P1364+P1374+P1530+P1665+P1800+P1893+P2034+P2079+P2144+P2164+P2340+P2472+P2513+P2656+P2660+P2667+P2695</f>
        <v>0</v>
      </c>
      <c r="Q969" s="197"/>
      <c r="R969" s="198">
        <f>R970+R1005+R1233+R1239+R1249+R1364+R1374+R1530+R1665+R1800+R1893+R2034+R2079+R2144+R2164+R2340+R2472+R2513+R2656+R2660+R2667+R2695</f>
        <v>70.920036519999996</v>
      </c>
      <c r="S969" s="197"/>
      <c r="T969" s="199">
        <f>T970+T1005+T1233+T1239+T1249+T1364+T1374+T1530+T1665+T1800+T1893+T2034+T2079+T2144+T2164+T2340+T2472+T2513+T2656+T2660+T2667+T2695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BK970+BK1005+BK1233+BK1239+BK1249+BK1364+BK1374+BK1530+BK1665+BK1800+BK1893+BK2034+BK2079+BK2144+BK2164+BK2340+BK2472+BK2513+BK2656+BK2660+BK2667+BK2695</f>
        <v>0</v>
      </c>
    </row>
    <row r="970" spans="2:65" s="11" customFormat="1" ht="19.899999999999999" customHeight="1">
      <c r="B970" s="189"/>
      <c r="C970" s="190"/>
      <c r="D970" s="203" t="s">
        <v>76</v>
      </c>
      <c r="E970" s="204" t="s">
        <v>968</v>
      </c>
      <c r="F970" s="204" t="s">
        <v>969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398</v>
      </c>
      <c r="D971" s="206" t="s">
        <v>155</v>
      </c>
      <c r="E971" s="207" t="s">
        <v>970</v>
      </c>
      <c r="F971" s="208" t="s">
        <v>971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7.8399999999999997E-4</v>
      </c>
      <c r="R971" s="215">
        <f>Q971*H971</f>
        <v>8.2641439999999997E-2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972</v>
      </c>
    </row>
    <row r="972" spans="2:65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65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65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65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65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65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65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65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65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9.5299999999999994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65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65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65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65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65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65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65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65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65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65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973</v>
      </c>
      <c r="D991" s="206" t="s">
        <v>155</v>
      </c>
      <c r="E991" s="207" t="s">
        <v>974</v>
      </c>
      <c r="F991" s="208" t="s">
        <v>975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6.0000000000000001E-3</v>
      </c>
      <c r="R991" s="215">
        <f>Q991*H991</f>
        <v>1.1806380000000001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976</v>
      </c>
    </row>
    <row r="992" spans="2:65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65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65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65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65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65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65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65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65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65" s="12" customFormat="1" ht="13.5">
      <c r="B1001" s="218"/>
      <c r="C1001" s="219"/>
      <c r="D1001" s="220" t="s">
        <v>162</v>
      </c>
      <c r="E1001" s="221" t="s">
        <v>34</v>
      </c>
      <c r="F1001" s="222" t="s">
        <v>977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65" s="13" customFormat="1" ht="13.5">
      <c r="B1002" s="230"/>
      <c r="C1002" s="231"/>
      <c r="D1002" s="220" t="s">
        <v>162</v>
      </c>
      <c r="E1002" s="232" t="s">
        <v>34</v>
      </c>
      <c r="F1002" s="233" t="s">
        <v>978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65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979</v>
      </c>
      <c r="D1004" s="206" t="s">
        <v>155</v>
      </c>
      <c r="E1004" s="207" t="s">
        <v>980</v>
      </c>
      <c r="F1004" s="208" t="s">
        <v>981</v>
      </c>
      <c r="G1004" s="209" t="s">
        <v>982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983</v>
      </c>
    </row>
    <row r="1005" spans="2:65" s="11" customFormat="1" ht="29.85" customHeight="1">
      <c r="B1005" s="189"/>
      <c r="C1005" s="190"/>
      <c r="D1005" s="203" t="s">
        <v>76</v>
      </c>
      <c r="E1005" s="204" t="s">
        <v>984</v>
      </c>
      <c r="F1005" s="204" t="s">
        <v>985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2.1294731599999999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986</v>
      </c>
      <c r="D1006" s="206" t="s">
        <v>155</v>
      </c>
      <c r="E1006" s="207" t="s">
        <v>987</v>
      </c>
      <c r="F1006" s="208" t="s">
        <v>988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989</v>
      </c>
    </row>
    <row r="1007" spans="2:65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65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9.5299999999999994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406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407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408</v>
      </c>
      <c r="G1018" s="231"/>
      <c r="H1018" s="234">
        <v>19.079999999999998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65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65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65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990</v>
      </c>
      <c r="D1028" s="277" t="s">
        <v>928</v>
      </c>
      <c r="E1028" s="278" t="s">
        <v>991</v>
      </c>
      <c r="F1028" s="279" t="s">
        <v>992</v>
      </c>
      <c r="G1028" s="280" t="s">
        <v>158</v>
      </c>
      <c r="H1028" s="281">
        <v>55.844999999999999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3.0000000000000001E-3</v>
      </c>
      <c r="R1028" s="215">
        <f>Q1028*H1028</f>
        <v>0.16753499999999999</v>
      </c>
      <c r="S1028" s="215">
        <v>0</v>
      </c>
      <c r="T1028" s="216">
        <f>S1028*H1028</f>
        <v>0</v>
      </c>
      <c r="AR1028" s="25" t="s">
        <v>420</v>
      </c>
      <c r="AT1028" s="25" t="s">
        <v>928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993</v>
      </c>
    </row>
    <row r="1029" spans="2:65" s="1" customFormat="1" ht="27">
      <c r="B1029" s="43"/>
      <c r="C1029" s="65"/>
      <c r="D1029" s="220" t="s">
        <v>932</v>
      </c>
      <c r="E1029" s="65"/>
      <c r="F1029" s="287" t="s">
        <v>994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932</v>
      </c>
      <c r="AU1029" s="25" t="s">
        <v>86</v>
      </c>
    </row>
    <row r="1030" spans="2:65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65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65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65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65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65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65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65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65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9.5299999999999994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65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65" s="13" customFormat="1" ht="13.5">
      <c r="B1040" s="230"/>
      <c r="C1040" s="231"/>
      <c r="D1040" s="220" t="s">
        <v>162</v>
      </c>
      <c r="E1040" s="232" t="s">
        <v>34</v>
      </c>
      <c r="F1040" s="233" t="s">
        <v>995</v>
      </c>
      <c r="G1040" s="231"/>
      <c r="H1040" s="234">
        <v>55.844999999999999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65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55.844999999999999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996</v>
      </c>
      <c r="D1042" s="277" t="s">
        <v>928</v>
      </c>
      <c r="E1042" s="278" t="s">
        <v>997</v>
      </c>
      <c r="F1042" s="279" t="s">
        <v>998</v>
      </c>
      <c r="G1042" s="280" t="s">
        <v>158</v>
      </c>
      <c r="H1042" s="281">
        <v>62.051000000000002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5.9999999999999995E-4</v>
      </c>
      <c r="R1042" s="215">
        <f>Q1042*H1042</f>
        <v>3.7230599999999996E-2</v>
      </c>
      <c r="S1042" s="215">
        <v>0</v>
      </c>
      <c r="T1042" s="216">
        <f>S1042*H1042</f>
        <v>0</v>
      </c>
      <c r="AR1042" s="25" t="s">
        <v>420</v>
      </c>
      <c r="AT1042" s="25" t="s">
        <v>928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999</v>
      </c>
    </row>
    <row r="1043" spans="2:65" s="1" customFormat="1" ht="27">
      <c r="B1043" s="43"/>
      <c r="C1043" s="65"/>
      <c r="D1043" s="220" t="s">
        <v>932</v>
      </c>
      <c r="E1043" s="65"/>
      <c r="F1043" s="287" t="s">
        <v>1000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932</v>
      </c>
      <c r="AU1043" s="25" t="s">
        <v>86</v>
      </c>
    </row>
    <row r="1044" spans="2:65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65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65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65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65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65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60.834000000000003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65" s="13" customFormat="1" ht="13.5">
      <c r="B1050" s="230"/>
      <c r="C1050" s="231"/>
      <c r="D1050" s="220" t="s">
        <v>162</v>
      </c>
      <c r="E1050" s="232" t="s">
        <v>34</v>
      </c>
      <c r="F1050" s="233" t="s">
        <v>1001</v>
      </c>
      <c r="G1050" s="231"/>
      <c r="H1050" s="234">
        <v>62.051000000000002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65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62.051000000000002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1002</v>
      </c>
      <c r="D1052" s="277" t="s">
        <v>928</v>
      </c>
      <c r="E1052" s="278" t="s">
        <v>1003</v>
      </c>
      <c r="F1052" s="279" t="s">
        <v>1004</v>
      </c>
      <c r="G1052" s="280" t="s">
        <v>158</v>
      </c>
      <c r="H1052" s="281">
        <v>53.457999999999998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2.1389999999999999E-2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928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1005</v>
      </c>
    </row>
    <row r="1053" spans="2:65" s="12" customFormat="1" ht="13.5">
      <c r="B1053" s="218"/>
      <c r="C1053" s="219"/>
      <c r="D1053" s="220" t="s">
        <v>162</v>
      </c>
      <c r="E1053" s="221" t="s">
        <v>34</v>
      </c>
      <c r="F1053" s="222" t="s">
        <v>406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65" s="12" customFormat="1" ht="13.5">
      <c r="B1054" s="218"/>
      <c r="C1054" s="219"/>
      <c r="D1054" s="220" t="s">
        <v>162</v>
      </c>
      <c r="E1054" s="221" t="s">
        <v>34</v>
      </c>
      <c r="F1054" s="222" t="s">
        <v>407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65" s="13" customFormat="1" ht="13.5">
      <c r="B1055" s="230"/>
      <c r="C1055" s="231"/>
      <c r="D1055" s="220" t="s">
        <v>162</v>
      </c>
      <c r="E1055" s="232" t="s">
        <v>34</v>
      </c>
      <c r="F1055" s="233" t="s">
        <v>408</v>
      </c>
      <c r="G1055" s="231"/>
      <c r="H1055" s="234">
        <v>19.079999999999998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65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65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65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65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65" s="13" customFormat="1" ht="13.5">
      <c r="B1060" s="230"/>
      <c r="C1060" s="231"/>
      <c r="D1060" s="220" t="s">
        <v>162</v>
      </c>
      <c r="E1060" s="232" t="s">
        <v>34</v>
      </c>
      <c r="F1060" s="233" t="s">
        <v>1006</v>
      </c>
      <c r="G1060" s="231"/>
      <c r="H1060" s="234">
        <v>53.457999999999998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65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53.457999999999998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1007</v>
      </c>
      <c r="D1062" s="206" t="s">
        <v>155</v>
      </c>
      <c r="E1062" s="207" t="s">
        <v>1008</v>
      </c>
      <c r="F1062" s="208" t="s">
        <v>1009</v>
      </c>
      <c r="G1062" s="209" t="s">
        <v>158</v>
      </c>
      <c r="H1062" s="210">
        <v>63.228999999999999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1010</v>
      </c>
    </row>
    <row r="1063" spans="2:65" s="12" customFormat="1" ht="13.5">
      <c r="B1063" s="218"/>
      <c r="C1063" s="219"/>
      <c r="D1063" s="220" t="s">
        <v>162</v>
      </c>
      <c r="E1063" s="221" t="s">
        <v>34</v>
      </c>
      <c r="F1063" s="222" t="s">
        <v>325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65" s="12" customFormat="1" ht="13.5">
      <c r="B1064" s="218"/>
      <c r="C1064" s="219"/>
      <c r="D1064" s="220" t="s">
        <v>162</v>
      </c>
      <c r="E1064" s="221" t="s">
        <v>34</v>
      </c>
      <c r="F1064" s="222" t="s">
        <v>326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65" s="13" customFormat="1" ht="13.5">
      <c r="B1065" s="230"/>
      <c r="C1065" s="231"/>
      <c r="D1065" s="220" t="s">
        <v>162</v>
      </c>
      <c r="E1065" s="232" t="s">
        <v>34</v>
      </c>
      <c r="F1065" s="233" t="s">
        <v>327</v>
      </c>
      <c r="G1065" s="231"/>
      <c r="H1065" s="234">
        <v>63.228999999999999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65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63.228999999999999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1011</v>
      </c>
      <c r="D1067" s="277" t="s">
        <v>928</v>
      </c>
      <c r="E1067" s="278" t="s">
        <v>1012</v>
      </c>
      <c r="F1067" s="279" t="s">
        <v>1013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4.5599999999999998E-3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928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1014</v>
      </c>
    </row>
    <row r="1068" spans="2:65" s="12" customFormat="1" ht="13.5">
      <c r="B1068" s="218"/>
      <c r="C1068" s="219"/>
      <c r="D1068" s="220" t="s">
        <v>162</v>
      </c>
      <c r="E1068" s="221" t="s">
        <v>34</v>
      </c>
      <c r="F1068" s="222" t="s">
        <v>325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65" s="12" customFormat="1" ht="13.5">
      <c r="B1069" s="218"/>
      <c r="C1069" s="219"/>
      <c r="D1069" s="220" t="s">
        <v>162</v>
      </c>
      <c r="E1069" s="221" t="s">
        <v>34</v>
      </c>
      <c r="F1069" s="222" t="s">
        <v>326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65" s="13" customFormat="1" ht="13.5">
      <c r="B1070" s="230"/>
      <c r="C1070" s="231"/>
      <c r="D1070" s="220" t="s">
        <v>162</v>
      </c>
      <c r="E1070" s="232" t="s">
        <v>34</v>
      </c>
      <c r="F1070" s="233" t="s">
        <v>327</v>
      </c>
      <c r="G1070" s="231"/>
      <c r="H1070" s="234">
        <v>63.228999999999999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65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63.228999999999999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65" s="13" customFormat="1" ht="13.5">
      <c r="B1072" s="230"/>
      <c r="C1072" s="231"/>
      <c r="D1072" s="220" t="s">
        <v>162</v>
      </c>
      <c r="E1072" s="232" t="s">
        <v>34</v>
      </c>
      <c r="F1072" s="233" t="s">
        <v>1015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65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1016</v>
      </c>
      <c r="D1074" s="206" t="s">
        <v>155</v>
      </c>
      <c r="E1074" s="207" t="s">
        <v>1017</v>
      </c>
      <c r="F1074" s="208" t="s">
        <v>1018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1019</v>
      </c>
    </row>
    <row r="1075" spans="2:65" s="12" customFormat="1" ht="13.5">
      <c r="B1075" s="218"/>
      <c r="C1075" s="219"/>
      <c r="D1075" s="220" t="s">
        <v>162</v>
      </c>
      <c r="E1075" s="221" t="s">
        <v>34</v>
      </c>
      <c r="F1075" s="222" t="s">
        <v>1020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65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65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65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65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65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65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65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65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65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65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65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65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65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65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65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65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65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65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65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65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65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65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1021</v>
      </c>
      <c r="D1098" s="277" t="s">
        <v>928</v>
      </c>
      <c r="E1098" s="278" t="s">
        <v>1022</v>
      </c>
      <c r="F1098" s="279" t="s">
        <v>1023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928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1024</v>
      </c>
    </row>
    <row r="1099" spans="2:65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65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65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65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65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65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65" s="13" customFormat="1" ht="13.5">
      <c r="B1121" s="230"/>
      <c r="C1121" s="231"/>
      <c r="D1121" s="220" t="s">
        <v>162</v>
      </c>
      <c r="E1121" s="232" t="s">
        <v>34</v>
      </c>
      <c r="F1121" s="233" t="s">
        <v>1025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65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1026</v>
      </c>
      <c r="D1123" s="206" t="s">
        <v>155</v>
      </c>
      <c r="E1123" s="207" t="s">
        <v>1027</v>
      </c>
      <c r="F1123" s="208" t="s">
        <v>1028</v>
      </c>
      <c r="G1123" s="209" t="s">
        <v>158</v>
      </c>
      <c r="H1123" s="210">
        <v>195.89400000000001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1029</v>
      </c>
    </row>
    <row r="1124" spans="2:65" s="12" customFormat="1" ht="13.5">
      <c r="B1124" s="218"/>
      <c r="C1124" s="219"/>
      <c r="D1124" s="220" t="s">
        <v>162</v>
      </c>
      <c r="E1124" s="221" t="s">
        <v>34</v>
      </c>
      <c r="F1124" s="222" t="s">
        <v>1030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65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65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65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65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65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65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65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65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65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65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65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65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4.1500000000000004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406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407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408</v>
      </c>
      <c r="G1150" s="231"/>
      <c r="H1150" s="234">
        <v>19.079999999999998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65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195.89400000000001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1031</v>
      </c>
      <c r="D1154" s="277" t="s">
        <v>928</v>
      </c>
      <c r="E1154" s="278" t="s">
        <v>1032</v>
      </c>
      <c r="F1154" s="279" t="s">
        <v>1033</v>
      </c>
      <c r="G1154" s="280" t="s">
        <v>158</v>
      </c>
      <c r="H1154" s="281">
        <v>225.27799999999999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1.3500000000000001E-3</v>
      </c>
      <c r="R1154" s="215">
        <f>Q1154*H1154</f>
        <v>0.30412529999999999</v>
      </c>
      <c r="S1154" s="215">
        <v>0</v>
      </c>
      <c r="T1154" s="216">
        <f>S1154*H1154</f>
        <v>0</v>
      </c>
      <c r="AR1154" s="25" t="s">
        <v>420</v>
      </c>
      <c r="AT1154" s="25" t="s">
        <v>928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1034</v>
      </c>
    </row>
    <row r="1155" spans="2:65" s="12" customFormat="1" ht="13.5">
      <c r="B1155" s="218"/>
      <c r="C1155" s="219"/>
      <c r="D1155" s="220" t="s">
        <v>162</v>
      </c>
      <c r="E1155" s="221" t="s">
        <v>34</v>
      </c>
      <c r="F1155" s="222" t="s">
        <v>1035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65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65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65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65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65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65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65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65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65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65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65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65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65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4.1500000000000004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407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408</v>
      </c>
      <c r="G1181" s="231"/>
      <c r="H1181" s="234">
        <v>19.079999999999998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195.89400000000001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65" s="13" customFormat="1" ht="13.5">
      <c r="B1185" s="230"/>
      <c r="C1185" s="231"/>
      <c r="D1185" s="220" t="s">
        <v>162</v>
      </c>
      <c r="E1185" s="232" t="s">
        <v>34</v>
      </c>
      <c r="F1185" s="233" t="s">
        <v>1036</v>
      </c>
      <c r="G1185" s="231"/>
      <c r="H1185" s="234">
        <v>225.27799999999999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65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225.27799999999999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1037</v>
      </c>
      <c r="D1187" s="206" t="s">
        <v>155</v>
      </c>
      <c r="E1187" s="207" t="s">
        <v>1038</v>
      </c>
      <c r="F1187" s="208" t="s">
        <v>1039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1.0000000000000001E-5</v>
      </c>
      <c r="R1187" s="215">
        <f>Q1187*H1187</f>
        <v>8.581000000000001E-4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1040</v>
      </c>
    </row>
    <row r="1188" spans="2:65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65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65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65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65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65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65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65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65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65" s="12" customFormat="1" ht="13.5">
      <c r="B1197" s="218"/>
      <c r="C1197" s="219"/>
      <c r="D1197" s="220" t="s">
        <v>162</v>
      </c>
      <c r="E1197" s="221" t="s">
        <v>34</v>
      </c>
      <c r="F1197" s="222" t="s">
        <v>406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65" s="12" customFormat="1" ht="13.5">
      <c r="B1198" s="218"/>
      <c r="C1198" s="219"/>
      <c r="D1198" s="220" t="s">
        <v>162</v>
      </c>
      <c r="E1198" s="221" t="s">
        <v>34</v>
      </c>
      <c r="F1198" s="222" t="s">
        <v>407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65" s="13" customFormat="1" ht="13.5">
      <c r="B1199" s="230"/>
      <c r="C1199" s="231"/>
      <c r="D1199" s="220" t="s">
        <v>162</v>
      </c>
      <c r="E1199" s="232" t="s">
        <v>34</v>
      </c>
      <c r="F1199" s="233" t="s">
        <v>408</v>
      </c>
      <c r="G1199" s="231"/>
      <c r="H1199" s="234">
        <v>19.079999999999998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65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65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65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65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1041</v>
      </c>
      <c r="D1204" s="277" t="s">
        <v>928</v>
      </c>
      <c r="E1204" s="278" t="s">
        <v>1042</v>
      </c>
      <c r="F1204" s="279" t="s">
        <v>1043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1E-4</v>
      </c>
      <c r="R1204" s="215">
        <f>Q1204*H1204</f>
        <v>3.6740000000000002E-3</v>
      </c>
      <c r="S1204" s="215">
        <v>0</v>
      </c>
      <c r="T1204" s="216">
        <f>S1204*H1204</f>
        <v>0</v>
      </c>
      <c r="AR1204" s="25" t="s">
        <v>420</v>
      </c>
      <c r="AT1204" s="25" t="s">
        <v>928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1044</v>
      </c>
    </row>
    <row r="1205" spans="2:65" s="12" customFormat="1" ht="13.5">
      <c r="B1205" s="218"/>
      <c r="C1205" s="219"/>
      <c r="D1205" s="220" t="s">
        <v>162</v>
      </c>
      <c r="E1205" s="221" t="s">
        <v>34</v>
      </c>
      <c r="F1205" s="222" t="s">
        <v>1045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65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65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65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65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65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65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65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65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65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65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65" s="13" customFormat="1" ht="13.5">
      <c r="B1216" s="230"/>
      <c r="C1216" s="231"/>
      <c r="D1216" s="220" t="s">
        <v>162</v>
      </c>
      <c r="E1216" s="232" t="s">
        <v>34</v>
      </c>
      <c r="F1216" s="233" t="s">
        <v>1046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65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1047</v>
      </c>
      <c r="D1218" s="277" t="s">
        <v>928</v>
      </c>
      <c r="E1218" s="278" t="s">
        <v>1048</v>
      </c>
      <c r="F1218" s="279" t="s">
        <v>1049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1.6000000000000001E-4</v>
      </c>
      <c r="R1218" s="215">
        <f>Q1218*H1218</f>
        <v>3.3580800000000003E-3</v>
      </c>
      <c r="S1218" s="215">
        <v>0</v>
      </c>
      <c r="T1218" s="216">
        <f>S1218*H1218</f>
        <v>0</v>
      </c>
      <c r="AR1218" s="25" t="s">
        <v>420</v>
      </c>
      <c r="AT1218" s="25" t="s">
        <v>928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1050</v>
      </c>
    </row>
    <row r="1219" spans="2:65" s="12" customFormat="1" ht="13.5">
      <c r="B1219" s="218"/>
      <c r="C1219" s="219"/>
      <c r="D1219" s="220" t="s">
        <v>162</v>
      </c>
      <c r="E1219" s="221" t="s">
        <v>34</v>
      </c>
      <c r="F1219" s="222" t="s">
        <v>406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65" s="12" customFormat="1" ht="13.5">
      <c r="B1220" s="218"/>
      <c r="C1220" s="219"/>
      <c r="D1220" s="220" t="s">
        <v>162</v>
      </c>
      <c r="E1220" s="221" t="s">
        <v>34</v>
      </c>
      <c r="F1220" s="222" t="s">
        <v>407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65" s="13" customFormat="1" ht="13.5">
      <c r="B1221" s="230"/>
      <c r="C1221" s="231"/>
      <c r="D1221" s="220" t="s">
        <v>162</v>
      </c>
      <c r="E1221" s="232" t="s">
        <v>34</v>
      </c>
      <c r="F1221" s="233" t="s">
        <v>408</v>
      </c>
      <c r="G1221" s="231"/>
      <c r="H1221" s="234">
        <v>19.079999999999998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65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19.079999999999998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65" s="13" customFormat="1" ht="13.5">
      <c r="B1223" s="230"/>
      <c r="C1223" s="231"/>
      <c r="D1223" s="220" t="s">
        <v>162</v>
      </c>
      <c r="E1223" s="232" t="s">
        <v>34</v>
      </c>
      <c r="F1223" s="233" t="s">
        <v>1051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65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1052</v>
      </c>
      <c r="D1225" s="277" t="s">
        <v>928</v>
      </c>
      <c r="E1225" s="278" t="s">
        <v>1053</v>
      </c>
      <c r="F1225" s="279" t="s">
        <v>1054</v>
      </c>
      <c r="G1225" s="280" t="s">
        <v>158</v>
      </c>
      <c r="H1225" s="281">
        <v>36.662999999999997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1.3999999999999999E-4</v>
      </c>
      <c r="R1225" s="215">
        <f>Q1225*H1225</f>
        <v>5.1328199999999989E-3</v>
      </c>
      <c r="S1225" s="215">
        <v>0</v>
      </c>
      <c r="T1225" s="216">
        <f>S1225*H1225</f>
        <v>0</v>
      </c>
      <c r="AR1225" s="25" t="s">
        <v>420</v>
      </c>
      <c r="AT1225" s="25" t="s">
        <v>928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1055</v>
      </c>
    </row>
    <row r="1226" spans="2:65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65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65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65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65" s="13" customFormat="1" ht="13.5">
      <c r="B1230" s="230"/>
      <c r="C1230" s="231"/>
      <c r="D1230" s="220" t="s">
        <v>162</v>
      </c>
      <c r="E1230" s="232" t="s">
        <v>34</v>
      </c>
      <c r="F1230" s="233" t="s">
        <v>1056</v>
      </c>
      <c r="G1230" s="231"/>
      <c r="H1230" s="234">
        <v>36.662999999999997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65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36.662999999999997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1057</v>
      </c>
      <c r="D1232" s="206" t="s">
        <v>155</v>
      </c>
      <c r="E1232" s="207" t="s">
        <v>1058</v>
      </c>
      <c r="F1232" s="208" t="s">
        <v>1059</v>
      </c>
      <c r="G1232" s="209" t="s">
        <v>982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1060</v>
      </c>
    </row>
    <row r="1233" spans="2:65" s="11" customFormat="1" ht="29.85" customHeight="1">
      <c r="B1233" s="189"/>
      <c r="C1233" s="190"/>
      <c r="D1233" s="203" t="s">
        <v>76</v>
      </c>
      <c r="E1233" s="204" t="s">
        <v>1061</v>
      </c>
      <c r="F1233" s="204" t="s">
        <v>1062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3.32E-3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1063</v>
      </c>
      <c r="D1234" s="206" t="s">
        <v>155</v>
      </c>
      <c r="E1234" s="207" t="s">
        <v>1064</v>
      </c>
      <c r="F1234" s="208" t="s">
        <v>1065</v>
      </c>
      <c r="G1234" s="209" t="s">
        <v>318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8.3000000000000001E-4</v>
      </c>
      <c r="R1234" s="215">
        <f>Q1234*H1234</f>
        <v>3.32E-3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1066</v>
      </c>
    </row>
    <row r="1235" spans="2:65" s="12" customFormat="1" ht="13.5">
      <c r="B1235" s="218"/>
      <c r="C1235" s="219"/>
      <c r="D1235" s="220" t="s">
        <v>162</v>
      </c>
      <c r="E1235" s="221" t="s">
        <v>34</v>
      </c>
      <c r="F1235" s="222" t="s">
        <v>1067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65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65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1068</v>
      </c>
      <c r="D1238" s="206" t="s">
        <v>155</v>
      </c>
      <c r="E1238" s="207" t="s">
        <v>1069</v>
      </c>
      <c r="F1238" s="208" t="s">
        <v>1070</v>
      </c>
      <c r="G1238" s="209" t="s">
        <v>982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1071</v>
      </c>
    </row>
    <row r="1239" spans="2:65" s="11" customFormat="1" ht="29.85" customHeight="1">
      <c r="B1239" s="189"/>
      <c r="C1239" s="190"/>
      <c r="D1239" s="203" t="s">
        <v>76</v>
      </c>
      <c r="E1239" s="204" t="s">
        <v>1072</v>
      </c>
      <c r="F1239" s="204" t="s">
        <v>1073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1074</v>
      </c>
      <c r="D1240" s="206" t="s">
        <v>155</v>
      </c>
      <c r="E1240" s="207" t="s">
        <v>1075</v>
      </c>
      <c r="F1240" s="208" t="s">
        <v>1076</v>
      </c>
      <c r="G1240" s="209" t="s">
        <v>318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1077</v>
      </c>
    </row>
    <row r="1241" spans="2:65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65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1078</v>
      </c>
      <c r="D1243" s="277" t="s">
        <v>928</v>
      </c>
      <c r="E1243" s="278" t="s">
        <v>1079</v>
      </c>
      <c r="F1243" s="279" t="s">
        <v>1080</v>
      </c>
      <c r="G1243" s="280" t="s">
        <v>318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928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1081</v>
      </c>
    </row>
    <row r="1244" spans="2:65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65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1082</v>
      </c>
      <c r="D1246" s="206" t="s">
        <v>155</v>
      </c>
      <c r="E1246" s="207" t="s">
        <v>1083</v>
      </c>
      <c r="F1246" s="208" t="s">
        <v>1084</v>
      </c>
      <c r="G1246" s="209" t="s">
        <v>318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1085</v>
      </c>
    </row>
    <row r="1247" spans="2:65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65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5" s="11" customFormat="1" ht="29.85" customHeight="1">
      <c r="B1249" s="189"/>
      <c r="C1249" s="190"/>
      <c r="D1249" s="203" t="s">
        <v>76</v>
      </c>
      <c r="E1249" s="204" t="s">
        <v>462</v>
      </c>
      <c r="F1249" s="204" t="s">
        <v>463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1086</v>
      </c>
      <c r="D1250" s="206" t="s">
        <v>155</v>
      </c>
      <c r="E1250" s="207" t="s">
        <v>1087</v>
      </c>
      <c r="F1250" s="208" t="s">
        <v>1088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1089</v>
      </c>
    </row>
    <row r="1251" spans="2:65" s="12" customFormat="1" ht="13.5">
      <c r="B1251" s="218"/>
      <c r="C1251" s="219"/>
      <c r="D1251" s="220" t="s">
        <v>162</v>
      </c>
      <c r="E1251" s="221" t="s">
        <v>34</v>
      </c>
      <c r="F1251" s="222" t="s">
        <v>468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65" s="13" customFormat="1" ht="13.5">
      <c r="B1252" s="230"/>
      <c r="C1252" s="231"/>
      <c r="D1252" s="220" t="s">
        <v>162</v>
      </c>
      <c r="E1252" s="232" t="s">
        <v>34</v>
      </c>
      <c r="F1252" s="233" t="s">
        <v>470</v>
      </c>
      <c r="G1252" s="231"/>
      <c r="H1252" s="234">
        <v>56.966999999999999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65" s="12" customFormat="1" ht="13.5">
      <c r="B1253" s="218"/>
      <c r="C1253" s="219"/>
      <c r="D1253" s="220" t="s">
        <v>162</v>
      </c>
      <c r="E1253" s="221" t="s">
        <v>34</v>
      </c>
      <c r="F1253" s="222" t="s">
        <v>325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65" s="12" customFormat="1" ht="13.5">
      <c r="B1254" s="218"/>
      <c r="C1254" s="219"/>
      <c r="D1254" s="220" t="s">
        <v>162</v>
      </c>
      <c r="E1254" s="221" t="s">
        <v>34</v>
      </c>
      <c r="F1254" s="222" t="s">
        <v>326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65" s="13" customFormat="1" ht="13.5">
      <c r="B1255" s="230"/>
      <c r="C1255" s="231"/>
      <c r="D1255" s="220" t="s">
        <v>162</v>
      </c>
      <c r="E1255" s="232" t="s">
        <v>34</v>
      </c>
      <c r="F1255" s="233" t="s">
        <v>327</v>
      </c>
      <c r="G1255" s="231"/>
      <c r="H1255" s="234">
        <v>63.228999999999999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65" s="12" customFormat="1" ht="13.5">
      <c r="B1256" s="218"/>
      <c r="C1256" s="219"/>
      <c r="D1256" s="220" t="s">
        <v>162</v>
      </c>
      <c r="E1256" s="221" t="s">
        <v>34</v>
      </c>
      <c r="F1256" s="222" t="s">
        <v>471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65" s="13" customFormat="1" ht="13.5">
      <c r="B1257" s="230"/>
      <c r="C1257" s="231"/>
      <c r="D1257" s="220" t="s">
        <v>162</v>
      </c>
      <c r="E1257" s="232" t="s">
        <v>34</v>
      </c>
      <c r="F1257" s="233" t="s">
        <v>472</v>
      </c>
      <c r="G1257" s="231"/>
      <c r="H1257" s="234">
        <v>37.512999999999998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65" s="12" customFormat="1" ht="13.5">
      <c r="B1258" s="218"/>
      <c r="C1258" s="219"/>
      <c r="D1258" s="220" t="s">
        <v>162</v>
      </c>
      <c r="E1258" s="221" t="s">
        <v>34</v>
      </c>
      <c r="F1258" s="222" t="s">
        <v>473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65" s="13" customFormat="1" ht="13.5">
      <c r="B1259" s="230"/>
      <c r="C1259" s="231"/>
      <c r="D1259" s="220" t="s">
        <v>162</v>
      </c>
      <c r="E1259" s="232" t="s">
        <v>34</v>
      </c>
      <c r="F1259" s="233" t="s">
        <v>474</v>
      </c>
      <c r="G1259" s="231"/>
      <c r="H1259" s="234">
        <v>17.303000000000001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65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1090</v>
      </c>
      <c r="D1261" s="277" t="s">
        <v>928</v>
      </c>
      <c r="E1261" s="278" t="s">
        <v>1091</v>
      </c>
      <c r="F1261" s="279" t="s">
        <v>1092</v>
      </c>
      <c r="G1261" s="280" t="s">
        <v>171</v>
      </c>
      <c r="H1261" s="281">
        <v>5.7750000000000004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0.55000000000000004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928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1093</v>
      </c>
    </row>
    <row r="1262" spans="2:65" s="12" customFormat="1" ht="13.5">
      <c r="B1262" s="218"/>
      <c r="C1262" s="219"/>
      <c r="D1262" s="220" t="s">
        <v>162</v>
      </c>
      <c r="E1262" s="221" t="s">
        <v>34</v>
      </c>
      <c r="F1262" s="222" t="s">
        <v>468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65" s="13" customFormat="1" ht="13.5">
      <c r="B1263" s="230"/>
      <c r="C1263" s="231"/>
      <c r="D1263" s="220" t="s">
        <v>162</v>
      </c>
      <c r="E1263" s="232" t="s">
        <v>34</v>
      </c>
      <c r="F1263" s="233" t="s">
        <v>470</v>
      </c>
      <c r="G1263" s="231"/>
      <c r="H1263" s="234">
        <v>56.966999999999999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65" s="12" customFormat="1" ht="13.5">
      <c r="B1264" s="218"/>
      <c r="C1264" s="219"/>
      <c r="D1264" s="220" t="s">
        <v>162</v>
      </c>
      <c r="E1264" s="221" t="s">
        <v>34</v>
      </c>
      <c r="F1264" s="222" t="s">
        <v>325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65" s="12" customFormat="1" ht="13.5">
      <c r="B1265" s="218"/>
      <c r="C1265" s="219"/>
      <c r="D1265" s="220" t="s">
        <v>162</v>
      </c>
      <c r="E1265" s="221" t="s">
        <v>34</v>
      </c>
      <c r="F1265" s="222" t="s">
        <v>326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65" s="13" customFormat="1" ht="13.5">
      <c r="B1266" s="230"/>
      <c r="C1266" s="231"/>
      <c r="D1266" s="220" t="s">
        <v>162</v>
      </c>
      <c r="E1266" s="232" t="s">
        <v>34</v>
      </c>
      <c r="F1266" s="233" t="s">
        <v>327</v>
      </c>
      <c r="G1266" s="231"/>
      <c r="H1266" s="234">
        <v>63.228999999999999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65" s="12" customFormat="1" ht="13.5">
      <c r="B1267" s="218"/>
      <c r="C1267" s="219"/>
      <c r="D1267" s="220" t="s">
        <v>162</v>
      </c>
      <c r="E1267" s="221" t="s">
        <v>34</v>
      </c>
      <c r="F1267" s="222" t="s">
        <v>471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65" s="13" customFormat="1" ht="13.5">
      <c r="B1268" s="230"/>
      <c r="C1268" s="231"/>
      <c r="D1268" s="220" t="s">
        <v>162</v>
      </c>
      <c r="E1268" s="232" t="s">
        <v>34</v>
      </c>
      <c r="F1268" s="233" t="s">
        <v>472</v>
      </c>
      <c r="G1268" s="231"/>
      <c r="H1268" s="234">
        <v>37.512999999999998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65" s="12" customFormat="1" ht="13.5">
      <c r="B1269" s="218"/>
      <c r="C1269" s="219"/>
      <c r="D1269" s="220" t="s">
        <v>162</v>
      </c>
      <c r="E1269" s="221" t="s">
        <v>34</v>
      </c>
      <c r="F1269" s="222" t="s">
        <v>473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65" s="13" customFormat="1" ht="13.5">
      <c r="B1270" s="230"/>
      <c r="C1270" s="231"/>
      <c r="D1270" s="220" t="s">
        <v>162</v>
      </c>
      <c r="E1270" s="232" t="s">
        <v>34</v>
      </c>
      <c r="F1270" s="233" t="s">
        <v>474</v>
      </c>
      <c r="G1270" s="231"/>
      <c r="H1270" s="234">
        <v>17.303000000000001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65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65" s="13" customFormat="1" ht="13.5">
      <c r="B1272" s="230"/>
      <c r="C1272" s="231"/>
      <c r="D1272" s="220" t="s">
        <v>162</v>
      </c>
      <c r="E1272" s="232" t="s">
        <v>34</v>
      </c>
      <c r="F1272" s="233" t="s">
        <v>1094</v>
      </c>
      <c r="G1272" s="231"/>
      <c r="H1272" s="234">
        <v>5.7750000000000004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65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5.7750000000000004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1095</v>
      </c>
      <c r="D1274" s="206" t="s">
        <v>155</v>
      </c>
      <c r="E1274" s="207" t="s">
        <v>1096</v>
      </c>
      <c r="F1274" s="208" t="s">
        <v>1097</v>
      </c>
      <c r="G1274" s="209" t="s">
        <v>158</v>
      </c>
      <c r="H1274" s="210">
        <v>63.228999999999999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1098</v>
      </c>
    </row>
    <row r="1275" spans="2:65" s="12" customFormat="1" ht="13.5">
      <c r="B1275" s="218"/>
      <c r="C1275" s="219"/>
      <c r="D1275" s="220" t="s">
        <v>162</v>
      </c>
      <c r="E1275" s="221" t="s">
        <v>34</v>
      </c>
      <c r="F1275" s="222" t="s">
        <v>325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65" s="12" customFormat="1" ht="13.5">
      <c r="B1276" s="218"/>
      <c r="C1276" s="219"/>
      <c r="D1276" s="220" t="s">
        <v>162</v>
      </c>
      <c r="E1276" s="221" t="s">
        <v>34</v>
      </c>
      <c r="F1276" s="222" t="s">
        <v>326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65" s="13" customFormat="1" ht="13.5">
      <c r="B1277" s="230"/>
      <c r="C1277" s="231"/>
      <c r="D1277" s="220" t="s">
        <v>162</v>
      </c>
      <c r="E1277" s="232" t="s">
        <v>34</v>
      </c>
      <c r="F1277" s="233" t="s">
        <v>327</v>
      </c>
      <c r="G1277" s="231"/>
      <c r="H1277" s="234">
        <v>63.228999999999999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65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63.228999999999999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1099</v>
      </c>
      <c r="D1279" s="277" t="s">
        <v>928</v>
      </c>
      <c r="E1279" s="278" t="s">
        <v>1100</v>
      </c>
      <c r="F1279" s="279" t="s">
        <v>1101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0.55000000000000004</v>
      </c>
      <c r="R1279" s="215">
        <f>Q1279*H1279</f>
        <v>0.27555000000000002</v>
      </c>
      <c r="S1279" s="215">
        <v>0</v>
      </c>
      <c r="T1279" s="216">
        <f>S1279*H1279</f>
        <v>0</v>
      </c>
      <c r="AR1279" s="25" t="s">
        <v>420</v>
      </c>
      <c r="AT1279" s="25" t="s">
        <v>928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1102</v>
      </c>
    </row>
    <row r="1280" spans="2:65" s="12" customFormat="1" ht="13.5">
      <c r="B1280" s="218"/>
      <c r="C1280" s="219"/>
      <c r="D1280" s="220" t="s">
        <v>162</v>
      </c>
      <c r="E1280" s="221" t="s">
        <v>34</v>
      </c>
      <c r="F1280" s="222" t="s">
        <v>325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65" s="12" customFormat="1" ht="13.5">
      <c r="B1281" s="218"/>
      <c r="C1281" s="219"/>
      <c r="D1281" s="220" t="s">
        <v>162</v>
      </c>
      <c r="E1281" s="221" t="s">
        <v>34</v>
      </c>
      <c r="F1281" s="222" t="s">
        <v>326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65" s="13" customFormat="1" ht="13.5">
      <c r="B1282" s="230"/>
      <c r="C1282" s="231"/>
      <c r="D1282" s="220" t="s">
        <v>162</v>
      </c>
      <c r="E1282" s="232" t="s">
        <v>34</v>
      </c>
      <c r="F1282" s="233" t="s">
        <v>327</v>
      </c>
      <c r="G1282" s="231"/>
      <c r="H1282" s="234">
        <v>63.228999999999999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65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63.228999999999999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65" s="13" customFormat="1" ht="13.5">
      <c r="B1284" s="230"/>
      <c r="C1284" s="231"/>
      <c r="D1284" s="220" t="s">
        <v>162</v>
      </c>
      <c r="E1284" s="232" t="s">
        <v>34</v>
      </c>
      <c r="F1284" s="233" t="s">
        <v>1103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65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1104</v>
      </c>
      <c r="D1286" s="206" t="s">
        <v>155</v>
      </c>
      <c r="E1286" s="207" t="s">
        <v>1105</v>
      </c>
      <c r="F1286" s="208" t="s">
        <v>1106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2.3369999999999998E-2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1107</v>
      </c>
    </row>
    <row r="1287" spans="2:65" s="12" customFormat="1" ht="13.5">
      <c r="B1287" s="218"/>
      <c r="C1287" s="219"/>
      <c r="D1287" s="220" t="s">
        <v>162</v>
      </c>
      <c r="E1287" s="221" t="s">
        <v>34</v>
      </c>
      <c r="F1287" s="222" t="s">
        <v>468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65" s="13" customFormat="1" ht="13.5">
      <c r="B1288" s="230"/>
      <c r="C1288" s="231"/>
      <c r="D1288" s="220" t="s">
        <v>162</v>
      </c>
      <c r="E1288" s="232" t="s">
        <v>34</v>
      </c>
      <c r="F1288" s="233" t="s">
        <v>470</v>
      </c>
      <c r="G1288" s="231"/>
      <c r="H1288" s="234">
        <v>56.966999999999999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65" s="12" customFormat="1" ht="13.5">
      <c r="B1289" s="218"/>
      <c r="C1289" s="219"/>
      <c r="D1289" s="220" t="s">
        <v>162</v>
      </c>
      <c r="E1289" s="221" t="s">
        <v>34</v>
      </c>
      <c r="F1289" s="222" t="s">
        <v>325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65" s="12" customFormat="1" ht="13.5">
      <c r="B1290" s="218"/>
      <c r="C1290" s="219"/>
      <c r="D1290" s="220" t="s">
        <v>162</v>
      </c>
      <c r="E1290" s="221" t="s">
        <v>34</v>
      </c>
      <c r="F1290" s="222" t="s">
        <v>326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65" s="13" customFormat="1" ht="13.5">
      <c r="B1291" s="230"/>
      <c r="C1291" s="231"/>
      <c r="D1291" s="220" t="s">
        <v>162</v>
      </c>
      <c r="E1291" s="232" t="s">
        <v>34</v>
      </c>
      <c r="F1291" s="233" t="s">
        <v>327</v>
      </c>
      <c r="G1291" s="231"/>
      <c r="H1291" s="234">
        <v>63.228999999999999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65" s="12" customFormat="1" ht="13.5">
      <c r="B1292" s="218"/>
      <c r="C1292" s="219"/>
      <c r="D1292" s="220" t="s">
        <v>162</v>
      </c>
      <c r="E1292" s="221" t="s">
        <v>34</v>
      </c>
      <c r="F1292" s="222" t="s">
        <v>471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65" s="13" customFormat="1" ht="13.5">
      <c r="B1293" s="230"/>
      <c r="C1293" s="231"/>
      <c r="D1293" s="220" t="s">
        <v>162</v>
      </c>
      <c r="E1293" s="232" t="s">
        <v>34</v>
      </c>
      <c r="F1293" s="233" t="s">
        <v>472</v>
      </c>
      <c r="G1293" s="231"/>
      <c r="H1293" s="234">
        <v>37.512999999999998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65" s="12" customFormat="1" ht="13.5">
      <c r="B1294" s="218"/>
      <c r="C1294" s="219"/>
      <c r="D1294" s="220" t="s">
        <v>162</v>
      </c>
      <c r="E1294" s="221" t="s">
        <v>34</v>
      </c>
      <c r="F1294" s="222" t="s">
        <v>473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65" s="13" customFormat="1" ht="13.5">
      <c r="B1295" s="230"/>
      <c r="C1295" s="231"/>
      <c r="D1295" s="220" t="s">
        <v>162</v>
      </c>
      <c r="E1295" s="232" t="s">
        <v>34</v>
      </c>
      <c r="F1295" s="233" t="s">
        <v>474</v>
      </c>
      <c r="G1295" s="231"/>
      <c r="H1295" s="234">
        <v>17.303000000000001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65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65" s="13" customFormat="1" ht="13.5">
      <c r="B1297" s="230"/>
      <c r="C1297" s="231"/>
      <c r="D1297" s="220" t="s">
        <v>162</v>
      </c>
      <c r="E1297" s="232" t="s">
        <v>34</v>
      </c>
      <c r="F1297" s="233" t="s">
        <v>1108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65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1109</v>
      </c>
      <c r="D1299" s="206" t="s">
        <v>155</v>
      </c>
      <c r="E1299" s="207" t="s">
        <v>1110</v>
      </c>
      <c r="F1299" s="208" t="s">
        <v>1111</v>
      </c>
      <c r="G1299" s="209" t="s">
        <v>158</v>
      </c>
      <c r="H1299" s="210">
        <v>96.558999999999997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1112</v>
      </c>
    </row>
    <row r="1300" spans="2:65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65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65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65" s="12" customFormat="1" ht="13.5">
      <c r="B1303" s="218"/>
      <c r="C1303" s="219"/>
      <c r="D1303" s="220" t="s">
        <v>162</v>
      </c>
      <c r="E1303" s="221" t="s">
        <v>34</v>
      </c>
      <c r="F1303" s="222" t="s">
        <v>325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65" s="12" customFormat="1" ht="13.5">
      <c r="B1304" s="218"/>
      <c r="C1304" s="219"/>
      <c r="D1304" s="220" t="s">
        <v>162</v>
      </c>
      <c r="E1304" s="221" t="s">
        <v>34</v>
      </c>
      <c r="F1304" s="222" t="s">
        <v>326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65" s="13" customFormat="1" ht="13.5">
      <c r="B1305" s="230"/>
      <c r="C1305" s="231"/>
      <c r="D1305" s="220" t="s">
        <v>162</v>
      </c>
      <c r="E1305" s="232" t="s">
        <v>34</v>
      </c>
      <c r="F1305" s="233" t="s">
        <v>327</v>
      </c>
      <c r="G1305" s="231"/>
      <c r="H1305" s="234">
        <v>63.228999999999999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65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96.558999999999997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1113</v>
      </c>
      <c r="D1307" s="277" t="s">
        <v>928</v>
      </c>
      <c r="E1307" s="278" t="s">
        <v>1114</v>
      </c>
      <c r="F1307" s="279" t="s">
        <v>1115</v>
      </c>
      <c r="G1307" s="280" t="s">
        <v>158</v>
      </c>
      <c r="H1307" s="281">
        <v>100.42100000000001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1.2E-2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928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1116</v>
      </c>
    </row>
    <row r="1308" spans="2:65" s="1" customFormat="1" ht="27">
      <c r="B1308" s="43"/>
      <c r="C1308" s="65"/>
      <c r="D1308" s="220" t="s">
        <v>932</v>
      </c>
      <c r="E1308" s="65"/>
      <c r="F1308" s="287" t="s">
        <v>1117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932</v>
      </c>
      <c r="AU1308" s="25" t="s">
        <v>86</v>
      </c>
    </row>
    <row r="1309" spans="2:65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65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65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65" s="12" customFormat="1" ht="13.5">
      <c r="B1312" s="218"/>
      <c r="C1312" s="219"/>
      <c r="D1312" s="220" t="s">
        <v>162</v>
      </c>
      <c r="E1312" s="221" t="s">
        <v>34</v>
      </c>
      <c r="F1312" s="222" t="s">
        <v>325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65" s="12" customFormat="1" ht="13.5">
      <c r="B1313" s="218"/>
      <c r="C1313" s="219"/>
      <c r="D1313" s="220" t="s">
        <v>162</v>
      </c>
      <c r="E1313" s="221" t="s">
        <v>34</v>
      </c>
      <c r="F1313" s="222" t="s">
        <v>326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65" s="13" customFormat="1" ht="13.5">
      <c r="B1314" s="230"/>
      <c r="C1314" s="231"/>
      <c r="D1314" s="220" t="s">
        <v>162</v>
      </c>
      <c r="E1314" s="232" t="s">
        <v>34</v>
      </c>
      <c r="F1314" s="233" t="s">
        <v>327</v>
      </c>
      <c r="G1314" s="231"/>
      <c r="H1314" s="234">
        <v>63.228999999999999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65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96.558999999999997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65" s="13" customFormat="1" ht="13.5">
      <c r="B1316" s="230"/>
      <c r="C1316" s="231"/>
      <c r="D1316" s="220" t="s">
        <v>162</v>
      </c>
      <c r="E1316" s="232" t="s">
        <v>34</v>
      </c>
      <c r="F1316" s="233" t="s">
        <v>1118</v>
      </c>
      <c r="G1316" s="231"/>
      <c r="H1316" s="234">
        <v>100.42100000000001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65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100.42100000000001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1119</v>
      </c>
      <c r="D1318" s="206" t="s">
        <v>155</v>
      </c>
      <c r="E1318" s="207" t="s">
        <v>1120</v>
      </c>
      <c r="F1318" s="208" t="s">
        <v>1121</v>
      </c>
      <c r="G1318" s="209" t="s">
        <v>423</v>
      </c>
      <c r="H1318" s="210">
        <v>579.35400000000004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2.0000000000000002E-5</v>
      </c>
      <c r="R1318" s="215">
        <f>Q1318*H1318</f>
        <v>1.1587080000000001E-2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1122</v>
      </c>
    </row>
    <row r="1319" spans="2:65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65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65" s="13" customFormat="1" ht="13.5">
      <c r="B1321" s="230"/>
      <c r="C1321" s="231"/>
      <c r="D1321" s="220" t="s">
        <v>162</v>
      </c>
      <c r="E1321" s="232" t="s">
        <v>34</v>
      </c>
      <c r="F1321" s="233" t="s">
        <v>1123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65" s="12" customFormat="1" ht="13.5">
      <c r="B1322" s="218"/>
      <c r="C1322" s="219"/>
      <c r="D1322" s="220" t="s">
        <v>162</v>
      </c>
      <c r="E1322" s="221" t="s">
        <v>34</v>
      </c>
      <c r="F1322" s="222" t="s">
        <v>325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65" s="12" customFormat="1" ht="13.5">
      <c r="B1323" s="218"/>
      <c r="C1323" s="219"/>
      <c r="D1323" s="220" t="s">
        <v>162</v>
      </c>
      <c r="E1323" s="221" t="s">
        <v>34</v>
      </c>
      <c r="F1323" s="222" t="s">
        <v>326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65" s="13" customFormat="1" ht="13.5">
      <c r="B1324" s="230"/>
      <c r="C1324" s="231"/>
      <c r="D1324" s="220" t="s">
        <v>162</v>
      </c>
      <c r="E1324" s="232" t="s">
        <v>34</v>
      </c>
      <c r="F1324" s="233" t="s">
        <v>1124</v>
      </c>
      <c r="G1324" s="231"/>
      <c r="H1324" s="234">
        <v>379.37400000000002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65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579.35400000000004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1125</v>
      </c>
      <c r="D1326" s="277" t="s">
        <v>928</v>
      </c>
      <c r="E1326" s="278" t="s">
        <v>1126</v>
      </c>
      <c r="F1326" s="279" t="s">
        <v>1127</v>
      </c>
      <c r="G1326" s="280" t="s">
        <v>171</v>
      </c>
      <c r="H1326" s="281">
        <v>4.5880000000000001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0.55000000000000004</v>
      </c>
      <c r="R1326" s="215">
        <f>Q1326*H1326</f>
        <v>2.5234000000000001</v>
      </c>
      <c r="S1326" s="215">
        <v>0</v>
      </c>
      <c r="T1326" s="216">
        <f>S1326*H1326</f>
        <v>0</v>
      </c>
      <c r="AR1326" s="25" t="s">
        <v>420</v>
      </c>
      <c r="AT1326" s="25" t="s">
        <v>928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1128</v>
      </c>
    </row>
    <row r="1327" spans="2:65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65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65" s="13" customFormat="1" ht="13.5">
      <c r="B1329" s="230"/>
      <c r="C1329" s="231"/>
      <c r="D1329" s="220" t="s">
        <v>162</v>
      </c>
      <c r="E1329" s="232" t="s">
        <v>34</v>
      </c>
      <c r="F1329" s="233" t="s">
        <v>1123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65" s="12" customFormat="1" ht="13.5">
      <c r="B1330" s="218"/>
      <c r="C1330" s="219"/>
      <c r="D1330" s="220" t="s">
        <v>162</v>
      </c>
      <c r="E1330" s="221" t="s">
        <v>34</v>
      </c>
      <c r="F1330" s="222" t="s">
        <v>325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65" s="12" customFormat="1" ht="13.5">
      <c r="B1331" s="218"/>
      <c r="C1331" s="219"/>
      <c r="D1331" s="220" t="s">
        <v>162</v>
      </c>
      <c r="E1331" s="221" t="s">
        <v>34</v>
      </c>
      <c r="F1331" s="222" t="s">
        <v>326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65" s="13" customFormat="1" ht="13.5">
      <c r="B1332" s="230"/>
      <c r="C1332" s="231"/>
      <c r="D1332" s="220" t="s">
        <v>162</v>
      </c>
      <c r="E1332" s="232" t="s">
        <v>34</v>
      </c>
      <c r="F1332" s="233" t="s">
        <v>1124</v>
      </c>
      <c r="G1332" s="231"/>
      <c r="H1332" s="234">
        <v>379.37400000000002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65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579.35400000000004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65" s="13" customFormat="1" ht="13.5">
      <c r="B1334" s="230"/>
      <c r="C1334" s="231"/>
      <c r="D1334" s="220" t="s">
        <v>162</v>
      </c>
      <c r="E1334" s="232" t="s">
        <v>34</v>
      </c>
      <c r="F1334" s="233" t="s">
        <v>1129</v>
      </c>
      <c r="G1334" s="231"/>
      <c r="H1334" s="234">
        <v>4.5880000000000001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65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4.5880000000000001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1130</v>
      </c>
      <c r="D1336" s="206" t="s">
        <v>155</v>
      </c>
      <c r="E1336" s="207" t="s">
        <v>1131</v>
      </c>
      <c r="F1336" s="208" t="s">
        <v>1132</v>
      </c>
      <c r="G1336" s="209" t="s">
        <v>158</v>
      </c>
      <c r="H1336" s="210">
        <v>96.558999999999997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2.0000000000000001E-4</v>
      </c>
      <c r="R1336" s="215">
        <f>Q1336*H1336</f>
        <v>1.93118E-2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1133</v>
      </c>
    </row>
    <row r="1337" spans="2:65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65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65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65" s="12" customFormat="1" ht="13.5">
      <c r="B1340" s="218"/>
      <c r="C1340" s="219"/>
      <c r="D1340" s="220" t="s">
        <v>162</v>
      </c>
      <c r="E1340" s="221" t="s">
        <v>34</v>
      </c>
      <c r="F1340" s="222" t="s">
        <v>325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65" s="12" customFormat="1" ht="13.5">
      <c r="B1341" s="218"/>
      <c r="C1341" s="219"/>
      <c r="D1341" s="220" t="s">
        <v>162</v>
      </c>
      <c r="E1341" s="221" t="s">
        <v>34</v>
      </c>
      <c r="F1341" s="222" t="s">
        <v>326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65" s="13" customFormat="1" ht="13.5">
      <c r="B1342" s="230"/>
      <c r="C1342" s="231"/>
      <c r="D1342" s="220" t="s">
        <v>162</v>
      </c>
      <c r="E1342" s="232" t="s">
        <v>34</v>
      </c>
      <c r="F1342" s="233" t="s">
        <v>327</v>
      </c>
      <c r="G1342" s="231"/>
      <c r="H1342" s="234">
        <v>63.228999999999999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65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96.558999999999997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1134</v>
      </c>
      <c r="D1344" s="206" t="s">
        <v>155</v>
      </c>
      <c r="E1344" s="207" t="s">
        <v>1135</v>
      </c>
      <c r="F1344" s="208" t="s">
        <v>1136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1137</v>
      </c>
    </row>
    <row r="1345" spans="2:65" s="12" customFormat="1" ht="13.5">
      <c r="B1345" s="218"/>
      <c r="C1345" s="219"/>
      <c r="D1345" s="220" t="s">
        <v>162</v>
      </c>
      <c r="E1345" s="221" t="s">
        <v>34</v>
      </c>
      <c r="F1345" s="222" t="s">
        <v>406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65" s="12" customFormat="1" ht="13.5">
      <c r="B1346" s="218"/>
      <c r="C1346" s="219"/>
      <c r="D1346" s="220" t="s">
        <v>162</v>
      </c>
      <c r="E1346" s="221" t="s">
        <v>34</v>
      </c>
      <c r="F1346" s="222" t="s">
        <v>1138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65" s="13" customFormat="1" ht="13.5">
      <c r="B1347" s="230"/>
      <c r="C1347" s="231"/>
      <c r="D1347" s="220" t="s">
        <v>162</v>
      </c>
      <c r="E1347" s="232" t="s">
        <v>34</v>
      </c>
      <c r="F1347" s="233" t="s">
        <v>1139</v>
      </c>
      <c r="G1347" s="231"/>
      <c r="H1347" s="234">
        <v>20.303999999999998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65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65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65" s="13" customFormat="1" ht="13.5">
      <c r="B1350" s="230"/>
      <c r="C1350" s="231"/>
      <c r="D1350" s="220" t="s">
        <v>162</v>
      </c>
      <c r="E1350" s="232" t="s">
        <v>34</v>
      </c>
      <c r="F1350" s="233" t="s">
        <v>1140</v>
      </c>
      <c r="G1350" s="231"/>
      <c r="H1350" s="234">
        <v>33.905999999999999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65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1141</v>
      </c>
      <c r="D1352" s="206" t="s">
        <v>155</v>
      </c>
      <c r="E1352" s="207" t="s">
        <v>1142</v>
      </c>
      <c r="F1352" s="208" t="s">
        <v>1143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1144</v>
      </c>
    </row>
    <row r="1353" spans="2:65" s="12" customFormat="1" ht="27">
      <c r="B1353" s="218"/>
      <c r="C1353" s="219"/>
      <c r="D1353" s="220" t="s">
        <v>162</v>
      </c>
      <c r="E1353" s="221" t="s">
        <v>34</v>
      </c>
      <c r="F1353" s="222" t="s">
        <v>1145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65" s="12" customFormat="1" ht="13.5">
      <c r="B1354" s="218"/>
      <c r="C1354" s="219"/>
      <c r="D1354" s="220" t="s">
        <v>162</v>
      </c>
      <c r="E1354" s="221" t="s">
        <v>34</v>
      </c>
      <c r="F1354" s="222" t="s">
        <v>1146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65" s="13" customFormat="1" ht="13.5">
      <c r="B1355" s="230"/>
      <c r="C1355" s="231"/>
      <c r="D1355" s="220" t="s">
        <v>162</v>
      </c>
      <c r="E1355" s="232" t="s">
        <v>34</v>
      </c>
      <c r="F1355" s="233" t="s">
        <v>1147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65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1148</v>
      </c>
      <c r="D1357" s="206" t="s">
        <v>155</v>
      </c>
      <c r="E1357" s="207" t="s">
        <v>1149</v>
      </c>
      <c r="F1357" s="208" t="s">
        <v>1150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5.0746060799999997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1151</v>
      </c>
    </row>
    <row r="1358" spans="2:65" s="12" customFormat="1" ht="13.5">
      <c r="B1358" s="218"/>
      <c r="C1358" s="219"/>
      <c r="D1358" s="220" t="s">
        <v>162</v>
      </c>
      <c r="E1358" s="221" t="s">
        <v>34</v>
      </c>
      <c r="F1358" s="222" t="s">
        <v>1152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65" s="13" customFormat="1" ht="13.5">
      <c r="B1359" s="230"/>
      <c r="C1359" s="231"/>
      <c r="D1359" s="220" t="s">
        <v>162</v>
      </c>
      <c r="E1359" s="232" t="s">
        <v>34</v>
      </c>
      <c r="F1359" s="233" t="s">
        <v>1153</v>
      </c>
      <c r="G1359" s="231"/>
      <c r="H1359" s="234">
        <v>20.771000000000001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65" s="12" customFormat="1" ht="13.5">
      <c r="B1360" s="218"/>
      <c r="C1360" s="219"/>
      <c r="D1360" s="220" t="s">
        <v>162</v>
      </c>
      <c r="E1360" s="221" t="s">
        <v>34</v>
      </c>
      <c r="F1360" s="222" t="s">
        <v>1154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65" s="13" customFormat="1" ht="13.5">
      <c r="B1361" s="230"/>
      <c r="C1361" s="231"/>
      <c r="D1361" s="220" t="s">
        <v>162</v>
      </c>
      <c r="E1361" s="232" t="s">
        <v>34</v>
      </c>
      <c r="F1361" s="233" t="s">
        <v>1155</v>
      </c>
      <c r="G1361" s="231"/>
      <c r="H1361" s="234">
        <v>10.717000000000001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65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1156</v>
      </c>
      <c r="D1363" s="206" t="s">
        <v>155</v>
      </c>
      <c r="E1363" s="207" t="s">
        <v>1157</v>
      </c>
      <c r="F1363" s="208" t="s">
        <v>1158</v>
      </c>
      <c r="G1363" s="209" t="s">
        <v>982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1159</v>
      </c>
    </row>
    <row r="1364" spans="2:65" s="11" customFormat="1" ht="29.85" customHeight="1">
      <c r="B1364" s="189"/>
      <c r="C1364" s="190"/>
      <c r="D1364" s="203" t="s">
        <v>76</v>
      </c>
      <c r="E1364" s="204" t="s">
        <v>1160</v>
      </c>
      <c r="F1364" s="204" t="s">
        <v>1161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1162</v>
      </c>
      <c r="D1365" s="206" t="s">
        <v>155</v>
      </c>
      <c r="E1365" s="207" t="s">
        <v>1163</v>
      </c>
      <c r="F1365" s="208" t="s">
        <v>1164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2.0119999999999999E-2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1165</v>
      </c>
    </row>
    <row r="1366" spans="2:65" s="12" customFormat="1" ht="13.5">
      <c r="B1366" s="218"/>
      <c r="C1366" s="219"/>
      <c r="D1366" s="220" t="s">
        <v>162</v>
      </c>
      <c r="E1366" s="221" t="s">
        <v>34</v>
      </c>
      <c r="F1366" s="222" t="s">
        <v>1166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65" s="13" customFormat="1" ht="13.5">
      <c r="B1367" s="230"/>
      <c r="C1367" s="231"/>
      <c r="D1367" s="220" t="s">
        <v>162</v>
      </c>
      <c r="E1367" s="232" t="s">
        <v>34</v>
      </c>
      <c r="F1367" s="233" t="s">
        <v>1167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65" s="12" customFormat="1" ht="13.5">
      <c r="B1368" s="218"/>
      <c r="C1368" s="219"/>
      <c r="D1368" s="220" t="s">
        <v>162</v>
      </c>
      <c r="E1368" s="221" t="s">
        <v>34</v>
      </c>
      <c r="F1368" s="222" t="s">
        <v>1168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65" s="13" customFormat="1" ht="13.5">
      <c r="B1369" s="230"/>
      <c r="C1369" s="231"/>
      <c r="D1369" s="220" t="s">
        <v>162</v>
      </c>
      <c r="E1369" s="232" t="s">
        <v>34</v>
      </c>
      <c r="F1369" s="233" t="s">
        <v>1169</v>
      </c>
      <c r="G1369" s="231"/>
      <c r="H1369" s="234">
        <v>18.440000000000001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65" s="12" customFormat="1" ht="13.5">
      <c r="B1370" s="218"/>
      <c r="C1370" s="219"/>
      <c r="D1370" s="220" t="s">
        <v>162</v>
      </c>
      <c r="E1370" s="221" t="s">
        <v>34</v>
      </c>
      <c r="F1370" s="222" t="s">
        <v>1170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65" s="13" customFormat="1" ht="13.5">
      <c r="B1371" s="230"/>
      <c r="C1371" s="231"/>
      <c r="D1371" s="220" t="s">
        <v>162</v>
      </c>
      <c r="E1371" s="232" t="s">
        <v>34</v>
      </c>
      <c r="F1371" s="233" t="s">
        <v>1171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65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1172</v>
      </c>
      <c r="D1373" s="206" t="s">
        <v>155</v>
      </c>
      <c r="E1373" s="207" t="s">
        <v>1173</v>
      </c>
      <c r="F1373" s="208" t="s">
        <v>1174</v>
      </c>
      <c r="G1373" s="209" t="s">
        <v>982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1175</v>
      </c>
    </row>
    <row r="1374" spans="2:65" s="11" customFormat="1" ht="29.85" customHeight="1">
      <c r="B1374" s="189"/>
      <c r="C1374" s="190"/>
      <c r="D1374" s="203" t="s">
        <v>76</v>
      </c>
      <c r="E1374" s="204" t="s">
        <v>488</v>
      </c>
      <c r="F1374" s="204" t="s">
        <v>489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0.89629074000000009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1176</v>
      </c>
      <c r="D1375" s="206" t="s">
        <v>155</v>
      </c>
      <c r="E1375" s="207" t="s">
        <v>1177</v>
      </c>
      <c r="F1375" s="208" t="s">
        <v>1178</v>
      </c>
      <c r="G1375" s="209" t="s">
        <v>423</v>
      </c>
      <c r="H1375" s="210">
        <v>17.303000000000001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1179</v>
      </c>
    </row>
    <row r="1376" spans="2:65" s="12" customFormat="1" ht="13.5">
      <c r="B1376" s="218"/>
      <c r="C1376" s="219"/>
      <c r="D1376" s="220" t="s">
        <v>162</v>
      </c>
      <c r="E1376" s="221" t="s">
        <v>34</v>
      </c>
      <c r="F1376" s="222" t="s">
        <v>473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65" s="13" customFormat="1" ht="13.5">
      <c r="B1377" s="230"/>
      <c r="C1377" s="231"/>
      <c r="D1377" s="220" t="s">
        <v>162</v>
      </c>
      <c r="E1377" s="232" t="s">
        <v>34</v>
      </c>
      <c r="F1377" s="233" t="s">
        <v>474</v>
      </c>
      <c r="G1377" s="231"/>
      <c r="H1377" s="234">
        <v>17.303000000000001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65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17.303000000000001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1180</v>
      </c>
      <c r="D1379" s="277" t="s">
        <v>928</v>
      </c>
      <c r="E1379" s="278" t="s">
        <v>1181</v>
      </c>
      <c r="F1379" s="279" t="s">
        <v>1182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3.8000000000000002E-4</v>
      </c>
      <c r="R1379" s="215">
        <f>Q1379*H1379</f>
        <v>7.5612400000000003E-3</v>
      </c>
      <c r="S1379" s="215">
        <v>0</v>
      </c>
      <c r="T1379" s="216">
        <f>S1379*H1379</f>
        <v>0</v>
      </c>
      <c r="AR1379" s="25" t="s">
        <v>420</v>
      </c>
      <c r="AT1379" s="25" t="s">
        <v>928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1183</v>
      </c>
    </row>
    <row r="1380" spans="2:65" s="1" customFormat="1" ht="54">
      <c r="B1380" s="43"/>
      <c r="C1380" s="65"/>
      <c r="D1380" s="220" t="s">
        <v>932</v>
      </c>
      <c r="E1380" s="65"/>
      <c r="F1380" s="287" t="s">
        <v>1184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932</v>
      </c>
      <c r="AU1380" s="25" t="s">
        <v>86</v>
      </c>
    </row>
    <row r="1381" spans="2:65" s="12" customFormat="1" ht="13.5">
      <c r="B1381" s="218"/>
      <c r="C1381" s="219"/>
      <c r="D1381" s="220" t="s">
        <v>162</v>
      </c>
      <c r="E1381" s="221" t="s">
        <v>34</v>
      </c>
      <c r="F1381" s="222" t="s">
        <v>473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65" s="13" customFormat="1" ht="13.5">
      <c r="B1382" s="230"/>
      <c r="C1382" s="231"/>
      <c r="D1382" s="220" t="s">
        <v>162</v>
      </c>
      <c r="E1382" s="232" t="s">
        <v>34</v>
      </c>
      <c r="F1382" s="233" t="s">
        <v>474</v>
      </c>
      <c r="G1382" s="231"/>
      <c r="H1382" s="234">
        <v>17.303000000000001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65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17.303000000000001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65" s="13" customFormat="1" ht="13.5">
      <c r="B1384" s="230"/>
      <c r="C1384" s="231"/>
      <c r="D1384" s="220" t="s">
        <v>162</v>
      </c>
      <c r="E1384" s="232" t="s">
        <v>34</v>
      </c>
      <c r="F1384" s="233" t="s">
        <v>1185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65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1186</v>
      </c>
      <c r="D1386" s="206" t="s">
        <v>155</v>
      </c>
      <c r="E1386" s="207" t="s">
        <v>1187</v>
      </c>
      <c r="F1386" s="208" t="s">
        <v>1188</v>
      </c>
      <c r="G1386" s="209" t="s">
        <v>423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8.9999999999999998E-4</v>
      </c>
      <c r="R1386" s="215">
        <f>Q1386*H1386</f>
        <v>1.0889999999999999E-2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1189</v>
      </c>
    </row>
    <row r="1387" spans="2:65" s="12" customFormat="1" ht="13.5">
      <c r="B1387" s="218"/>
      <c r="C1387" s="219"/>
      <c r="D1387" s="220" t="s">
        <v>162</v>
      </c>
      <c r="E1387" s="221" t="s">
        <v>34</v>
      </c>
      <c r="F1387" s="222" t="s">
        <v>1190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65" s="13" customFormat="1" ht="13.5">
      <c r="B1388" s="230"/>
      <c r="C1388" s="231"/>
      <c r="D1388" s="220" t="s">
        <v>162</v>
      </c>
      <c r="E1388" s="232" t="s">
        <v>34</v>
      </c>
      <c r="F1388" s="233" t="s">
        <v>1191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65" s="12" customFormat="1" ht="13.5">
      <c r="B1389" s="218"/>
      <c r="C1389" s="219"/>
      <c r="D1389" s="220" t="s">
        <v>162</v>
      </c>
      <c r="E1389" s="221" t="s">
        <v>34</v>
      </c>
      <c r="F1389" s="222" t="s">
        <v>1192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65" s="13" customFormat="1" ht="13.5">
      <c r="B1390" s="230"/>
      <c r="C1390" s="231"/>
      <c r="D1390" s="220" t="s">
        <v>162</v>
      </c>
      <c r="E1390" s="232" t="s">
        <v>34</v>
      </c>
      <c r="F1390" s="233" t="s">
        <v>1193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65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1194</v>
      </c>
      <c r="D1392" s="206" t="s">
        <v>155</v>
      </c>
      <c r="E1392" s="207" t="s">
        <v>1195</v>
      </c>
      <c r="F1392" s="208" t="s">
        <v>1196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6.7000000000000002E-3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1197</v>
      </c>
    </row>
    <row r="1393" spans="2:65" s="12" customFormat="1" ht="13.5">
      <c r="B1393" s="218"/>
      <c r="C1393" s="219"/>
      <c r="D1393" s="220" t="s">
        <v>162</v>
      </c>
      <c r="E1393" s="221" t="s">
        <v>34</v>
      </c>
      <c r="F1393" s="222" t="s">
        <v>1198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65" s="12" customFormat="1" ht="13.5">
      <c r="B1394" s="218"/>
      <c r="C1394" s="219"/>
      <c r="D1394" s="220" t="s">
        <v>162</v>
      </c>
      <c r="E1394" s="221" t="s">
        <v>34</v>
      </c>
      <c r="F1394" s="222" t="s">
        <v>1199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65" s="13" customFormat="1" ht="13.5">
      <c r="B1395" s="230"/>
      <c r="C1395" s="231"/>
      <c r="D1395" s="220" t="s">
        <v>162</v>
      </c>
      <c r="E1395" s="232" t="s">
        <v>34</v>
      </c>
      <c r="F1395" s="233" t="s">
        <v>1200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65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1201</v>
      </c>
      <c r="D1397" s="206" t="s">
        <v>155</v>
      </c>
      <c r="E1397" s="207" t="s">
        <v>1202</v>
      </c>
      <c r="F1397" s="208" t="s">
        <v>1203</v>
      </c>
      <c r="G1397" s="209" t="s">
        <v>318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8.0000000000000007E-5</v>
      </c>
      <c r="R1397" s="215">
        <f>Q1397*H1397</f>
        <v>1.9200000000000003E-3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1204</v>
      </c>
    </row>
    <row r="1398" spans="2:65" s="12" customFormat="1" ht="13.5">
      <c r="B1398" s="218"/>
      <c r="C1398" s="219"/>
      <c r="D1398" s="220" t="s">
        <v>162</v>
      </c>
      <c r="E1398" s="221" t="s">
        <v>34</v>
      </c>
      <c r="F1398" s="222" t="s">
        <v>1205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65" s="13" customFormat="1" ht="13.5">
      <c r="B1399" s="230"/>
      <c r="C1399" s="231"/>
      <c r="D1399" s="220" t="s">
        <v>162</v>
      </c>
      <c r="E1399" s="232" t="s">
        <v>34</v>
      </c>
      <c r="F1399" s="233" t="s">
        <v>367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65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1206</v>
      </c>
      <c r="D1401" s="206" t="s">
        <v>155</v>
      </c>
      <c r="E1401" s="207" t="s">
        <v>1207</v>
      </c>
      <c r="F1401" s="208" t="s">
        <v>1208</v>
      </c>
      <c r="G1401" s="209" t="s">
        <v>423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7.1000000000000004E-3</v>
      </c>
      <c r="R1401" s="215">
        <f>Q1401*H1401</f>
        <v>6.4610000000000001E-2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1209</v>
      </c>
    </row>
    <row r="1402" spans="2:65" s="12" customFormat="1" ht="13.5">
      <c r="B1402" s="218"/>
      <c r="C1402" s="219"/>
      <c r="D1402" s="220" t="s">
        <v>162</v>
      </c>
      <c r="E1402" s="221" t="s">
        <v>34</v>
      </c>
      <c r="F1402" s="222" t="s">
        <v>1210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65" s="13" customFormat="1" ht="13.5">
      <c r="B1403" s="230"/>
      <c r="C1403" s="231"/>
      <c r="D1403" s="220" t="s">
        <v>162</v>
      </c>
      <c r="E1403" s="232" t="s">
        <v>34</v>
      </c>
      <c r="F1403" s="233" t="s">
        <v>1211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65" s="12" customFormat="1" ht="13.5">
      <c r="B1404" s="218"/>
      <c r="C1404" s="219"/>
      <c r="D1404" s="220" t="s">
        <v>162</v>
      </c>
      <c r="E1404" s="221" t="s">
        <v>34</v>
      </c>
      <c r="F1404" s="222" t="s">
        <v>1212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65" s="13" customFormat="1" ht="13.5">
      <c r="B1405" s="230"/>
      <c r="C1405" s="231"/>
      <c r="D1405" s="220" t="s">
        <v>162</v>
      </c>
      <c r="E1405" s="232" t="s">
        <v>34</v>
      </c>
      <c r="F1405" s="233" t="s">
        <v>1213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65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1214</v>
      </c>
      <c r="D1407" s="206" t="s">
        <v>155</v>
      </c>
      <c r="E1407" s="207" t="s">
        <v>1215</v>
      </c>
      <c r="F1407" s="208" t="s">
        <v>1216</v>
      </c>
      <c r="G1407" s="209" t="s">
        <v>423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7.1000000000000004E-3</v>
      </c>
      <c r="R1407" s="215">
        <f>Q1407*H1407</f>
        <v>7.3840000000000003E-2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1217</v>
      </c>
    </row>
    <row r="1408" spans="2:65" s="12" customFormat="1" ht="13.5">
      <c r="B1408" s="218"/>
      <c r="C1408" s="219"/>
      <c r="D1408" s="220" t="s">
        <v>162</v>
      </c>
      <c r="E1408" s="221" t="s">
        <v>34</v>
      </c>
      <c r="F1408" s="222" t="s">
        <v>1218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65" s="13" customFormat="1" ht="13.5">
      <c r="B1409" s="230"/>
      <c r="C1409" s="231"/>
      <c r="D1409" s="220" t="s">
        <v>162</v>
      </c>
      <c r="E1409" s="232" t="s">
        <v>34</v>
      </c>
      <c r="F1409" s="233" t="s">
        <v>1219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65" s="12" customFormat="1" ht="13.5">
      <c r="B1410" s="218"/>
      <c r="C1410" s="219"/>
      <c r="D1410" s="220" t="s">
        <v>162</v>
      </c>
      <c r="E1410" s="221" t="s">
        <v>34</v>
      </c>
      <c r="F1410" s="222" t="s">
        <v>1220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65" s="13" customFormat="1" ht="13.5">
      <c r="B1411" s="230"/>
      <c r="C1411" s="231"/>
      <c r="D1411" s="220" t="s">
        <v>162</v>
      </c>
      <c r="E1411" s="232" t="s">
        <v>34</v>
      </c>
      <c r="F1411" s="233" t="s">
        <v>1221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65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1222</v>
      </c>
      <c r="D1413" s="206" t="s">
        <v>155</v>
      </c>
      <c r="E1413" s="207" t="s">
        <v>1223</v>
      </c>
      <c r="F1413" s="208" t="s">
        <v>1224</v>
      </c>
      <c r="G1413" s="209" t="s">
        <v>423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3.8E-3</v>
      </c>
      <c r="R1413" s="215">
        <f>Q1413*H1413</f>
        <v>1.2160000000000001E-2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1225</v>
      </c>
    </row>
    <row r="1414" spans="2:65" s="12" customFormat="1" ht="13.5">
      <c r="B1414" s="218"/>
      <c r="C1414" s="219"/>
      <c r="D1414" s="220" t="s">
        <v>162</v>
      </c>
      <c r="E1414" s="221" t="s">
        <v>34</v>
      </c>
      <c r="F1414" s="222" t="s">
        <v>1226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65" s="12" customFormat="1" ht="13.5">
      <c r="B1415" s="218"/>
      <c r="C1415" s="219"/>
      <c r="D1415" s="220" t="s">
        <v>162</v>
      </c>
      <c r="E1415" s="221" t="s">
        <v>34</v>
      </c>
      <c r="F1415" s="222" t="s">
        <v>1227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65" s="13" customFormat="1" ht="13.5">
      <c r="B1416" s="230"/>
      <c r="C1416" s="231"/>
      <c r="D1416" s="220" t="s">
        <v>162</v>
      </c>
      <c r="E1416" s="232" t="s">
        <v>34</v>
      </c>
      <c r="F1416" s="233" t="s">
        <v>1221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65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1228</v>
      </c>
      <c r="D1418" s="206" t="s">
        <v>155</v>
      </c>
      <c r="E1418" s="207" t="s">
        <v>1229</v>
      </c>
      <c r="F1418" s="208" t="s">
        <v>1230</v>
      </c>
      <c r="G1418" s="209" t="s">
        <v>318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9.0600000000000003E-3</v>
      </c>
      <c r="R1418" s="215">
        <f>Q1418*H1418</f>
        <v>1.8120000000000001E-2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1231</v>
      </c>
    </row>
    <row r="1419" spans="2:65" s="12" customFormat="1" ht="13.5">
      <c r="B1419" s="218"/>
      <c r="C1419" s="219"/>
      <c r="D1419" s="220" t="s">
        <v>162</v>
      </c>
      <c r="E1419" s="221" t="s">
        <v>34</v>
      </c>
      <c r="F1419" s="222" t="s">
        <v>1232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65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65" s="12" customFormat="1" ht="13.5">
      <c r="B1421" s="218"/>
      <c r="C1421" s="219"/>
      <c r="D1421" s="220" t="s">
        <v>162</v>
      </c>
      <c r="E1421" s="221" t="s">
        <v>34</v>
      </c>
      <c r="F1421" s="222" t="s">
        <v>1233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65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65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1234</v>
      </c>
      <c r="D1424" s="206" t="s">
        <v>155</v>
      </c>
      <c r="E1424" s="207" t="s">
        <v>1235</v>
      </c>
      <c r="F1424" s="208" t="s">
        <v>1236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5.0699999999999999E-3</v>
      </c>
      <c r="R1424" s="215">
        <f>Q1424*H1424</f>
        <v>0.13947570000000001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1237</v>
      </c>
    </row>
    <row r="1425" spans="2:65" s="12" customFormat="1" ht="13.5">
      <c r="B1425" s="218"/>
      <c r="C1425" s="219"/>
      <c r="D1425" s="220" t="s">
        <v>162</v>
      </c>
      <c r="E1425" s="221" t="s">
        <v>34</v>
      </c>
      <c r="F1425" s="222" t="s">
        <v>1238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65" s="13" customFormat="1" ht="13.5">
      <c r="B1426" s="230"/>
      <c r="C1426" s="231"/>
      <c r="D1426" s="220" t="s">
        <v>162</v>
      </c>
      <c r="E1426" s="232" t="s">
        <v>34</v>
      </c>
      <c r="F1426" s="233" t="s">
        <v>1239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65" s="12" customFormat="1" ht="13.5">
      <c r="B1427" s="218"/>
      <c r="C1427" s="219"/>
      <c r="D1427" s="220" t="s">
        <v>162</v>
      </c>
      <c r="E1427" s="221" t="s">
        <v>34</v>
      </c>
      <c r="F1427" s="222" t="s">
        <v>1240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65" s="13" customFormat="1" ht="13.5">
      <c r="B1428" s="230"/>
      <c r="C1428" s="231"/>
      <c r="D1428" s="220" t="s">
        <v>162</v>
      </c>
      <c r="E1428" s="232" t="s">
        <v>34</v>
      </c>
      <c r="F1428" s="233" t="s">
        <v>1241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65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1242</v>
      </c>
      <c r="D1430" s="206" t="s">
        <v>155</v>
      </c>
      <c r="E1430" s="207" t="s">
        <v>1243</v>
      </c>
      <c r="F1430" s="208" t="s">
        <v>1244</v>
      </c>
      <c r="G1430" s="209" t="s">
        <v>423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6.3000000000000003E-4</v>
      </c>
      <c r="R1430" s="215">
        <f>Q1430*H1430</f>
        <v>1.61028E-2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1245</v>
      </c>
    </row>
    <row r="1431" spans="2:65" s="12" customFormat="1" ht="13.5">
      <c r="B1431" s="218"/>
      <c r="C1431" s="219"/>
      <c r="D1431" s="220" t="s">
        <v>162</v>
      </c>
      <c r="E1431" s="221" t="s">
        <v>34</v>
      </c>
      <c r="F1431" s="222" t="s">
        <v>1246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65" s="12" customFormat="1" ht="13.5">
      <c r="B1432" s="218"/>
      <c r="C1432" s="219"/>
      <c r="D1432" s="220" t="s">
        <v>162</v>
      </c>
      <c r="E1432" s="221" t="s">
        <v>34</v>
      </c>
      <c r="F1432" s="222" t="s">
        <v>1247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65" s="13" customFormat="1" ht="13.5">
      <c r="B1433" s="230"/>
      <c r="C1433" s="231"/>
      <c r="D1433" s="220" t="s">
        <v>162</v>
      </c>
      <c r="E1433" s="232" t="s">
        <v>34</v>
      </c>
      <c r="F1433" s="233" t="s">
        <v>1248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65" s="12" customFormat="1" ht="13.5">
      <c r="B1434" s="218"/>
      <c r="C1434" s="219"/>
      <c r="D1434" s="220" t="s">
        <v>162</v>
      </c>
      <c r="E1434" s="221" t="s">
        <v>34</v>
      </c>
      <c r="F1434" s="222" t="s">
        <v>1249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65" s="13" customFormat="1" ht="13.5">
      <c r="B1435" s="230"/>
      <c r="C1435" s="231"/>
      <c r="D1435" s="220" t="s">
        <v>162</v>
      </c>
      <c r="E1435" s="232" t="s">
        <v>34</v>
      </c>
      <c r="F1435" s="233" t="s">
        <v>1250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65" s="12" customFormat="1" ht="13.5">
      <c r="B1436" s="218"/>
      <c r="C1436" s="219"/>
      <c r="D1436" s="220" t="s">
        <v>162</v>
      </c>
      <c r="E1436" s="221" t="s">
        <v>34</v>
      </c>
      <c r="F1436" s="222" t="s">
        <v>1251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65" s="13" customFormat="1" ht="13.5">
      <c r="B1437" s="230"/>
      <c r="C1437" s="231"/>
      <c r="D1437" s="220" t="s">
        <v>162</v>
      </c>
      <c r="E1437" s="232" t="s">
        <v>34</v>
      </c>
      <c r="F1437" s="233" t="s">
        <v>1252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65" s="12" customFormat="1" ht="13.5">
      <c r="B1438" s="218"/>
      <c r="C1438" s="219"/>
      <c r="D1438" s="220" t="s">
        <v>162</v>
      </c>
      <c r="E1438" s="221" t="s">
        <v>34</v>
      </c>
      <c r="F1438" s="222" t="s">
        <v>1253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65" s="13" customFormat="1" ht="13.5">
      <c r="B1439" s="230"/>
      <c r="C1439" s="231"/>
      <c r="D1439" s="220" t="s">
        <v>162</v>
      </c>
      <c r="E1439" s="232" t="s">
        <v>34</v>
      </c>
      <c r="F1439" s="233" t="s">
        <v>1252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65" s="12" customFormat="1" ht="13.5">
      <c r="B1440" s="218"/>
      <c r="C1440" s="219"/>
      <c r="D1440" s="220" t="s">
        <v>162</v>
      </c>
      <c r="E1440" s="221" t="s">
        <v>34</v>
      </c>
      <c r="F1440" s="222" t="s">
        <v>1254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65" s="13" customFormat="1" ht="13.5">
      <c r="B1441" s="230"/>
      <c r="C1441" s="231"/>
      <c r="D1441" s="220" t="s">
        <v>162</v>
      </c>
      <c r="E1441" s="232" t="s">
        <v>34</v>
      </c>
      <c r="F1441" s="233" t="s">
        <v>1255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65" s="12" customFormat="1" ht="13.5">
      <c r="B1442" s="218"/>
      <c r="C1442" s="219"/>
      <c r="D1442" s="220" t="s">
        <v>162</v>
      </c>
      <c r="E1442" s="221" t="s">
        <v>34</v>
      </c>
      <c r="F1442" s="222" t="s">
        <v>1256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65" s="13" customFormat="1" ht="13.5">
      <c r="B1443" s="230"/>
      <c r="C1443" s="231"/>
      <c r="D1443" s="220" t="s">
        <v>162</v>
      </c>
      <c r="E1443" s="232" t="s">
        <v>34</v>
      </c>
      <c r="F1443" s="233" t="s">
        <v>1257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65" s="12" customFormat="1" ht="13.5">
      <c r="B1444" s="218"/>
      <c r="C1444" s="219"/>
      <c r="D1444" s="220" t="s">
        <v>162</v>
      </c>
      <c r="E1444" s="221" t="s">
        <v>34</v>
      </c>
      <c r="F1444" s="222" t="s">
        <v>1258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65" s="13" customFormat="1" ht="13.5">
      <c r="B1445" s="230"/>
      <c r="C1445" s="231"/>
      <c r="D1445" s="220" t="s">
        <v>162</v>
      </c>
      <c r="E1445" s="232" t="s">
        <v>34</v>
      </c>
      <c r="F1445" s="233" t="s">
        <v>1259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65" s="12" customFormat="1" ht="13.5">
      <c r="B1446" s="218"/>
      <c r="C1446" s="219"/>
      <c r="D1446" s="220" t="s">
        <v>162</v>
      </c>
      <c r="E1446" s="221" t="s">
        <v>34</v>
      </c>
      <c r="F1446" s="222" t="s">
        <v>1260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65" s="13" customFormat="1" ht="13.5">
      <c r="B1447" s="230"/>
      <c r="C1447" s="231"/>
      <c r="D1447" s="220" t="s">
        <v>162</v>
      </c>
      <c r="E1447" s="232" t="s">
        <v>34</v>
      </c>
      <c r="F1447" s="233" t="s">
        <v>1261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65" s="12" customFormat="1" ht="13.5">
      <c r="B1448" s="218"/>
      <c r="C1448" s="219"/>
      <c r="D1448" s="220" t="s">
        <v>162</v>
      </c>
      <c r="E1448" s="221" t="s">
        <v>34</v>
      </c>
      <c r="F1448" s="222" t="s">
        <v>1262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65" s="13" customFormat="1" ht="13.5">
      <c r="B1449" s="230"/>
      <c r="C1449" s="231"/>
      <c r="D1449" s="220" t="s">
        <v>162</v>
      </c>
      <c r="E1449" s="232" t="s">
        <v>34</v>
      </c>
      <c r="F1449" s="233" t="s">
        <v>1263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65" s="12" customFormat="1" ht="13.5">
      <c r="B1450" s="218"/>
      <c r="C1450" s="219"/>
      <c r="D1450" s="220" t="s">
        <v>162</v>
      </c>
      <c r="E1450" s="221" t="s">
        <v>34</v>
      </c>
      <c r="F1450" s="222" t="s">
        <v>1264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65" s="13" customFormat="1" ht="13.5">
      <c r="B1451" s="230"/>
      <c r="C1451" s="231"/>
      <c r="D1451" s="220" t="s">
        <v>162</v>
      </c>
      <c r="E1451" s="232" t="s">
        <v>34</v>
      </c>
      <c r="F1451" s="233" t="s">
        <v>1265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65" s="12" customFormat="1" ht="13.5">
      <c r="B1452" s="218"/>
      <c r="C1452" s="219"/>
      <c r="D1452" s="220" t="s">
        <v>162</v>
      </c>
      <c r="E1452" s="221" t="s">
        <v>34</v>
      </c>
      <c r="F1452" s="222" t="s">
        <v>1266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65" s="13" customFormat="1" ht="13.5">
      <c r="B1453" s="230"/>
      <c r="C1453" s="231"/>
      <c r="D1453" s="220" t="s">
        <v>162</v>
      </c>
      <c r="E1453" s="232" t="s">
        <v>34</v>
      </c>
      <c r="F1453" s="233" t="s">
        <v>1250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65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1267</v>
      </c>
      <c r="D1455" s="206" t="s">
        <v>155</v>
      </c>
      <c r="E1455" s="207" t="s">
        <v>1268</v>
      </c>
      <c r="F1455" s="208" t="s">
        <v>1269</v>
      </c>
      <c r="G1455" s="209" t="s">
        <v>423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1.9499999999999999E-3</v>
      </c>
      <c r="R1455" s="215">
        <f>Q1455*H1455</f>
        <v>2.9249999999999998E-2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1270</v>
      </c>
    </row>
    <row r="1456" spans="2:65" s="12" customFormat="1" ht="13.5">
      <c r="B1456" s="218"/>
      <c r="C1456" s="219"/>
      <c r="D1456" s="220" t="s">
        <v>162</v>
      </c>
      <c r="E1456" s="221" t="s">
        <v>34</v>
      </c>
      <c r="F1456" s="222" t="s">
        <v>1271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65" s="13" customFormat="1" ht="13.5">
      <c r="B1457" s="230"/>
      <c r="C1457" s="231"/>
      <c r="D1457" s="220" t="s">
        <v>162</v>
      </c>
      <c r="E1457" s="232" t="s">
        <v>34</v>
      </c>
      <c r="F1457" s="233" t="s">
        <v>1272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65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1273</v>
      </c>
      <c r="D1459" s="206" t="s">
        <v>155</v>
      </c>
      <c r="E1459" s="207" t="s">
        <v>1274</v>
      </c>
      <c r="F1459" s="208" t="s">
        <v>1275</v>
      </c>
      <c r="G1459" s="209" t="s">
        <v>423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1.9499999999999999E-3</v>
      </c>
      <c r="R1459" s="215">
        <f>Q1459*H1459</f>
        <v>6.1620000000000001E-2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1276</v>
      </c>
    </row>
    <row r="1460" spans="2:65" s="12" customFormat="1" ht="13.5">
      <c r="B1460" s="218"/>
      <c r="C1460" s="219"/>
      <c r="D1460" s="220" t="s">
        <v>162</v>
      </c>
      <c r="E1460" s="221" t="s">
        <v>34</v>
      </c>
      <c r="F1460" s="222" t="s">
        <v>1277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65" s="12" customFormat="1" ht="13.5">
      <c r="B1461" s="218"/>
      <c r="C1461" s="219"/>
      <c r="D1461" s="220" t="s">
        <v>162</v>
      </c>
      <c r="E1461" s="221" t="s">
        <v>34</v>
      </c>
      <c r="F1461" s="222" t="s">
        <v>1278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65" s="13" customFormat="1" ht="13.5">
      <c r="B1462" s="230"/>
      <c r="C1462" s="231"/>
      <c r="D1462" s="220" t="s">
        <v>162</v>
      </c>
      <c r="E1462" s="232" t="s">
        <v>34</v>
      </c>
      <c r="F1462" s="233" t="s">
        <v>1279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65" s="12" customFormat="1" ht="13.5">
      <c r="B1463" s="218"/>
      <c r="C1463" s="219"/>
      <c r="D1463" s="220" t="s">
        <v>162</v>
      </c>
      <c r="E1463" s="221" t="s">
        <v>34</v>
      </c>
      <c r="F1463" s="222" t="s">
        <v>1280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65" s="13" customFormat="1" ht="13.5">
      <c r="B1464" s="230"/>
      <c r="C1464" s="231"/>
      <c r="D1464" s="220" t="s">
        <v>162</v>
      </c>
      <c r="E1464" s="232" t="s">
        <v>34</v>
      </c>
      <c r="F1464" s="233" t="s">
        <v>1281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65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1282</v>
      </c>
      <c r="D1466" s="206" t="s">
        <v>155</v>
      </c>
      <c r="E1466" s="207" t="s">
        <v>1283</v>
      </c>
      <c r="F1466" s="208" t="s">
        <v>1284</v>
      </c>
      <c r="G1466" s="209" t="s">
        <v>423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1.9E-3</v>
      </c>
      <c r="R1466" s="215">
        <f>Q1466*H1466</f>
        <v>2.299E-2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1285</v>
      </c>
    </row>
    <row r="1467" spans="2:65" s="12" customFormat="1" ht="13.5">
      <c r="B1467" s="218"/>
      <c r="C1467" s="219"/>
      <c r="D1467" s="220" t="s">
        <v>162</v>
      </c>
      <c r="E1467" s="221" t="s">
        <v>34</v>
      </c>
      <c r="F1467" s="222" t="s">
        <v>1190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65" s="13" customFormat="1" ht="13.5">
      <c r="B1468" s="230"/>
      <c r="C1468" s="231"/>
      <c r="D1468" s="220" t="s">
        <v>162</v>
      </c>
      <c r="E1468" s="232" t="s">
        <v>34</v>
      </c>
      <c r="F1468" s="233" t="s">
        <v>1191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65" s="12" customFormat="1" ht="13.5">
      <c r="B1469" s="218"/>
      <c r="C1469" s="219"/>
      <c r="D1469" s="220" t="s">
        <v>162</v>
      </c>
      <c r="E1469" s="221" t="s">
        <v>34</v>
      </c>
      <c r="F1469" s="222" t="s">
        <v>1192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65" s="13" customFormat="1" ht="13.5">
      <c r="B1470" s="230"/>
      <c r="C1470" s="231"/>
      <c r="D1470" s="220" t="s">
        <v>162</v>
      </c>
      <c r="E1470" s="232" t="s">
        <v>34</v>
      </c>
      <c r="F1470" s="233" t="s">
        <v>1193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65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1286</v>
      </c>
      <c r="D1472" s="206" t="s">
        <v>155</v>
      </c>
      <c r="E1472" s="207" t="s">
        <v>1287</v>
      </c>
      <c r="F1472" s="208" t="s">
        <v>1288</v>
      </c>
      <c r="G1472" s="209" t="s">
        <v>423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2.2300000000000002E-3</v>
      </c>
      <c r="R1472" s="215">
        <f>Q1472*H1472</f>
        <v>4.6830000000000004E-2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1289</v>
      </c>
    </row>
    <row r="1473" spans="2:65" s="12" customFormat="1" ht="13.5">
      <c r="B1473" s="218"/>
      <c r="C1473" s="219"/>
      <c r="D1473" s="220" t="s">
        <v>162</v>
      </c>
      <c r="E1473" s="221" t="s">
        <v>34</v>
      </c>
      <c r="F1473" s="222" t="s">
        <v>1290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65" s="12" customFormat="1" ht="13.5">
      <c r="B1474" s="218"/>
      <c r="C1474" s="219"/>
      <c r="D1474" s="220" t="s">
        <v>162</v>
      </c>
      <c r="E1474" s="221" t="s">
        <v>34</v>
      </c>
      <c r="F1474" s="222" t="s">
        <v>1291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65" s="13" customFormat="1" ht="13.5">
      <c r="B1475" s="230"/>
      <c r="C1475" s="231"/>
      <c r="D1475" s="220" t="s">
        <v>162</v>
      </c>
      <c r="E1475" s="232" t="s">
        <v>34</v>
      </c>
      <c r="F1475" s="233" t="s">
        <v>1292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65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1293</v>
      </c>
      <c r="D1477" s="206" t="s">
        <v>155</v>
      </c>
      <c r="E1477" s="207" t="s">
        <v>1294</v>
      </c>
      <c r="F1477" s="208" t="s">
        <v>1295</v>
      </c>
      <c r="G1477" s="209" t="s">
        <v>318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3.7000000000000002E-3</v>
      </c>
      <c r="R1477" s="215">
        <f>Q1477*H1477</f>
        <v>4.8100000000000004E-2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1296</v>
      </c>
    </row>
    <row r="1478" spans="2:65" s="12" customFormat="1" ht="13.5">
      <c r="B1478" s="218"/>
      <c r="C1478" s="219"/>
      <c r="D1478" s="220" t="s">
        <v>162</v>
      </c>
      <c r="E1478" s="221" t="s">
        <v>34</v>
      </c>
      <c r="F1478" s="222" t="s">
        <v>1297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65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65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1298</v>
      </c>
      <c r="D1481" s="206" t="s">
        <v>155</v>
      </c>
      <c r="E1481" s="207" t="s">
        <v>1299</v>
      </c>
      <c r="F1481" s="208" t="s">
        <v>1300</v>
      </c>
      <c r="G1481" s="209" t="s">
        <v>423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6.0400000000000002E-3</v>
      </c>
      <c r="R1481" s="215">
        <f>Q1481*H1481</f>
        <v>9.3620000000000009E-2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1301</v>
      </c>
    </row>
    <row r="1482" spans="2:65" s="12" customFormat="1" ht="13.5">
      <c r="B1482" s="218"/>
      <c r="C1482" s="219"/>
      <c r="D1482" s="220" t="s">
        <v>162</v>
      </c>
      <c r="E1482" s="221" t="s">
        <v>34</v>
      </c>
      <c r="F1482" s="222" t="s">
        <v>1302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65" s="13" customFormat="1" ht="13.5">
      <c r="B1483" s="230"/>
      <c r="C1483" s="231"/>
      <c r="D1483" s="220" t="s">
        <v>162</v>
      </c>
      <c r="E1483" s="232" t="s">
        <v>34</v>
      </c>
      <c r="F1483" s="233" t="s">
        <v>1303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65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1304</v>
      </c>
      <c r="D1485" s="206" t="s">
        <v>155</v>
      </c>
      <c r="E1485" s="207" t="s">
        <v>1305</v>
      </c>
      <c r="F1485" s="208" t="s">
        <v>1306</v>
      </c>
      <c r="G1485" s="209" t="s">
        <v>423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3.0699999999999998E-3</v>
      </c>
      <c r="R1485" s="215">
        <f>Q1485*H1485</f>
        <v>1.0744999999999999E-2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1307</v>
      </c>
    </row>
    <row r="1486" spans="2:65" s="12" customFormat="1" ht="13.5">
      <c r="B1486" s="218"/>
      <c r="C1486" s="219"/>
      <c r="D1486" s="220" t="s">
        <v>162</v>
      </c>
      <c r="E1486" s="221" t="s">
        <v>34</v>
      </c>
      <c r="F1486" s="222" t="s">
        <v>1308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65" s="13" customFormat="1" ht="13.5">
      <c r="B1487" s="230"/>
      <c r="C1487" s="231"/>
      <c r="D1487" s="220" t="s">
        <v>162</v>
      </c>
      <c r="E1487" s="232" t="s">
        <v>34</v>
      </c>
      <c r="F1487" s="233" t="s">
        <v>1213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65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1309</v>
      </c>
      <c r="D1489" s="206" t="s">
        <v>155</v>
      </c>
      <c r="E1489" s="207" t="s">
        <v>1310</v>
      </c>
      <c r="F1489" s="208" t="s">
        <v>1311</v>
      </c>
      <c r="G1489" s="209" t="s">
        <v>423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3.6900000000000001E-3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1312</v>
      </c>
    </row>
    <row r="1490" spans="2:65" s="12" customFormat="1" ht="13.5">
      <c r="B1490" s="218"/>
      <c r="C1490" s="219"/>
      <c r="D1490" s="220" t="s">
        <v>162</v>
      </c>
      <c r="E1490" s="221" t="s">
        <v>34</v>
      </c>
      <c r="F1490" s="222" t="s">
        <v>1313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65" s="13" customFormat="1" ht="13.5">
      <c r="B1491" s="230"/>
      <c r="C1491" s="231"/>
      <c r="D1491" s="220" t="s">
        <v>162</v>
      </c>
      <c r="E1491" s="232" t="s">
        <v>34</v>
      </c>
      <c r="F1491" s="233" t="s">
        <v>1314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65" s="12" customFormat="1" ht="13.5">
      <c r="B1492" s="218"/>
      <c r="C1492" s="219"/>
      <c r="D1492" s="220" t="s">
        <v>162</v>
      </c>
      <c r="E1492" s="221" t="s">
        <v>34</v>
      </c>
      <c r="F1492" s="222" t="s">
        <v>1315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65" s="13" customFormat="1" ht="13.5">
      <c r="B1493" s="230"/>
      <c r="C1493" s="231"/>
      <c r="D1493" s="220" t="s">
        <v>162</v>
      </c>
      <c r="E1493" s="232" t="s">
        <v>34</v>
      </c>
      <c r="F1493" s="233" t="s">
        <v>1316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65" s="12" customFormat="1" ht="13.5">
      <c r="B1494" s="218"/>
      <c r="C1494" s="219"/>
      <c r="D1494" s="220" t="s">
        <v>162</v>
      </c>
      <c r="E1494" s="221" t="s">
        <v>34</v>
      </c>
      <c r="F1494" s="222" t="s">
        <v>1317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65" s="13" customFormat="1" ht="13.5">
      <c r="B1495" s="230"/>
      <c r="C1495" s="231"/>
      <c r="D1495" s="220" t="s">
        <v>162</v>
      </c>
      <c r="E1495" s="232" t="s">
        <v>34</v>
      </c>
      <c r="F1495" s="233" t="s">
        <v>1318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65" s="12" customFormat="1" ht="13.5">
      <c r="B1496" s="218"/>
      <c r="C1496" s="219"/>
      <c r="D1496" s="220" t="s">
        <v>162</v>
      </c>
      <c r="E1496" s="221" t="s">
        <v>34</v>
      </c>
      <c r="F1496" s="222" t="s">
        <v>1319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65" s="13" customFormat="1" ht="13.5">
      <c r="B1497" s="230"/>
      <c r="C1497" s="231"/>
      <c r="D1497" s="220" t="s">
        <v>162</v>
      </c>
      <c r="E1497" s="232" t="s">
        <v>34</v>
      </c>
      <c r="F1497" s="233" t="s">
        <v>1320</v>
      </c>
      <c r="G1497" s="231"/>
      <c r="H1497" s="234">
        <v>2.2000000000000002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65" s="12" customFormat="1" ht="13.5">
      <c r="B1498" s="218"/>
      <c r="C1498" s="219"/>
      <c r="D1498" s="220" t="s">
        <v>162</v>
      </c>
      <c r="E1498" s="221" t="s">
        <v>34</v>
      </c>
      <c r="F1498" s="222" t="s">
        <v>1321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65" s="13" customFormat="1" ht="13.5">
      <c r="B1499" s="230"/>
      <c r="C1499" s="231"/>
      <c r="D1499" s="220" t="s">
        <v>162</v>
      </c>
      <c r="E1499" s="232" t="s">
        <v>34</v>
      </c>
      <c r="F1499" s="233" t="s">
        <v>1320</v>
      </c>
      <c r="G1499" s="231"/>
      <c r="H1499" s="234">
        <v>2.2000000000000002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65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1322</v>
      </c>
      <c r="D1501" s="206" t="s">
        <v>155</v>
      </c>
      <c r="E1501" s="207" t="s">
        <v>495</v>
      </c>
      <c r="F1501" s="208" t="s">
        <v>1323</v>
      </c>
      <c r="G1501" s="209" t="s">
        <v>318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1324</v>
      </c>
    </row>
    <row r="1502" spans="2:65" s="12" customFormat="1" ht="13.5">
      <c r="B1502" s="218"/>
      <c r="C1502" s="219"/>
      <c r="D1502" s="220" t="s">
        <v>162</v>
      </c>
      <c r="E1502" s="221" t="s">
        <v>34</v>
      </c>
      <c r="F1502" s="222" t="s">
        <v>1325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65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65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1326</v>
      </c>
      <c r="D1505" s="206" t="s">
        <v>155</v>
      </c>
      <c r="E1505" s="207" t="s">
        <v>1327</v>
      </c>
      <c r="F1505" s="208" t="s">
        <v>1328</v>
      </c>
      <c r="G1505" s="209" t="s">
        <v>318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1329</v>
      </c>
    </row>
    <row r="1506" spans="2:65" s="12" customFormat="1" ht="13.5">
      <c r="B1506" s="218"/>
      <c r="C1506" s="219"/>
      <c r="D1506" s="220" t="s">
        <v>162</v>
      </c>
      <c r="E1506" s="221" t="s">
        <v>34</v>
      </c>
      <c r="F1506" s="222" t="s">
        <v>1330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65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65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1331</v>
      </c>
      <c r="D1509" s="206" t="s">
        <v>155</v>
      </c>
      <c r="E1509" s="207" t="s">
        <v>1332</v>
      </c>
      <c r="F1509" s="208" t="s">
        <v>1333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1334</v>
      </c>
    </row>
    <row r="1510" spans="2:65" s="12" customFormat="1" ht="13.5">
      <c r="B1510" s="218"/>
      <c r="C1510" s="219"/>
      <c r="D1510" s="220" t="s">
        <v>162</v>
      </c>
      <c r="E1510" s="221" t="s">
        <v>34</v>
      </c>
      <c r="F1510" s="222" t="s">
        <v>1335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65" s="13" customFormat="1" ht="13.5">
      <c r="B1511" s="230"/>
      <c r="C1511" s="231"/>
      <c r="D1511" s="220" t="s">
        <v>162</v>
      </c>
      <c r="E1511" s="232" t="s">
        <v>34</v>
      </c>
      <c r="F1511" s="233" t="s">
        <v>1336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65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1337</v>
      </c>
      <c r="D1513" s="206" t="s">
        <v>155</v>
      </c>
      <c r="E1513" s="207" t="s">
        <v>1338</v>
      </c>
      <c r="F1513" s="208" t="s">
        <v>1339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1340</v>
      </c>
    </row>
    <row r="1514" spans="2:65" s="12" customFormat="1" ht="13.5">
      <c r="B1514" s="218"/>
      <c r="C1514" s="219"/>
      <c r="D1514" s="220" t="s">
        <v>162</v>
      </c>
      <c r="E1514" s="221" t="s">
        <v>34</v>
      </c>
      <c r="F1514" s="222" t="s">
        <v>1341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65" s="13" customFormat="1" ht="13.5">
      <c r="B1515" s="230"/>
      <c r="C1515" s="231"/>
      <c r="D1515" s="220" t="s">
        <v>162</v>
      </c>
      <c r="E1515" s="232" t="s">
        <v>34</v>
      </c>
      <c r="F1515" s="233" t="s">
        <v>1239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65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1342</v>
      </c>
      <c r="D1517" s="206" t="s">
        <v>155</v>
      </c>
      <c r="E1517" s="207" t="s">
        <v>1343</v>
      </c>
      <c r="F1517" s="208" t="s">
        <v>1344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1345</v>
      </c>
    </row>
    <row r="1518" spans="2:65" s="12" customFormat="1" ht="13.5">
      <c r="B1518" s="218"/>
      <c r="C1518" s="219"/>
      <c r="D1518" s="220" t="s">
        <v>162</v>
      </c>
      <c r="E1518" s="221" t="s">
        <v>34</v>
      </c>
      <c r="F1518" s="222" t="s">
        <v>1346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65" s="13" customFormat="1" ht="13.5">
      <c r="B1519" s="230"/>
      <c r="C1519" s="231"/>
      <c r="D1519" s="220" t="s">
        <v>162</v>
      </c>
      <c r="E1519" s="232" t="s">
        <v>34</v>
      </c>
      <c r="F1519" s="233" t="s">
        <v>1347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65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1348</v>
      </c>
      <c r="D1521" s="206" t="s">
        <v>155</v>
      </c>
      <c r="E1521" s="207" t="s">
        <v>1349</v>
      </c>
      <c r="F1521" s="208" t="s">
        <v>1350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1351</v>
      </c>
    </row>
    <row r="1522" spans="2:65" s="12" customFormat="1" ht="13.5">
      <c r="B1522" s="218"/>
      <c r="C1522" s="219"/>
      <c r="D1522" s="220" t="s">
        <v>162</v>
      </c>
      <c r="E1522" s="221" t="s">
        <v>34</v>
      </c>
      <c r="F1522" s="222" t="s">
        <v>1352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65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65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1353</v>
      </c>
      <c r="D1525" s="206" t="s">
        <v>155</v>
      </c>
      <c r="E1525" s="207" t="s">
        <v>1354</v>
      </c>
      <c r="F1525" s="208" t="s">
        <v>1355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1356</v>
      </c>
    </row>
    <row r="1526" spans="2:65" s="12" customFormat="1" ht="13.5">
      <c r="B1526" s="218"/>
      <c r="C1526" s="219"/>
      <c r="D1526" s="220" t="s">
        <v>162</v>
      </c>
      <c r="E1526" s="221" t="s">
        <v>34</v>
      </c>
      <c r="F1526" s="222" t="s">
        <v>1352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65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65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1357</v>
      </c>
      <c r="D1529" s="206" t="s">
        <v>155</v>
      </c>
      <c r="E1529" s="207" t="s">
        <v>1358</v>
      </c>
      <c r="F1529" s="208" t="s">
        <v>1359</v>
      </c>
      <c r="G1529" s="209" t="s">
        <v>982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1360</v>
      </c>
    </row>
    <row r="1530" spans="2:65" s="11" customFormat="1" ht="29.85" customHeight="1">
      <c r="B1530" s="189"/>
      <c r="C1530" s="190"/>
      <c r="D1530" s="203" t="s">
        <v>76</v>
      </c>
      <c r="E1530" s="204" t="s">
        <v>498</v>
      </c>
      <c r="F1530" s="204" t="s">
        <v>499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5.2526198700000002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1361</v>
      </c>
      <c r="D1531" s="206" t="s">
        <v>155</v>
      </c>
      <c r="E1531" s="207" t="s">
        <v>1362</v>
      </c>
      <c r="F1531" s="208" t="s">
        <v>1363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2.2000000000000001E-4</v>
      </c>
      <c r="R1531" s="215">
        <f>Q1531*H1531</f>
        <v>3.4695980000000001E-2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1364</v>
      </c>
    </row>
    <row r="1532" spans="2:65" s="12" customFormat="1" ht="13.5">
      <c r="B1532" s="218"/>
      <c r="C1532" s="219"/>
      <c r="D1532" s="220" t="s">
        <v>162</v>
      </c>
      <c r="E1532" s="221" t="s">
        <v>34</v>
      </c>
      <c r="F1532" s="222" t="s">
        <v>468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65" s="13" customFormat="1" ht="13.5">
      <c r="B1533" s="230"/>
      <c r="C1533" s="231"/>
      <c r="D1533" s="220" t="s">
        <v>162</v>
      </c>
      <c r="E1533" s="232" t="s">
        <v>34</v>
      </c>
      <c r="F1533" s="233" t="s">
        <v>470</v>
      </c>
      <c r="G1533" s="231"/>
      <c r="H1533" s="234">
        <v>56.966999999999999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65" s="12" customFormat="1" ht="13.5">
      <c r="B1534" s="218"/>
      <c r="C1534" s="219"/>
      <c r="D1534" s="220" t="s">
        <v>162</v>
      </c>
      <c r="E1534" s="221" t="s">
        <v>34</v>
      </c>
      <c r="F1534" s="222" t="s">
        <v>325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65" s="12" customFormat="1" ht="13.5">
      <c r="B1535" s="218"/>
      <c r="C1535" s="219"/>
      <c r="D1535" s="220" t="s">
        <v>162</v>
      </c>
      <c r="E1535" s="221" t="s">
        <v>34</v>
      </c>
      <c r="F1535" s="222" t="s">
        <v>326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65" s="13" customFormat="1" ht="13.5">
      <c r="B1536" s="230"/>
      <c r="C1536" s="231"/>
      <c r="D1536" s="220" t="s">
        <v>162</v>
      </c>
      <c r="E1536" s="232" t="s">
        <v>34</v>
      </c>
      <c r="F1536" s="233" t="s">
        <v>327</v>
      </c>
      <c r="G1536" s="231"/>
      <c r="H1536" s="234">
        <v>63.228999999999999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65" s="12" customFormat="1" ht="13.5">
      <c r="B1537" s="218"/>
      <c r="C1537" s="219"/>
      <c r="D1537" s="220" t="s">
        <v>162</v>
      </c>
      <c r="E1537" s="221" t="s">
        <v>34</v>
      </c>
      <c r="F1537" s="222" t="s">
        <v>471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65" s="13" customFormat="1" ht="13.5">
      <c r="B1538" s="230"/>
      <c r="C1538" s="231"/>
      <c r="D1538" s="220" t="s">
        <v>162</v>
      </c>
      <c r="E1538" s="232" t="s">
        <v>34</v>
      </c>
      <c r="F1538" s="233" t="s">
        <v>472</v>
      </c>
      <c r="G1538" s="231"/>
      <c r="H1538" s="234">
        <v>37.512999999999998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65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1365</v>
      </c>
      <c r="D1540" s="277" t="s">
        <v>928</v>
      </c>
      <c r="E1540" s="278" t="s">
        <v>1366</v>
      </c>
      <c r="F1540" s="279" t="s">
        <v>1367</v>
      </c>
      <c r="G1540" s="280" t="s">
        <v>318</v>
      </c>
      <c r="H1540" s="281">
        <v>5456.7309999999998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8.4000000000000003E-4</v>
      </c>
      <c r="R1540" s="215">
        <f>Q1540*H1540</f>
        <v>4.5836540399999999</v>
      </c>
      <c r="S1540" s="215">
        <v>0</v>
      </c>
      <c r="T1540" s="216">
        <f>S1540*H1540</f>
        <v>0</v>
      </c>
      <c r="AR1540" s="25" t="s">
        <v>420</v>
      </c>
      <c r="AT1540" s="25" t="s">
        <v>928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1368</v>
      </c>
    </row>
    <row r="1541" spans="2:65" s="12" customFormat="1" ht="13.5">
      <c r="B1541" s="218"/>
      <c r="C1541" s="219"/>
      <c r="D1541" s="220" t="s">
        <v>162</v>
      </c>
      <c r="E1541" s="221" t="s">
        <v>34</v>
      </c>
      <c r="F1541" s="222" t="s">
        <v>468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65" s="13" customFormat="1" ht="13.5">
      <c r="B1542" s="230"/>
      <c r="C1542" s="231"/>
      <c r="D1542" s="220" t="s">
        <v>162</v>
      </c>
      <c r="E1542" s="232" t="s">
        <v>34</v>
      </c>
      <c r="F1542" s="233" t="s">
        <v>470</v>
      </c>
      <c r="G1542" s="231"/>
      <c r="H1542" s="234">
        <v>56.966999999999999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65" s="12" customFormat="1" ht="13.5">
      <c r="B1543" s="218"/>
      <c r="C1543" s="219"/>
      <c r="D1543" s="220" t="s">
        <v>162</v>
      </c>
      <c r="E1543" s="221" t="s">
        <v>34</v>
      </c>
      <c r="F1543" s="222" t="s">
        <v>325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65" s="12" customFormat="1" ht="13.5">
      <c r="B1544" s="218"/>
      <c r="C1544" s="219"/>
      <c r="D1544" s="220" t="s">
        <v>162</v>
      </c>
      <c r="E1544" s="221" t="s">
        <v>34</v>
      </c>
      <c r="F1544" s="222" t="s">
        <v>326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65" s="13" customFormat="1" ht="13.5">
      <c r="B1545" s="230"/>
      <c r="C1545" s="231"/>
      <c r="D1545" s="220" t="s">
        <v>162</v>
      </c>
      <c r="E1545" s="232" t="s">
        <v>34</v>
      </c>
      <c r="F1545" s="233" t="s">
        <v>327</v>
      </c>
      <c r="G1545" s="231"/>
      <c r="H1545" s="234">
        <v>63.228999999999999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65" s="12" customFormat="1" ht="13.5">
      <c r="B1546" s="218"/>
      <c r="C1546" s="219"/>
      <c r="D1546" s="220" t="s">
        <v>162</v>
      </c>
      <c r="E1546" s="221" t="s">
        <v>34</v>
      </c>
      <c r="F1546" s="222" t="s">
        <v>471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65" s="13" customFormat="1" ht="13.5">
      <c r="B1547" s="230"/>
      <c r="C1547" s="231"/>
      <c r="D1547" s="220" t="s">
        <v>162</v>
      </c>
      <c r="E1547" s="232" t="s">
        <v>34</v>
      </c>
      <c r="F1547" s="233" t="s">
        <v>472</v>
      </c>
      <c r="G1547" s="231"/>
      <c r="H1547" s="234">
        <v>37.512999999999998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65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65" s="13" customFormat="1" ht="13.5">
      <c r="B1549" s="230"/>
      <c r="C1549" s="231"/>
      <c r="D1549" s="220" t="s">
        <v>162</v>
      </c>
      <c r="E1549" s="232" t="s">
        <v>34</v>
      </c>
      <c r="F1549" s="233" t="s">
        <v>1369</v>
      </c>
      <c r="G1549" s="231"/>
      <c r="H1549" s="234">
        <v>5456.7309999999998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65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5456.7309999999998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1370</v>
      </c>
      <c r="D1551" s="206" t="s">
        <v>155</v>
      </c>
      <c r="E1551" s="207" t="s">
        <v>1371</v>
      </c>
      <c r="F1551" s="208" t="s">
        <v>1372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1373</v>
      </c>
    </row>
    <row r="1552" spans="2:65" s="12" customFormat="1" ht="13.5">
      <c r="B1552" s="218"/>
      <c r="C1552" s="219"/>
      <c r="D1552" s="220" t="s">
        <v>162</v>
      </c>
      <c r="E1552" s="221" t="s">
        <v>34</v>
      </c>
      <c r="F1552" s="222" t="s">
        <v>468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65" s="13" customFormat="1" ht="13.5">
      <c r="B1553" s="230"/>
      <c r="C1553" s="231"/>
      <c r="D1553" s="220" t="s">
        <v>162</v>
      </c>
      <c r="E1553" s="232" t="s">
        <v>34</v>
      </c>
      <c r="F1553" s="233" t="s">
        <v>470</v>
      </c>
      <c r="G1553" s="231"/>
      <c r="H1553" s="234">
        <v>56.966999999999999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65" s="12" customFormat="1" ht="13.5">
      <c r="B1554" s="218"/>
      <c r="C1554" s="219"/>
      <c r="D1554" s="220" t="s">
        <v>162</v>
      </c>
      <c r="E1554" s="221" t="s">
        <v>34</v>
      </c>
      <c r="F1554" s="222" t="s">
        <v>325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65" s="12" customFormat="1" ht="13.5">
      <c r="B1555" s="218"/>
      <c r="C1555" s="219"/>
      <c r="D1555" s="220" t="s">
        <v>162</v>
      </c>
      <c r="E1555" s="221" t="s">
        <v>34</v>
      </c>
      <c r="F1555" s="222" t="s">
        <v>326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65" s="13" customFormat="1" ht="13.5">
      <c r="B1556" s="230"/>
      <c r="C1556" s="231"/>
      <c r="D1556" s="220" t="s">
        <v>162</v>
      </c>
      <c r="E1556" s="232" t="s">
        <v>34</v>
      </c>
      <c r="F1556" s="233" t="s">
        <v>327</v>
      </c>
      <c r="G1556" s="231"/>
      <c r="H1556" s="234">
        <v>63.228999999999999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65" s="12" customFormat="1" ht="13.5">
      <c r="B1557" s="218"/>
      <c r="C1557" s="219"/>
      <c r="D1557" s="220" t="s">
        <v>162</v>
      </c>
      <c r="E1557" s="221" t="s">
        <v>34</v>
      </c>
      <c r="F1557" s="222" t="s">
        <v>471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65" s="13" customFormat="1" ht="13.5">
      <c r="B1558" s="230"/>
      <c r="C1558" s="231"/>
      <c r="D1558" s="220" t="s">
        <v>162</v>
      </c>
      <c r="E1558" s="232" t="s">
        <v>34</v>
      </c>
      <c r="F1558" s="233" t="s">
        <v>472</v>
      </c>
      <c r="G1558" s="231"/>
      <c r="H1558" s="234">
        <v>37.512999999999998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65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1374</v>
      </c>
      <c r="D1560" s="206" t="s">
        <v>155</v>
      </c>
      <c r="E1560" s="207" t="s">
        <v>1375</v>
      </c>
      <c r="F1560" s="208" t="s">
        <v>1376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1.9000000000000001E-4</v>
      </c>
      <c r="R1560" s="215">
        <f>Q1560*H1560</f>
        <v>2.9964710000000002E-2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1377</v>
      </c>
    </row>
    <row r="1561" spans="2:65" s="12" customFormat="1" ht="13.5">
      <c r="B1561" s="218"/>
      <c r="C1561" s="219"/>
      <c r="D1561" s="220" t="s">
        <v>162</v>
      </c>
      <c r="E1561" s="221" t="s">
        <v>34</v>
      </c>
      <c r="F1561" s="222" t="s">
        <v>468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65" s="13" customFormat="1" ht="13.5">
      <c r="B1562" s="230"/>
      <c r="C1562" s="231"/>
      <c r="D1562" s="220" t="s">
        <v>162</v>
      </c>
      <c r="E1562" s="232" t="s">
        <v>34</v>
      </c>
      <c r="F1562" s="233" t="s">
        <v>470</v>
      </c>
      <c r="G1562" s="231"/>
      <c r="H1562" s="234">
        <v>56.966999999999999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65" s="12" customFormat="1" ht="13.5">
      <c r="B1563" s="218"/>
      <c r="C1563" s="219"/>
      <c r="D1563" s="220" t="s">
        <v>162</v>
      </c>
      <c r="E1563" s="221" t="s">
        <v>34</v>
      </c>
      <c r="F1563" s="222" t="s">
        <v>325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65" s="12" customFormat="1" ht="13.5">
      <c r="B1564" s="218"/>
      <c r="C1564" s="219"/>
      <c r="D1564" s="220" t="s">
        <v>162</v>
      </c>
      <c r="E1564" s="221" t="s">
        <v>34</v>
      </c>
      <c r="F1564" s="222" t="s">
        <v>326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65" s="13" customFormat="1" ht="13.5">
      <c r="B1565" s="230"/>
      <c r="C1565" s="231"/>
      <c r="D1565" s="220" t="s">
        <v>162</v>
      </c>
      <c r="E1565" s="232" t="s">
        <v>34</v>
      </c>
      <c r="F1565" s="233" t="s">
        <v>327</v>
      </c>
      <c r="G1565" s="231"/>
      <c r="H1565" s="234">
        <v>63.228999999999999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65" s="12" customFormat="1" ht="13.5">
      <c r="B1566" s="218"/>
      <c r="C1566" s="219"/>
      <c r="D1566" s="220" t="s">
        <v>162</v>
      </c>
      <c r="E1566" s="221" t="s">
        <v>34</v>
      </c>
      <c r="F1566" s="222" t="s">
        <v>471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65" s="13" customFormat="1" ht="13.5">
      <c r="B1567" s="230"/>
      <c r="C1567" s="231"/>
      <c r="D1567" s="220" t="s">
        <v>162</v>
      </c>
      <c r="E1567" s="232" t="s">
        <v>34</v>
      </c>
      <c r="F1567" s="233" t="s">
        <v>472</v>
      </c>
      <c r="G1567" s="231"/>
      <c r="H1567" s="234">
        <v>37.512999999999998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65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1378</v>
      </c>
      <c r="D1569" s="206" t="s">
        <v>155</v>
      </c>
      <c r="E1569" s="207" t="s">
        <v>1379</v>
      </c>
      <c r="F1569" s="208" t="s">
        <v>1380</v>
      </c>
      <c r="G1569" s="209" t="s">
        <v>423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8.0000000000000007E-5</v>
      </c>
      <c r="R1569" s="215">
        <f>Q1569*H1569</f>
        <v>2.8088000000000002E-3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1381</v>
      </c>
    </row>
    <row r="1570" spans="2:65" s="12" customFormat="1" ht="13.5">
      <c r="B1570" s="218"/>
      <c r="C1570" s="219"/>
      <c r="D1570" s="220" t="s">
        <v>162</v>
      </c>
      <c r="E1570" s="221" t="s">
        <v>34</v>
      </c>
      <c r="F1570" s="222" t="s">
        <v>468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65" s="13" customFormat="1" ht="13.5">
      <c r="B1571" s="230"/>
      <c r="C1571" s="231"/>
      <c r="D1571" s="220" t="s">
        <v>162</v>
      </c>
      <c r="E1571" s="232" t="s">
        <v>34</v>
      </c>
      <c r="F1571" s="233" t="s">
        <v>1382</v>
      </c>
      <c r="G1571" s="231"/>
      <c r="H1571" s="234">
        <v>15.944000000000001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65" s="12" customFormat="1" ht="13.5">
      <c r="B1572" s="218"/>
      <c r="C1572" s="219"/>
      <c r="D1572" s="220" t="s">
        <v>162</v>
      </c>
      <c r="E1572" s="221" t="s">
        <v>34</v>
      </c>
      <c r="F1572" s="222" t="s">
        <v>325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65" s="13" customFormat="1" ht="13.5">
      <c r="B1573" s="230"/>
      <c r="C1573" s="231"/>
      <c r="D1573" s="220" t="s">
        <v>162</v>
      </c>
      <c r="E1573" s="232" t="s">
        <v>34</v>
      </c>
      <c r="F1573" s="233" t="s">
        <v>1383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65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1384</v>
      </c>
      <c r="D1575" s="206" t="s">
        <v>155</v>
      </c>
      <c r="E1575" s="207" t="s">
        <v>1385</v>
      </c>
      <c r="F1575" s="208" t="s">
        <v>1386</v>
      </c>
      <c r="G1575" s="209" t="s">
        <v>423</v>
      </c>
      <c r="H1575" s="210">
        <v>24.434000000000001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6.9999999999999994E-5</v>
      </c>
      <c r="R1575" s="215">
        <f>Q1575*H1575</f>
        <v>1.7103799999999998E-3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1387</v>
      </c>
    </row>
    <row r="1576" spans="2:65" s="12" customFormat="1" ht="13.5">
      <c r="B1576" s="218"/>
      <c r="C1576" s="219"/>
      <c r="D1576" s="220" t="s">
        <v>162</v>
      </c>
      <c r="E1576" s="221" t="s">
        <v>34</v>
      </c>
      <c r="F1576" s="222" t="s">
        <v>513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65" s="12" customFormat="1" ht="13.5">
      <c r="B1577" s="218"/>
      <c r="C1577" s="219"/>
      <c r="D1577" s="220" t="s">
        <v>162</v>
      </c>
      <c r="E1577" s="221" t="s">
        <v>34</v>
      </c>
      <c r="F1577" s="222" t="s">
        <v>514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65" s="13" customFormat="1" ht="13.5">
      <c r="B1578" s="230"/>
      <c r="C1578" s="231"/>
      <c r="D1578" s="220" t="s">
        <v>162</v>
      </c>
      <c r="E1578" s="232" t="s">
        <v>34</v>
      </c>
      <c r="F1578" s="233" t="s">
        <v>515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65" s="12" customFormat="1" ht="13.5">
      <c r="B1579" s="218"/>
      <c r="C1579" s="219"/>
      <c r="D1579" s="220" t="s">
        <v>162</v>
      </c>
      <c r="E1579" s="221" t="s">
        <v>34</v>
      </c>
      <c r="F1579" s="222" t="s">
        <v>516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65" s="13" customFormat="1" ht="13.5">
      <c r="B1580" s="230"/>
      <c r="C1580" s="231"/>
      <c r="D1580" s="220" t="s">
        <v>162</v>
      </c>
      <c r="E1580" s="232" t="s">
        <v>34</v>
      </c>
      <c r="F1580" s="233" t="s">
        <v>517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65" s="12" customFormat="1" ht="13.5">
      <c r="B1581" s="218"/>
      <c r="C1581" s="219"/>
      <c r="D1581" s="220" t="s">
        <v>162</v>
      </c>
      <c r="E1581" s="221" t="s">
        <v>34</v>
      </c>
      <c r="F1581" s="222" t="s">
        <v>511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65" s="13" customFormat="1" ht="13.5">
      <c r="B1582" s="230"/>
      <c r="C1582" s="231"/>
      <c r="D1582" s="220" t="s">
        <v>162</v>
      </c>
      <c r="E1582" s="232" t="s">
        <v>34</v>
      </c>
      <c r="F1582" s="233" t="s">
        <v>518</v>
      </c>
      <c r="G1582" s="231"/>
      <c r="H1582" s="234">
        <v>7.2069999999999999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65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24.434000000000001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1388</v>
      </c>
      <c r="D1584" s="206" t="s">
        <v>155</v>
      </c>
      <c r="E1584" s="207" t="s">
        <v>1389</v>
      </c>
      <c r="F1584" s="208" t="s">
        <v>1390</v>
      </c>
      <c r="G1584" s="209" t="s">
        <v>423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6.9999999999999994E-5</v>
      </c>
      <c r="R1584" s="215">
        <f>Q1584*H1584</f>
        <v>1.7103099999999998E-3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1391</v>
      </c>
    </row>
    <row r="1585" spans="2:65" s="12" customFormat="1" ht="13.5">
      <c r="B1585" s="218"/>
      <c r="C1585" s="219"/>
      <c r="D1585" s="220" t="s">
        <v>162</v>
      </c>
      <c r="E1585" s="221" t="s">
        <v>34</v>
      </c>
      <c r="F1585" s="222" t="s">
        <v>508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65" s="12" customFormat="1" ht="13.5">
      <c r="B1586" s="218"/>
      <c r="C1586" s="219"/>
      <c r="D1586" s="220" t="s">
        <v>162</v>
      </c>
      <c r="E1586" s="221" t="s">
        <v>34</v>
      </c>
      <c r="F1586" s="222" t="s">
        <v>509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65" s="13" customFormat="1" ht="13.5">
      <c r="B1587" s="230"/>
      <c r="C1587" s="231"/>
      <c r="D1587" s="220" t="s">
        <v>162</v>
      </c>
      <c r="E1587" s="232" t="s">
        <v>34</v>
      </c>
      <c r="F1587" s="233" t="s">
        <v>510</v>
      </c>
      <c r="G1587" s="231"/>
      <c r="H1587" s="234">
        <v>5.2759999999999998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65" s="12" customFormat="1" ht="13.5">
      <c r="B1588" s="218"/>
      <c r="C1588" s="219"/>
      <c r="D1588" s="220" t="s">
        <v>162</v>
      </c>
      <c r="E1588" s="221" t="s">
        <v>34</v>
      </c>
      <c r="F1588" s="222" t="s">
        <v>511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65" s="13" customFormat="1" ht="13.5">
      <c r="B1589" s="230"/>
      <c r="C1589" s="231"/>
      <c r="D1589" s="220" t="s">
        <v>162</v>
      </c>
      <c r="E1589" s="232" t="s">
        <v>34</v>
      </c>
      <c r="F1589" s="233" t="s">
        <v>512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65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1392</v>
      </c>
      <c r="D1591" s="206" t="s">
        <v>155</v>
      </c>
      <c r="E1591" s="207" t="s">
        <v>1393</v>
      </c>
      <c r="F1591" s="208" t="s">
        <v>1394</v>
      </c>
      <c r="G1591" s="209" t="s">
        <v>423</v>
      </c>
      <c r="H1591" s="210">
        <v>6.7380000000000004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1395</v>
      </c>
    </row>
    <row r="1592" spans="2:65" s="12" customFormat="1" ht="13.5">
      <c r="B1592" s="218"/>
      <c r="C1592" s="219"/>
      <c r="D1592" s="220" t="s">
        <v>162</v>
      </c>
      <c r="E1592" s="221" t="s">
        <v>34</v>
      </c>
      <c r="F1592" s="222" t="s">
        <v>1396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65" s="13" customFormat="1" ht="13.5">
      <c r="B1593" s="230"/>
      <c r="C1593" s="231"/>
      <c r="D1593" s="220" t="s">
        <v>162</v>
      </c>
      <c r="E1593" s="232" t="s">
        <v>34</v>
      </c>
      <c r="F1593" s="233" t="s">
        <v>1397</v>
      </c>
      <c r="G1593" s="231"/>
      <c r="H1593" s="234">
        <v>6.7380000000000004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65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6.7380000000000004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1398</v>
      </c>
      <c r="D1595" s="206" t="s">
        <v>155</v>
      </c>
      <c r="E1595" s="207" t="s">
        <v>1399</v>
      </c>
      <c r="F1595" s="208" t="s">
        <v>1400</v>
      </c>
      <c r="G1595" s="209" t="s">
        <v>423</v>
      </c>
      <c r="H1595" s="210">
        <v>33.741999999999997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1401</v>
      </c>
    </row>
    <row r="1596" spans="2:65" s="12" customFormat="1" ht="13.5">
      <c r="B1596" s="218"/>
      <c r="C1596" s="219"/>
      <c r="D1596" s="220" t="s">
        <v>162</v>
      </c>
      <c r="E1596" s="221" t="s">
        <v>34</v>
      </c>
      <c r="F1596" s="222" t="s">
        <v>1402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65" s="13" customFormat="1" ht="13.5">
      <c r="B1597" s="230"/>
      <c r="C1597" s="231"/>
      <c r="D1597" s="220" t="s">
        <v>162</v>
      </c>
      <c r="E1597" s="232" t="s">
        <v>34</v>
      </c>
      <c r="F1597" s="233" t="s">
        <v>1403</v>
      </c>
      <c r="G1597" s="231"/>
      <c r="H1597" s="234">
        <v>8.3789999999999996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65" s="12" customFormat="1" ht="13.5">
      <c r="B1598" s="218"/>
      <c r="C1598" s="219"/>
      <c r="D1598" s="220" t="s">
        <v>162</v>
      </c>
      <c r="E1598" s="221" t="s">
        <v>34</v>
      </c>
      <c r="F1598" s="222" t="s">
        <v>1404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65" s="13" customFormat="1" ht="13.5">
      <c r="B1599" s="230"/>
      <c r="C1599" s="231"/>
      <c r="D1599" s="220" t="s">
        <v>162</v>
      </c>
      <c r="E1599" s="232" t="s">
        <v>34</v>
      </c>
      <c r="F1599" s="233" t="s">
        <v>1405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65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33.741999999999997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1406</v>
      </c>
      <c r="D1601" s="206" t="s">
        <v>155</v>
      </c>
      <c r="E1601" s="207" t="s">
        <v>1407</v>
      </c>
      <c r="F1601" s="208" t="s">
        <v>1408</v>
      </c>
      <c r="G1601" s="209" t="s">
        <v>158</v>
      </c>
      <c r="H1601" s="210">
        <v>318.77300000000002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1.0000000000000001E-5</v>
      </c>
      <c r="R1601" s="215">
        <f>Q1601*H1601</f>
        <v>3.1877300000000006E-3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1409</v>
      </c>
    </row>
    <row r="1602" spans="2:65" s="12" customFormat="1" ht="13.5">
      <c r="B1602" s="218"/>
      <c r="C1602" s="219"/>
      <c r="D1602" s="220" t="s">
        <v>162</v>
      </c>
      <c r="E1602" s="221" t="s">
        <v>34</v>
      </c>
      <c r="F1602" s="222" t="s">
        <v>1410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65" s="12" customFormat="1" ht="13.5">
      <c r="B1603" s="218"/>
      <c r="C1603" s="219"/>
      <c r="D1603" s="220" t="s">
        <v>162</v>
      </c>
      <c r="E1603" s="221" t="s">
        <v>34</v>
      </c>
      <c r="F1603" s="222" t="s">
        <v>468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65" s="13" customFormat="1" ht="13.5">
      <c r="B1604" s="230"/>
      <c r="C1604" s="231"/>
      <c r="D1604" s="220" t="s">
        <v>162</v>
      </c>
      <c r="E1604" s="232" t="s">
        <v>34</v>
      </c>
      <c r="F1604" s="233" t="s">
        <v>470</v>
      </c>
      <c r="G1604" s="231"/>
      <c r="H1604" s="234">
        <v>56.966999999999999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65" s="12" customFormat="1" ht="13.5">
      <c r="B1605" s="218"/>
      <c r="C1605" s="219"/>
      <c r="D1605" s="220" t="s">
        <v>162</v>
      </c>
      <c r="E1605" s="221" t="s">
        <v>34</v>
      </c>
      <c r="F1605" s="222" t="s">
        <v>325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65" s="12" customFormat="1" ht="13.5">
      <c r="B1606" s="218"/>
      <c r="C1606" s="219"/>
      <c r="D1606" s="220" t="s">
        <v>162</v>
      </c>
      <c r="E1606" s="221" t="s">
        <v>34</v>
      </c>
      <c r="F1606" s="222" t="s">
        <v>326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65" s="13" customFormat="1" ht="13.5">
      <c r="B1607" s="230"/>
      <c r="C1607" s="231"/>
      <c r="D1607" s="220" t="s">
        <v>162</v>
      </c>
      <c r="E1607" s="232" t="s">
        <v>34</v>
      </c>
      <c r="F1607" s="233" t="s">
        <v>327</v>
      </c>
      <c r="G1607" s="231"/>
      <c r="H1607" s="234">
        <v>63.228999999999999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65" s="12" customFormat="1" ht="13.5">
      <c r="B1608" s="218"/>
      <c r="C1608" s="219"/>
      <c r="D1608" s="220" t="s">
        <v>162</v>
      </c>
      <c r="E1608" s="221" t="s">
        <v>34</v>
      </c>
      <c r="F1608" s="222" t="s">
        <v>471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65" s="13" customFormat="1" ht="13.5">
      <c r="B1609" s="230"/>
      <c r="C1609" s="231"/>
      <c r="D1609" s="220" t="s">
        <v>162</v>
      </c>
      <c r="E1609" s="232" t="s">
        <v>34</v>
      </c>
      <c r="F1609" s="233" t="s">
        <v>472</v>
      </c>
      <c r="G1609" s="231"/>
      <c r="H1609" s="234">
        <v>37.512999999999998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65" s="12" customFormat="1" ht="13.5">
      <c r="B1610" s="218"/>
      <c r="C1610" s="219"/>
      <c r="D1610" s="220" t="s">
        <v>162</v>
      </c>
      <c r="E1610" s="221" t="s">
        <v>34</v>
      </c>
      <c r="F1610" s="222" t="s">
        <v>473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65" s="13" customFormat="1" ht="13.5">
      <c r="B1611" s="230"/>
      <c r="C1611" s="231"/>
      <c r="D1611" s="220" t="s">
        <v>162</v>
      </c>
      <c r="E1611" s="232" t="s">
        <v>34</v>
      </c>
      <c r="F1611" s="233" t="s">
        <v>474</v>
      </c>
      <c r="G1611" s="231"/>
      <c r="H1611" s="234">
        <v>17.303000000000001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65" s="12" customFormat="1" ht="13.5">
      <c r="B1612" s="218"/>
      <c r="C1612" s="219"/>
      <c r="D1612" s="220" t="s">
        <v>162</v>
      </c>
      <c r="E1612" s="221" t="s">
        <v>34</v>
      </c>
      <c r="F1612" s="222" t="s">
        <v>1411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65" s="12" customFormat="1" ht="13.5">
      <c r="B1613" s="218"/>
      <c r="C1613" s="219"/>
      <c r="D1613" s="220" t="s">
        <v>162</v>
      </c>
      <c r="E1613" s="221" t="s">
        <v>34</v>
      </c>
      <c r="F1613" s="222" t="s">
        <v>325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65" s="12" customFormat="1" ht="13.5">
      <c r="B1614" s="218"/>
      <c r="C1614" s="219"/>
      <c r="D1614" s="220" t="s">
        <v>162</v>
      </c>
      <c r="E1614" s="221" t="s">
        <v>34</v>
      </c>
      <c r="F1614" s="222" t="s">
        <v>326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65" s="13" customFormat="1" ht="13.5">
      <c r="B1615" s="230"/>
      <c r="C1615" s="231"/>
      <c r="D1615" s="220" t="s">
        <v>162</v>
      </c>
      <c r="E1615" s="232" t="s">
        <v>34</v>
      </c>
      <c r="F1615" s="233" t="s">
        <v>327</v>
      </c>
      <c r="G1615" s="231"/>
      <c r="H1615" s="234">
        <v>63.228999999999999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65" s="12" customFormat="1" ht="13.5">
      <c r="B1616" s="218"/>
      <c r="C1616" s="219"/>
      <c r="D1616" s="220" t="s">
        <v>162</v>
      </c>
      <c r="E1616" s="221" t="s">
        <v>34</v>
      </c>
      <c r="F1616" s="222" t="s">
        <v>473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65" s="13" customFormat="1" ht="13.5">
      <c r="B1617" s="230"/>
      <c r="C1617" s="231"/>
      <c r="D1617" s="220" t="s">
        <v>162</v>
      </c>
      <c r="E1617" s="232" t="s">
        <v>34</v>
      </c>
      <c r="F1617" s="233" t="s">
        <v>474</v>
      </c>
      <c r="G1617" s="231"/>
      <c r="H1617" s="234">
        <v>17.303000000000001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65" s="12" customFormat="1" ht="13.5">
      <c r="B1618" s="218"/>
      <c r="C1618" s="219"/>
      <c r="D1618" s="220" t="s">
        <v>162</v>
      </c>
      <c r="E1618" s="221" t="s">
        <v>34</v>
      </c>
      <c r="F1618" s="222" t="s">
        <v>1412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65" s="12" customFormat="1" ht="13.5">
      <c r="B1619" s="218"/>
      <c r="C1619" s="219"/>
      <c r="D1619" s="220" t="s">
        <v>162</v>
      </c>
      <c r="E1619" s="221" t="s">
        <v>34</v>
      </c>
      <c r="F1619" s="222" t="s">
        <v>325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65" s="12" customFormat="1" ht="13.5">
      <c r="B1620" s="218"/>
      <c r="C1620" s="219"/>
      <c r="D1620" s="220" t="s">
        <v>162</v>
      </c>
      <c r="E1620" s="221" t="s">
        <v>34</v>
      </c>
      <c r="F1620" s="222" t="s">
        <v>326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65" s="13" customFormat="1" ht="13.5">
      <c r="B1621" s="230"/>
      <c r="C1621" s="231"/>
      <c r="D1621" s="220" t="s">
        <v>162</v>
      </c>
      <c r="E1621" s="232" t="s">
        <v>34</v>
      </c>
      <c r="F1621" s="233" t="s">
        <v>327</v>
      </c>
      <c r="G1621" s="231"/>
      <c r="H1621" s="234">
        <v>63.228999999999999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65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318.77300000000002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1413</v>
      </c>
      <c r="D1623" s="277" t="s">
        <v>928</v>
      </c>
      <c r="E1623" s="278" t="s">
        <v>1414</v>
      </c>
      <c r="F1623" s="279" t="s">
        <v>1415</v>
      </c>
      <c r="G1623" s="280" t="s">
        <v>158</v>
      </c>
      <c r="H1623" s="281">
        <v>192.51300000000001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1.9E-3</v>
      </c>
      <c r="R1623" s="215">
        <f>Q1623*H1623</f>
        <v>0.36577470000000001</v>
      </c>
      <c r="S1623" s="215">
        <v>0</v>
      </c>
      <c r="T1623" s="216">
        <f>S1623*H1623</f>
        <v>0</v>
      </c>
      <c r="AR1623" s="25" t="s">
        <v>420</v>
      </c>
      <c r="AT1623" s="25" t="s">
        <v>928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1416</v>
      </c>
    </row>
    <row r="1624" spans="2:65" s="12" customFormat="1" ht="13.5">
      <c r="B1624" s="218"/>
      <c r="C1624" s="219"/>
      <c r="D1624" s="220" t="s">
        <v>162</v>
      </c>
      <c r="E1624" s="221" t="s">
        <v>34</v>
      </c>
      <c r="F1624" s="222" t="s">
        <v>468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65" s="13" customFormat="1" ht="13.5">
      <c r="B1625" s="230"/>
      <c r="C1625" s="231"/>
      <c r="D1625" s="220" t="s">
        <v>162</v>
      </c>
      <c r="E1625" s="232" t="s">
        <v>34</v>
      </c>
      <c r="F1625" s="233" t="s">
        <v>470</v>
      </c>
      <c r="G1625" s="231"/>
      <c r="H1625" s="234">
        <v>56.966999999999999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65" s="12" customFormat="1" ht="13.5">
      <c r="B1626" s="218"/>
      <c r="C1626" s="219"/>
      <c r="D1626" s="220" t="s">
        <v>162</v>
      </c>
      <c r="E1626" s="221" t="s">
        <v>34</v>
      </c>
      <c r="F1626" s="222" t="s">
        <v>325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65" s="12" customFormat="1" ht="13.5">
      <c r="B1627" s="218"/>
      <c r="C1627" s="219"/>
      <c r="D1627" s="220" t="s">
        <v>162</v>
      </c>
      <c r="E1627" s="221" t="s">
        <v>34</v>
      </c>
      <c r="F1627" s="222" t="s">
        <v>326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65" s="13" customFormat="1" ht="13.5">
      <c r="B1628" s="230"/>
      <c r="C1628" s="231"/>
      <c r="D1628" s="220" t="s">
        <v>162</v>
      </c>
      <c r="E1628" s="232" t="s">
        <v>34</v>
      </c>
      <c r="F1628" s="233" t="s">
        <v>327</v>
      </c>
      <c r="G1628" s="231"/>
      <c r="H1628" s="234">
        <v>63.228999999999999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65" s="12" customFormat="1" ht="13.5">
      <c r="B1629" s="218"/>
      <c r="C1629" s="219"/>
      <c r="D1629" s="220" t="s">
        <v>162</v>
      </c>
      <c r="E1629" s="221" t="s">
        <v>34</v>
      </c>
      <c r="F1629" s="222" t="s">
        <v>471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65" s="13" customFormat="1" ht="13.5">
      <c r="B1630" s="230"/>
      <c r="C1630" s="231"/>
      <c r="D1630" s="220" t="s">
        <v>162</v>
      </c>
      <c r="E1630" s="232" t="s">
        <v>34</v>
      </c>
      <c r="F1630" s="233" t="s">
        <v>472</v>
      </c>
      <c r="G1630" s="231"/>
      <c r="H1630" s="234">
        <v>37.512999999999998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65" s="12" customFormat="1" ht="13.5">
      <c r="B1631" s="218"/>
      <c r="C1631" s="219"/>
      <c r="D1631" s="220" t="s">
        <v>162</v>
      </c>
      <c r="E1631" s="221" t="s">
        <v>34</v>
      </c>
      <c r="F1631" s="222" t="s">
        <v>473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65" s="13" customFormat="1" ht="13.5">
      <c r="B1632" s="230"/>
      <c r="C1632" s="231"/>
      <c r="D1632" s="220" t="s">
        <v>162</v>
      </c>
      <c r="E1632" s="232" t="s">
        <v>34</v>
      </c>
      <c r="F1632" s="233" t="s">
        <v>474</v>
      </c>
      <c r="G1632" s="231"/>
      <c r="H1632" s="234">
        <v>17.303000000000001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65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65" s="13" customFormat="1" ht="13.5">
      <c r="B1634" s="230"/>
      <c r="C1634" s="231"/>
      <c r="D1634" s="220" t="s">
        <v>162</v>
      </c>
      <c r="E1634" s="232" t="s">
        <v>34</v>
      </c>
      <c r="F1634" s="233" t="s">
        <v>1417</v>
      </c>
      <c r="G1634" s="231"/>
      <c r="H1634" s="234">
        <v>192.51300000000001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65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192.51300000000001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1418</v>
      </c>
      <c r="D1636" s="277" t="s">
        <v>928</v>
      </c>
      <c r="E1636" s="278" t="s">
        <v>1419</v>
      </c>
      <c r="F1636" s="279" t="s">
        <v>1420</v>
      </c>
      <c r="G1636" s="280" t="s">
        <v>158</v>
      </c>
      <c r="H1636" s="281">
        <v>88.584999999999994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2.5000000000000001E-3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928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1421</v>
      </c>
    </row>
    <row r="1637" spans="2:65" s="12" customFormat="1" ht="13.5">
      <c r="B1637" s="218"/>
      <c r="C1637" s="219"/>
      <c r="D1637" s="220" t="s">
        <v>162</v>
      </c>
      <c r="E1637" s="221" t="s">
        <v>34</v>
      </c>
      <c r="F1637" s="222" t="s">
        <v>325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65" s="12" customFormat="1" ht="13.5">
      <c r="B1638" s="218"/>
      <c r="C1638" s="219"/>
      <c r="D1638" s="220" t="s">
        <v>162</v>
      </c>
      <c r="E1638" s="221" t="s">
        <v>34</v>
      </c>
      <c r="F1638" s="222" t="s">
        <v>326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65" s="13" customFormat="1" ht="13.5">
      <c r="B1639" s="230"/>
      <c r="C1639" s="231"/>
      <c r="D1639" s="220" t="s">
        <v>162</v>
      </c>
      <c r="E1639" s="232" t="s">
        <v>34</v>
      </c>
      <c r="F1639" s="233" t="s">
        <v>327</v>
      </c>
      <c r="G1639" s="231"/>
      <c r="H1639" s="234">
        <v>63.228999999999999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65" s="12" customFormat="1" ht="13.5">
      <c r="B1640" s="218"/>
      <c r="C1640" s="219"/>
      <c r="D1640" s="220" t="s">
        <v>162</v>
      </c>
      <c r="E1640" s="221" t="s">
        <v>34</v>
      </c>
      <c r="F1640" s="222" t="s">
        <v>473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65" s="13" customFormat="1" ht="13.5">
      <c r="B1641" s="230"/>
      <c r="C1641" s="231"/>
      <c r="D1641" s="220" t="s">
        <v>162</v>
      </c>
      <c r="E1641" s="232" t="s">
        <v>34</v>
      </c>
      <c r="F1641" s="233" t="s">
        <v>474</v>
      </c>
      <c r="G1641" s="231"/>
      <c r="H1641" s="234">
        <v>17.303000000000001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65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80.531999999999996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65" s="13" customFormat="1" ht="13.5">
      <c r="B1643" s="230"/>
      <c r="C1643" s="231"/>
      <c r="D1643" s="220" t="s">
        <v>162</v>
      </c>
      <c r="E1643" s="232" t="s">
        <v>34</v>
      </c>
      <c r="F1643" s="233" t="s">
        <v>1422</v>
      </c>
      <c r="G1643" s="231"/>
      <c r="H1643" s="234">
        <v>88.584999999999994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65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88.584999999999994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1423</v>
      </c>
      <c r="D1645" s="277" t="s">
        <v>928</v>
      </c>
      <c r="E1645" s="278" t="s">
        <v>1424</v>
      </c>
      <c r="F1645" s="279" t="s">
        <v>1425</v>
      </c>
      <c r="G1645" s="280" t="s">
        <v>158</v>
      </c>
      <c r="H1645" s="281">
        <v>69.552000000000007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1.1E-4</v>
      </c>
      <c r="R1645" s="215">
        <f>Q1645*H1645</f>
        <v>7.6507200000000006E-3</v>
      </c>
      <c r="S1645" s="215">
        <v>0</v>
      </c>
      <c r="T1645" s="216">
        <f>S1645*H1645</f>
        <v>0</v>
      </c>
      <c r="AR1645" s="25" t="s">
        <v>420</v>
      </c>
      <c r="AT1645" s="25" t="s">
        <v>928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1426</v>
      </c>
    </row>
    <row r="1646" spans="2:65" s="12" customFormat="1" ht="13.5">
      <c r="B1646" s="218"/>
      <c r="C1646" s="219"/>
      <c r="D1646" s="220" t="s">
        <v>162</v>
      </c>
      <c r="E1646" s="221" t="s">
        <v>34</v>
      </c>
      <c r="F1646" s="222" t="s">
        <v>325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65" s="12" customFormat="1" ht="13.5">
      <c r="B1647" s="218"/>
      <c r="C1647" s="219"/>
      <c r="D1647" s="220" t="s">
        <v>162</v>
      </c>
      <c r="E1647" s="221" t="s">
        <v>34</v>
      </c>
      <c r="F1647" s="222" t="s">
        <v>326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65" s="13" customFormat="1" ht="13.5">
      <c r="B1648" s="230"/>
      <c r="C1648" s="231"/>
      <c r="D1648" s="220" t="s">
        <v>162</v>
      </c>
      <c r="E1648" s="232" t="s">
        <v>34</v>
      </c>
      <c r="F1648" s="233" t="s">
        <v>327</v>
      </c>
      <c r="G1648" s="231"/>
      <c r="H1648" s="234">
        <v>63.228999999999999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65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63.228999999999999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65" s="13" customFormat="1" ht="13.5">
      <c r="B1650" s="230"/>
      <c r="C1650" s="231"/>
      <c r="D1650" s="220" t="s">
        <v>162</v>
      </c>
      <c r="E1650" s="232" t="s">
        <v>34</v>
      </c>
      <c r="F1650" s="233" t="s">
        <v>1427</v>
      </c>
      <c r="G1650" s="231"/>
      <c r="H1650" s="234">
        <v>69.552000000000007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65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69.552000000000007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1428</v>
      </c>
      <c r="D1652" s="206" t="s">
        <v>155</v>
      </c>
      <c r="E1652" s="207" t="s">
        <v>1429</v>
      </c>
      <c r="F1652" s="208" t="s">
        <v>1430</v>
      </c>
      <c r="G1652" s="209" t="s">
        <v>158</v>
      </c>
      <c r="H1652" s="210">
        <v>183.42500000000001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1431</v>
      </c>
    </row>
    <row r="1653" spans="2:65" s="12" customFormat="1" ht="13.5">
      <c r="B1653" s="218"/>
      <c r="C1653" s="219"/>
      <c r="D1653" s="220" t="s">
        <v>162</v>
      </c>
      <c r="E1653" s="221" t="s">
        <v>34</v>
      </c>
      <c r="F1653" s="222" t="s">
        <v>1410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65" s="12" customFormat="1" ht="13.5">
      <c r="B1654" s="218"/>
      <c r="C1654" s="219"/>
      <c r="D1654" s="220" t="s">
        <v>162</v>
      </c>
      <c r="E1654" s="221" t="s">
        <v>34</v>
      </c>
      <c r="F1654" s="222" t="s">
        <v>468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65" s="13" customFormat="1" ht="13.5">
      <c r="B1655" s="230"/>
      <c r="C1655" s="231"/>
      <c r="D1655" s="220" t="s">
        <v>162</v>
      </c>
      <c r="E1655" s="232" t="s">
        <v>34</v>
      </c>
      <c r="F1655" s="233" t="s">
        <v>470</v>
      </c>
      <c r="G1655" s="231"/>
      <c r="H1655" s="234">
        <v>56.966999999999999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65" s="12" customFormat="1" ht="13.5">
      <c r="B1656" s="218"/>
      <c r="C1656" s="219"/>
      <c r="D1656" s="220" t="s">
        <v>162</v>
      </c>
      <c r="E1656" s="221" t="s">
        <v>34</v>
      </c>
      <c r="F1656" s="222" t="s">
        <v>325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65" s="12" customFormat="1" ht="13.5">
      <c r="B1657" s="218"/>
      <c r="C1657" s="219"/>
      <c r="D1657" s="220" t="s">
        <v>162</v>
      </c>
      <c r="E1657" s="221" t="s">
        <v>34</v>
      </c>
      <c r="F1657" s="222" t="s">
        <v>326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65" s="13" customFormat="1" ht="13.5">
      <c r="B1658" s="230"/>
      <c r="C1658" s="231"/>
      <c r="D1658" s="220" t="s">
        <v>162</v>
      </c>
      <c r="E1658" s="232" t="s">
        <v>34</v>
      </c>
      <c r="F1658" s="233" t="s">
        <v>327</v>
      </c>
      <c r="G1658" s="231"/>
      <c r="H1658" s="234">
        <v>63.228999999999999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65" s="12" customFormat="1" ht="13.5">
      <c r="B1659" s="218"/>
      <c r="C1659" s="219"/>
      <c r="D1659" s="220" t="s">
        <v>162</v>
      </c>
      <c r="E1659" s="221" t="s">
        <v>34</v>
      </c>
      <c r="F1659" s="222" t="s">
        <v>1432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65" s="12" customFormat="1" ht="13.5">
      <c r="B1660" s="218"/>
      <c r="C1660" s="219"/>
      <c r="D1660" s="220" t="s">
        <v>162</v>
      </c>
      <c r="E1660" s="221" t="s">
        <v>34</v>
      </c>
      <c r="F1660" s="222" t="s">
        <v>325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65" s="12" customFormat="1" ht="13.5">
      <c r="B1661" s="218"/>
      <c r="C1661" s="219"/>
      <c r="D1661" s="220" t="s">
        <v>162</v>
      </c>
      <c r="E1661" s="221" t="s">
        <v>34</v>
      </c>
      <c r="F1661" s="222" t="s">
        <v>326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65" s="13" customFormat="1" ht="13.5">
      <c r="B1662" s="230"/>
      <c r="C1662" s="231"/>
      <c r="D1662" s="220" t="s">
        <v>162</v>
      </c>
      <c r="E1662" s="232" t="s">
        <v>34</v>
      </c>
      <c r="F1662" s="233" t="s">
        <v>327</v>
      </c>
      <c r="G1662" s="231"/>
      <c r="H1662" s="234">
        <v>63.228999999999999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65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183.42500000000001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1433</v>
      </c>
      <c r="D1664" s="206" t="s">
        <v>155</v>
      </c>
      <c r="E1664" s="207" t="s">
        <v>1434</v>
      </c>
      <c r="F1664" s="208" t="s">
        <v>1435</v>
      </c>
      <c r="G1664" s="209" t="s">
        <v>982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1436</v>
      </c>
    </row>
    <row r="1665" spans="2:65" s="11" customFormat="1" ht="29.85" customHeight="1">
      <c r="B1665" s="189"/>
      <c r="C1665" s="190"/>
      <c r="D1665" s="203" t="s">
        <v>76</v>
      </c>
      <c r="E1665" s="204" t="s">
        <v>1437</v>
      </c>
      <c r="F1665" s="204" t="s">
        <v>1438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SUM(P1666:P1799)</f>
        <v>0</v>
      </c>
      <c r="Q1665" s="197"/>
      <c r="R1665" s="198">
        <f>SUM(R1666:R1799)</f>
        <v>3.542E-2</v>
      </c>
      <c r="S1665" s="197"/>
      <c r="T1665" s="199">
        <f>SUM(T1666:T1799)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SUM(BK1666:BK1799)</f>
        <v>0</v>
      </c>
    </row>
    <row r="1666" spans="2:65" s="1" customFormat="1" ht="22.5" customHeight="1">
      <c r="B1666" s="43"/>
      <c r="C1666" s="206" t="s">
        <v>1439</v>
      </c>
      <c r="D1666" s="206" t="s">
        <v>155</v>
      </c>
      <c r="E1666" s="207" t="s">
        <v>1440</v>
      </c>
      <c r="F1666" s="208" t="s">
        <v>1441</v>
      </c>
      <c r="G1666" s="209" t="s">
        <v>318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4.2000000000000002E-4</v>
      </c>
      <c r="R1666" s="215">
        <f>Q1666*H1666</f>
        <v>4.2000000000000002E-4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1442</v>
      </c>
    </row>
    <row r="1667" spans="2:65" s="12" customFormat="1" ht="13.5">
      <c r="B1667" s="218"/>
      <c r="C1667" s="219"/>
      <c r="D1667" s="220" t="s">
        <v>162</v>
      </c>
      <c r="E1667" s="221" t="s">
        <v>34</v>
      </c>
      <c r="F1667" s="222" t="s">
        <v>1443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65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1444</v>
      </c>
      <c r="D1669" s="277" t="s">
        <v>928</v>
      </c>
      <c r="E1669" s="278" t="s">
        <v>1445</v>
      </c>
      <c r="F1669" s="279" t="s">
        <v>1446</v>
      </c>
      <c r="G1669" s="280" t="s">
        <v>318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3.5000000000000003E-2</v>
      </c>
      <c r="R1669" s="215">
        <f>Q1669*H1669</f>
        <v>3.5000000000000003E-2</v>
      </c>
      <c r="S1669" s="215">
        <v>0</v>
      </c>
      <c r="T1669" s="216">
        <f>S1669*H1669</f>
        <v>0</v>
      </c>
      <c r="AR1669" s="25" t="s">
        <v>420</v>
      </c>
      <c r="AT1669" s="25" t="s">
        <v>928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1447</v>
      </c>
    </row>
    <row r="1670" spans="2:65" s="12" customFormat="1" ht="13.5">
      <c r="B1670" s="218"/>
      <c r="C1670" s="219"/>
      <c r="D1670" s="220" t="s">
        <v>162</v>
      </c>
      <c r="E1670" s="221" t="s">
        <v>34</v>
      </c>
      <c r="F1670" s="222" t="s">
        <v>1443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65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65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1448</v>
      </c>
      <c r="D1673" s="206" t="s">
        <v>155</v>
      </c>
      <c r="E1673" s="207" t="s">
        <v>1449</v>
      </c>
      <c r="F1673" s="208" t="s">
        <v>1450</v>
      </c>
      <c r="G1673" s="209" t="s">
        <v>318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1451</v>
      </c>
    </row>
    <row r="1674" spans="2:65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65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1452</v>
      </c>
      <c r="D1676" s="206" t="s">
        <v>155</v>
      </c>
      <c r="E1676" s="207" t="s">
        <v>1453</v>
      </c>
      <c r="F1676" s="208" t="s">
        <v>1454</v>
      </c>
      <c r="G1676" s="209" t="s">
        <v>318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1455</v>
      </c>
    </row>
    <row r="1677" spans="2:65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65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1456</v>
      </c>
      <c r="D1679" s="206" t="s">
        <v>155</v>
      </c>
      <c r="E1679" s="207" t="s">
        <v>1457</v>
      </c>
      <c r="F1679" s="208" t="s">
        <v>1458</v>
      </c>
      <c r="G1679" s="209" t="s">
        <v>318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1459</v>
      </c>
    </row>
    <row r="1680" spans="2:65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65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1460</v>
      </c>
      <c r="D1682" s="206" t="s">
        <v>155</v>
      </c>
      <c r="E1682" s="207" t="s">
        <v>1461</v>
      </c>
      <c r="F1682" s="208" t="s">
        <v>1462</v>
      </c>
      <c r="G1682" s="209" t="s">
        <v>318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1463</v>
      </c>
    </row>
    <row r="1683" spans="2:65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65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1464</v>
      </c>
      <c r="D1685" s="206" t="s">
        <v>155</v>
      </c>
      <c r="E1685" s="207" t="s">
        <v>1465</v>
      </c>
      <c r="F1685" s="208" t="s">
        <v>1466</v>
      </c>
      <c r="G1685" s="209" t="s">
        <v>318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1467</v>
      </c>
    </row>
    <row r="1686" spans="2:65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65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1468</v>
      </c>
      <c r="D1688" s="206" t="s">
        <v>155</v>
      </c>
      <c r="E1688" s="207" t="s">
        <v>1469</v>
      </c>
      <c r="F1688" s="208" t="s">
        <v>1470</v>
      </c>
      <c r="G1688" s="209" t="s">
        <v>318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1471</v>
      </c>
    </row>
    <row r="1689" spans="2:65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65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1472</v>
      </c>
      <c r="D1691" s="206" t="s">
        <v>155</v>
      </c>
      <c r="E1691" s="207" t="s">
        <v>1473</v>
      </c>
      <c r="F1691" s="208" t="s">
        <v>1474</v>
      </c>
      <c r="G1691" s="209" t="s">
        <v>318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1475</v>
      </c>
    </row>
    <row r="1692" spans="2:65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65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1476</v>
      </c>
      <c r="D1694" s="206" t="s">
        <v>155</v>
      </c>
      <c r="E1694" s="207" t="s">
        <v>1477</v>
      </c>
      <c r="F1694" s="208" t="s">
        <v>1478</v>
      </c>
      <c r="G1694" s="209" t="s">
        <v>318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1479</v>
      </c>
    </row>
    <row r="1695" spans="2:65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65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1480</v>
      </c>
      <c r="D1697" s="206" t="s">
        <v>155</v>
      </c>
      <c r="E1697" s="207" t="s">
        <v>1481</v>
      </c>
      <c r="F1697" s="208" t="s">
        <v>1482</v>
      </c>
      <c r="G1697" s="209" t="s">
        <v>318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1483</v>
      </c>
    </row>
    <row r="1698" spans="2:65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65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1484</v>
      </c>
      <c r="D1700" s="206" t="s">
        <v>155</v>
      </c>
      <c r="E1700" s="207" t="s">
        <v>1485</v>
      </c>
      <c r="F1700" s="208" t="s">
        <v>1486</v>
      </c>
      <c r="G1700" s="209" t="s">
        <v>318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1487</v>
      </c>
    </row>
    <row r="1701" spans="2:65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65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1488</v>
      </c>
      <c r="D1703" s="206" t="s">
        <v>155</v>
      </c>
      <c r="E1703" s="207" t="s">
        <v>1489</v>
      </c>
      <c r="F1703" s="208" t="s">
        <v>1490</v>
      </c>
      <c r="G1703" s="209" t="s">
        <v>318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1491</v>
      </c>
    </row>
    <row r="1704" spans="2:65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65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1492</v>
      </c>
      <c r="D1706" s="206" t="s">
        <v>155</v>
      </c>
      <c r="E1706" s="207" t="s">
        <v>1493</v>
      </c>
      <c r="F1706" s="208" t="s">
        <v>1494</v>
      </c>
      <c r="G1706" s="209" t="s">
        <v>318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1495</v>
      </c>
    </row>
    <row r="1707" spans="2:65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65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1496</v>
      </c>
      <c r="D1709" s="206" t="s">
        <v>155</v>
      </c>
      <c r="E1709" s="207" t="s">
        <v>1497</v>
      </c>
      <c r="F1709" s="208" t="s">
        <v>1498</v>
      </c>
      <c r="G1709" s="209" t="s">
        <v>318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1499</v>
      </c>
    </row>
    <row r="1710" spans="2:65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65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1500</v>
      </c>
      <c r="D1712" s="206" t="s">
        <v>155</v>
      </c>
      <c r="E1712" s="207" t="s">
        <v>1501</v>
      </c>
      <c r="F1712" s="208" t="s">
        <v>1502</v>
      </c>
      <c r="G1712" s="209" t="s">
        <v>318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1503</v>
      </c>
    </row>
    <row r="1713" spans="2:65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65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1504</v>
      </c>
      <c r="D1715" s="206" t="s">
        <v>155</v>
      </c>
      <c r="E1715" s="207" t="s">
        <v>1505</v>
      </c>
      <c r="F1715" s="208" t="s">
        <v>1506</v>
      </c>
      <c r="G1715" s="209" t="s">
        <v>318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1507</v>
      </c>
    </row>
    <row r="1716" spans="2:65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65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1508</v>
      </c>
      <c r="D1718" s="206" t="s">
        <v>155</v>
      </c>
      <c r="E1718" s="207" t="s">
        <v>1509</v>
      </c>
      <c r="F1718" s="208" t="s">
        <v>1510</v>
      </c>
      <c r="G1718" s="209" t="s">
        <v>318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1511</v>
      </c>
    </row>
    <row r="1719" spans="2:65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65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1512</v>
      </c>
      <c r="D1721" s="206" t="s">
        <v>155</v>
      </c>
      <c r="E1721" s="207" t="s">
        <v>1513</v>
      </c>
      <c r="F1721" s="208" t="s">
        <v>1514</v>
      </c>
      <c r="G1721" s="209" t="s">
        <v>318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1515</v>
      </c>
    </row>
    <row r="1722" spans="2:65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65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1516</v>
      </c>
      <c r="D1724" s="206" t="s">
        <v>155</v>
      </c>
      <c r="E1724" s="207" t="s">
        <v>1517</v>
      </c>
      <c r="F1724" s="208" t="s">
        <v>1518</v>
      </c>
      <c r="G1724" s="209" t="s">
        <v>318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1519</v>
      </c>
    </row>
    <row r="1725" spans="2:65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65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1520</v>
      </c>
      <c r="D1727" s="206" t="s">
        <v>155</v>
      </c>
      <c r="E1727" s="207" t="s">
        <v>1521</v>
      </c>
      <c r="F1727" s="208" t="s">
        <v>1522</v>
      </c>
      <c r="G1727" s="209" t="s">
        <v>318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1523</v>
      </c>
    </row>
    <row r="1728" spans="2:65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65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1524</v>
      </c>
      <c r="D1730" s="206" t="s">
        <v>155</v>
      </c>
      <c r="E1730" s="207" t="s">
        <v>1525</v>
      </c>
      <c r="F1730" s="208" t="s">
        <v>1526</v>
      </c>
      <c r="G1730" s="209" t="s">
        <v>318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1527</v>
      </c>
    </row>
    <row r="1731" spans="2:65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65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1528</v>
      </c>
      <c r="D1733" s="206" t="s">
        <v>155</v>
      </c>
      <c r="E1733" s="207" t="s">
        <v>1529</v>
      </c>
      <c r="F1733" s="208" t="s">
        <v>1530</v>
      </c>
      <c r="G1733" s="209" t="s">
        <v>318</v>
      </c>
      <c r="H1733" s="210">
        <v>1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1531</v>
      </c>
    </row>
    <row r="1734" spans="2:65" s="13" customFormat="1" ht="13.5">
      <c r="B1734" s="230"/>
      <c r="C1734" s="231"/>
      <c r="D1734" s="220" t="s">
        <v>162</v>
      </c>
      <c r="E1734" s="232" t="s">
        <v>34</v>
      </c>
      <c r="F1734" s="233" t="s">
        <v>84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65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1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1532</v>
      </c>
      <c r="D1736" s="206" t="s">
        <v>155</v>
      </c>
      <c r="E1736" s="207" t="s">
        <v>1533</v>
      </c>
      <c r="F1736" s="208" t="s">
        <v>1534</v>
      </c>
      <c r="G1736" s="209" t="s">
        <v>318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1535</v>
      </c>
    </row>
    <row r="1737" spans="2:65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65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1536</v>
      </c>
      <c r="D1739" s="206" t="s">
        <v>155</v>
      </c>
      <c r="E1739" s="207" t="s">
        <v>1537</v>
      </c>
      <c r="F1739" s="208" t="s">
        <v>1538</v>
      </c>
      <c r="G1739" s="209" t="s">
        <v>318</v>
      </c>
      <c r="H1739" s="210">
        <v>6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1539</v>
      </c>
    </row>
    <row r="1740" spans="2:65" s="13" customFormat="1" ht="13.5">
      <c r="B1740" s="230"/>
      <c r="C1740" s="231"/>
      <c r="D1740" s="220" t="s">
        <v>162</v>
      </c>
      <c r="E1740" s="232" t="s">
        <v>34</v>
      </c>
      <c r="F1740" s="233" t="s">
        <v>206</v>
      </c>
      <c r="G1740" s="231"/>
      <c r="H1740" s="234">
        <v>6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65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6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1540</v>
      </c>
      <c r="D1742" s="206" t="s">
        <v>155</v>
      </c>
      <c r="E1742" s="207" t="s">
        <v>1541</v>
      </c>
      <c r="F1742" s="208" t="s">
        <v>1542</v>
      </c>
      <c r="G1742" s="209" t="s">
        <v>318</v>
      </c>
      <c r="H1742" s="210">
        <v>1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1543</v>
      </c>
    </row>
    <row r="1743" spans="2:65" s="13" customFormat="1" ht="13.5">
      <c r="B1743" s="230"/>
      <c r="C1743" s="231"/>
      <c r="D1743" s="220" t="s">
        <v>162</v>
      </c>
      <c r="E1743" s="232" t="s">
        <v>34</v>
      </c>
      <c r="F1743" s="233" t="s">
        <v>84</v>
      </c>
      <c r="G1743" s="231"/>
      <c r="H1743" s="234">
        <v>1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65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1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1544</v>
      </c>
      <c r="D1745" s="206" t="s">
        <v>155</v>
      </c>
      <c r="E1745" s="207" t="s">
        <v>1545</v>
      </c>
      <c r="F1745" s="208" t="s">
        <v>1546</v>
      </c>
      <c r="G1745" s="209" t="s">
        <v>318</v>
      </c>
      <c r="H1745" s="210">
        <v>1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1547</v>
      </c>
    </row>
    <row r="1746" spans="2:65" s="13" customFormat="1" ht="13.5">
      <c r="B1746" s="230"/>
      <c r="C1746" s="231"/>
      <c r="D1746" s="220" t="s">
        <v>162</v>
      </c>
      <c r="E1746" s="232" t="s">
        <v>34</v>
      </c>
      <c r="F1746" s="233" t="s">
        <v>84</v>
      </c>
      <c r="G1746" s="231"/>
      <c r="H1746" s="234">
        <v>1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65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1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1548</v>
      </c>
      <c r="D1748" s="206" t="s">
        <v>155</v>
      </c>
      <c r="E1748" s="207" t="s">
        <v>1549</v>
      </c>
      <c r="F1748" s="208" t="s">
        <v>1550</v>
      </c>
      <c r="G1748" s="209" t="s">
        <v>318</v>
      </c>
      <c r="H1748" s="210">
        <v>2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1551</v>
      </c>
    </row>
    <row r="1749" spans="2:65" s="13" customFormat="1" ht="13.5">
      <c r="B1749" s="230"/>
      <c r="C1749" s="231"/>
      <c r="D1749" s="220" t="s">
        <v>162</v>
      </c>
      <c r="E1749" s="232" t="s">
        <v>34</v>
      </c>
      <c r="F1749" s="233" t="s">
        <v>86</v>
      </c>
      <c r="G1749" s="231"/>
      <c r="H1749" s="234">
        <v>2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65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2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1552</v>
      </c>
      <c r="D1751" s="206" t="s">
        <v>155</v>
      </c>
      <c r="E1751" s="207" t="s">
        <v>1553</v>
      </c>
      <c r="F1751" s="208" t="s">
        <v>1554</v>
      </c>
      <c r="G1751" s="209" t="s">
        <v>318</v>
      </c>
      <c r="H1751" s="210">
        <v>3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1555</v>
      </c>
    </row>
    <row r="1752" spans="2:65" s="13" customFormat="1" ht="13.5">
      <c r="B1752" s="230"/>
      <c r="C1752" s="231"/>
      <c r="D1752" s="220" t="s">
        <v>162</v>
      </c>
      <c r="E1752" s="232" t="s">
        <v>34</v>
      </c>
      <c r="F1752" s="233" t="s">
        <v>95</v>
      </c>
      <c r="G1752" s="231"/>
      <c r="H1752" s="234">
        <v>3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65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3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1556</v>
      </c>
      <c r="D1754" s="206" t="s">
        <v>155</v>
      </c>
      <c r="E1754" s="207" t="s">
        <v>1557</v>
      </c>
      <c r="F1754" s="208" t="s">
        <v>1558</v>
      </c>
      <c r="G1754" s="209" t="s">
        <v>318</v>
      </c>
      <c r="H1754" s="210">
        <v>1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1559</v>
      </c>
    </row>
    <row r="1755" spans="2:65" s="13" customFormat="1" ht="13.5">
      <c r="B1755" s="230"/>
      <c r="C1755" s="231"/>
      <c r="D1755" s="220" t="s">
        <v>162</v>
      </c>
      <c r="E1755" s="232" t="s">
        <v>34</v>
      </c>
      <c r="F1755" s="233" t="s">
        <v>84</v>
      </c>
      <c r="G1755" s="231"/>
      <c r="H1755" s="234">
        <v>1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65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1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1560</v>
      </c>
      <c r="D1757" s="206" t="s">
        <v>155</v>
      </c>
      <c r="E1757" s="207" t="s">
        <v>1561</v>
      </c>
      <c r="F1757" s="208" t="s">
        <v>1562</v>
      </c>
      <c r="G1757" s="209" t="s">
        <v>318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1563</v>
      </c>
    </row>
    <row r="1758" spans="2:65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65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1564</v>
      </c>
      <c r="D1760" s="206" t="s">
        <v>155</v>
      </c>
      <c r="E1760" s="207" t="s">
        <v>1565</v>
      </c>
      <c r="F1760" s="208" t="s">
        <v>1566</v>
      </c>
      <c r="G1760" s="209" t="s">
        <v>318</v>
      </c>
      <c r="H1760" s="210">
        <v>4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1567</v>
      </c>
    </row>
    <row r="1761" spans="2:65" s="13" customFormat="1" ht="13.5">
      <c r="B1761" s="230"/>
      <c r="C1761" s="231"/>
      <c r="D1761" s="220" t="s">
        <v>162</v>
      </c>
      <c r="E1761" s="232" t="s">
        <v>34</v>
      </c>
      <c r="F1761" s="233" t="s">
        <v>160</v>
      </c>
      <c r="G1761" s="231"/>
      <c r="H1761" s="234">
        <v>4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65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4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1568</v>
      </c>
      <c r="D1763" s="206" t="s">
        <v>155</v>
      </c>
      <c r="E1763" s="207" t="s">
        <v>1569</v>
      </c>
      <c r="F1763" s="208" t="s">
        <v>1570</v>
      </c>
      <c r="G1763" s="209" t="s">
        <v>318</v>
      </c>
      <c r="H1763" s="210">
        <v>1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1571</v>
      </c>
    </row>
    <row r="1764" spans="2:65" s="13" customFormat="1" ht="13.5">
      <c r="B1764" s="230"/>
      <c r="C1764" s="231"/>
      <c r="D1764" s="220" t="s">
        <v>162</v>
      </c>
      <c r="E1764" s="232" t="s">
        <v>34</v>
      </c>
      <c r="F1764" s="233" t="s">
        <v>84</v>
      </c>
      <c r="G1764" s="231"/>
      <c r="H1764" s="234">
        <v>1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65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1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1572</v>
      </c>
      <c r="D1766" s="206" t="s">
        <v>155</v>
      </c>
      <c r="E1766" s="207" t="s">
        <v>1573</v>
      </c>
      <c r="F1766" s="208" t="s">
        <v>1574</v>
      </c>
      <c r="G1766" s="209" t="s">
        <v>318</v>
      </c>
      <c r="H1766" s="210">
        <v>3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1575</v>
      </c>
    </row>
    <row r="1767" spans="2:65" s="13" customFormat="1" ht="13.5">
      <c r="B1767" s="230"/>
      <c r="C1767" s="231"/>
      <c r="D1767" s="220" t="s">
        <v>162</v>
      </c>
      <c r="E1767" s="232" t="s">
        <v>34</v>
      </c>
      <c r="F1767" s="233" t="s">
        <v>95</v>
      </c>
      <c r="G1767" s="231"/>
      <c r="H1767" s="234">
        <v>3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65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3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1576</v>
      </c>
      <c r="D1769" s="206" t="s">
        <v>155</v>
      </c>
      <c r="E1769" s="207" t="s">
        <v>1577</v>
      </c>
      <c r="F1769" s="208" t="s">
        <v>1578</v>
      </c>
      <c r="G1769" s="209" t="s">
        <v>318</v>
      </c>
      <c r="H1769" s="210">
        <v>5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1579</v>
      </c>
    </row>
    <row r="1770" spans="2:65" s="13" customFormat="1" ht="13.5">
      <c r="B1770" s="230"/>
      <c r="C1770" s="231"/>
      <c r="D1770" s="220" t="s">
        <v>162</v>
      </c>
      <c r="E1770" s="232" t="s">
        <v>34</v>
      </c>
      <c r="F1770" s="233" t="s">
        <v>202</v>
      </c>
      <c r="G1770" s="231"/>
      <c r="H1770" s="234">
        <v>5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65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5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1580</v>
      </c>
      <c r="D1772" s="206" t="s">
        <v>155</v>
      </c>
      <c r="E1772" s="207" t="s">
        <v>1581</v>
      </c>
      <c r="F1772" s="208" t="s">
        <v>1582</v>
      </c>
      <c r="G1772" s="209" t="s">
        <v>318</v>
      </c>
      <c r="H1772" s="210">
        <v>1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1583</v>
      </c>
    </row>
    <row r="1773" spans="2:65" s="13" customFormat="1" ht="13.5">
      <c r="B1773" s="230"/>
      <c r="C1773" s="231"/>
      <c r="D1773" s="220" t="s">
        <v>162</v>
      </c>
      <c r="E1773" s="232" t="s">
        <v>34</v>
      </c>
      <c r="F1773" s="233" t="s">
        <v>84</v>
      </c>
      <c r="G1773" s="231"/>
      <c r="H1773" s="234">
        <v>1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65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1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1584</v>
      </c>
      <c r="D1775" s="206" t="s">
        <v>155</v>
      </c>
      <c r="E1775" s="207" t="s">
        <v>1585</v>
      </c>
      <c r="F1775" s="208" t="s">
        <v>1586</v>
      </c>
      <c r="G1775" s="209" t="s">
        <v>318</v>
      </c>
      <c r="H1775" s="210">
        <v>2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1587</v>
      </c>
    </row>
    <row r="1776" spans="2:65" s="13" customFormat="1" ht="13.5">
      <c r="B1776" s="230"/>
      <c r="C1776" s="231"/>
      <c r="D1776" s="220" t="s">
        <v>162</v>
      </c>
      <c r="E1776" s="232" t="s">
        <v>34</v>
      </c>
      <c r="F1776" s="233" t="s">
        <v>86</v>
      </c>
      <c r="G1776" s="231"/>
      <c r="H1776" s="234">
        <v>2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65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2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1588</v>
      </c>
      <c r="D1778" s="206" t="s">
        <v>155</v>
      </c>
      <c r="E1778" s="207" t="s">
        <v>1589</v>
      </c>
      <c r="F1778" s="208" t="s">
        <v>1590</v>
      </c>
      <c r="G1778" s="209" t="s">
        <v>318</v>
      </c>
      <c r="H1778" s="210">
        <v>5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1591</v>
      </c>
    </row>
    <row r="1779" spans="2:65" s="13" customFormat="1" ht="13.5">
      <c r="B1779" s="230"/>
      <c r="C1779" s="231"/>
      <c r="D1779" s="220" t="s">
        <v>162</v>
      </c>
      <c r="E1779" s="232" t="s">
        <v>34</v>
      </c>
      <c r="F1779" s="233" t="s">
        <v>202</v>
      </c>
      <c r="G1779" s="231"/>
      <c r="H1779" s="234">
        <v>5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65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5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1592</v>
      </c>
      <c r="D1781" s="206" t="s">
        <v>155</v>
      </c>
      <c r="E1781" s="207" t="s">
        <v>1593</v>
      </c>
      <c r="F1781" s="208" t="s">
        <v>1594</v>
      </c>
      <c r="G1781" s="209" t="s">
        <v>318</v>
      </c>
      <c r="H1781" s="210">
        <v>8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1595</v>
      </c>
    </row>
    <row r="1782" spans="2:65" s="13" customFormat="1" ht="13.5">
      <c r="B1782" s="230"/>
      <c r="C1782" s="231"/>
      <c r="D1782" s="220" t="s">
        <v>162</v>
      </c>
      <c r="E1782" s="232" t="s">
        <v>34</v>
      </c>
      <c r="F1782" s="233" t="s">
        <v>215</v>
      </c>
      <c r="G1782" s="231"/>
      <c r="H1782" s="234">
        <v>8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65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8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1596</v>
      </c>
      <c r="D1784" s="206" t="s">
        <v>155</v>
      </c>
      <c r="E1784" s="207" t="s">
        <v>1597</v>
      </c>
      <c r="F1784" s="208" t="s">
        <v>1598</v>
      </c>
      <c r="G1784" s="209" t="s">
        <v>318</v>
      </c>
      <c r="H1784" s="210">
        <v>1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1599</v>
      </c>
    </row>
    <row r="1785" spans="2:65" s="13" customFormat="1" ht="13.5">
      <c r="B1785" s="230"/>
      <c r="C1785" s="231"/>
      <c r="D1785" s="220" t="s">
        <v>162</v>
      </c>
      <c r="E1785" s="232" t="s">
        <v>34</v>
      </c>
      <c r="F1785" s="233" t="s">
        <v>84</v>
      </c>
      <c r="G1785" s="231"/>
      <c r="H1785" s="234">
        <v>1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65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1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1600</v>
      </c>
      <c r="D1787" s="206" t="s">
        <v>155</v>
      </c>
      <c r="E1787" s="207" t="s">
        <v>1601</v>
      </c>
      <c r="F1787" s="208" t="s">
        <v>1602</v>
      </c>
      <c r="G1787" s="209" t="s">
        <v>318</v>
      </c>
      <c r="H1787" s="210">
        <v>3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1603</v>
      </c>
    </row>
    <row r="1788" spans="2:65" s="13" customFormat="1" ht="13.5">
      <c r="B1788" s="230"/>
      <c r="C1788" s="231"/>
      <c r="D1788" s="220" t="s">
        <v>162</v>
      </c>
      <c r="E1788" s="232" t="s">
        <v>34</v>
      </c>
      <c r="F1788" s="233" t="s">
        <v>95</v>
      </c>
      <c r="G1788" s="231"/>
      <c r="H1788" s="234">
        <v>3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65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3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1604</v>
      </c>
      <c r="D1790" s="206" t="s">
        <v>155</v>
      </c>
      <c r="E1790" s="207" t="s">
        <v>1605</v>
      </c>
      <c r="F1790" s="208" t="s">
        <v>1606</v>
      </c>
      <c r="G1790" s="209" t="s">
        <v>318</v>
      </c>
      <c r="H1790" s="210">
        <v>2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1607</v>
      </c>
    </row>
    <row r="1791" spans="2:65" s="13" customFormat="1" ht="13.5">
      <c r="B1791" s="230"/>
      <c r="C1791" s="231"/>
      <c r="D1791" s="220" t="s">
        <v>162</v>
      </c>
      <c r="E1791" s="232" t="s">
        <v>34</v>
      </c>
      <c r="F1791" s="233" t="s">
        <v>86</v>
      </c>
      <c r="G1791" s="231"/>
      <c r="H1791" s="234">
        <v>2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65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2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22.5" customHeight="1">
      <c r="B1793" s="43"/>
      <c r="C1793" s="206" t="s">
        <v>1608</v>
      </c>
      <c r="D1793" s="206" t="s">
        <v>155</v>
      </c>
      <c r="E1793" s="207" t="s">
        <v>1609</v>
      </c>
      <c r="F1793" s="208" t="s">
        <v>1610</v>
      </c>
      <c r="G1793" s="209" t="s">
        <v>318</v>
      </c>
      <c r="H1793" s="210">
        <v>2</v>
      </c>
      <c r="I1793" s="211"/>
      <c r="J1793" s="212">
        <f>ROUND(I1793*H1793,2)</f>
        <v>0</v>
      </c>
      <c r="K1793" s="208" t="s">
        <v>34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1611</v>
      </c>
    </row>
    <row r="1794" spans="2:65" s="13" customFormat="1" ht="13.5">
      <c r="B1794" s="230"/>
      <c r="C1794" s="231"/>
      <c r="D1794" s="220" t="s">
        <v>162</v>
      </c>
      <c r="E1794" s="232" t="s">
        <v>34</v>
      </c>
      <c r="F1794" s="233" t="s">
        <v>86</v>
      </c>
      <c r="G1794" s="231"/>
      <c r="H1794" s="234">
        <v>2</v>
      </c>
      <c r="I1794" s="235"/>
      <c r="J1794" s="231"/>
      <c r="K1794" s="231"/>
      <c r="L1794" s="236"/>
      <c r="M1794" s="237"/>
      <c r="N1794" s="238"/>
      <c r="O1794" s="238"/>
      <c r="P1794" s="238"/>
      <c r="Q1794" s="238"/>
      <c r="R1794" s="238"/>
      <c r="S1794" s="238"/>
      <c r="T1794" s="239"/>
      <c r="AT1794" s="240" t="s">
        <v>162</v>
      </c>
      <c r="AU1794" s="240" t="s">
        <v>86</v>
      </c>
      <c r="AV1794" s="13" t="s">
        <v>86</v>
      </c>
      <c r="AW1794" s="13" t="s">
        <v>41</v>
      </c>
      <c r="AX1794" s="13" t="s">
        <v>77</v>
      </c>
      <c r="AY1794" s="240" t="s">
        <v>153</v>
      </c>
    </row>
    <row r="1795" spans="2:65" s="14" customFormat="1" ht="13.5">
      <c r="B1795" s="241"/>
      <c r="C1795" s="242"/>
      <c r="D1795" s="243" t="s">
        <v>162</v>
      </c>
      <c r="E1795" s="244" t="s">
        <v>34</v>
      </c>
      <c r="F1795" s="245" t="s">
        <v>168</v>
      </c>
      <c r="G1795" s="242"/>
      <c r="H1795" s="246">
        <v>2</v>
      </c>
      <c r="I1795" s="247"/>
      <c r="J1795" s="242"/>
      <c r="K1795" s="242"/>
      <c r="L1795" s="248"/>
      <c r="M1795" s="249"/>
      <c r="N1795" s="250"/>
      <c r="O1795" s="250"/>
      <c r="P1795" s="250"/>
      <c r="Q1795" s="250"/>
      <c r="R1795" s="250"/>
      <c r="S1795" s="250"/>
      <c r="T1795" s="251"/>
      <c r="AT1795" s="252" t="s">
        <v>162</v>
      </c>
      <c r="AU1795" s="252" t="s">
        <v>86</v>
      </c>
      <c r="AV1795" s="14" t="s">
        <v>160</v>
      </c>
      <c r="AW1795" s="14" t="s">
        <v>41</v>
      </c>
      <c r="AX1795" s="14" t="s">
        <v>84</v>
      </c>
      <c r="AY1795" s="252" t="s">
        <v>153</v>
      </c>
    </row>
    <row r="1796" spans="2:65" s="1" customFormat="1" ht="22.5" customHeight="1">
      <c r="B1796" s="43"/>
      <c r="C1796" s="206" t="s">
        <v>1612</v>
      </c>
      <c r="D1796" s="206" t="s">
        <v>155</v>
      </c>
      <c r="E1796" s="207" t="s">
        <v>1613</v>
      </c>
      <c r="F1796" s="208" t="s">
        <v>1614</v>
      </c>
      <c r="G1796" s="209" t="s">
        <v>318</v>
      </c>
      <c r="H1796" s="210">
        <v>1</v>
      </c>
      <c r="I1796" s="211"/>
      <c r="J1796" s="212">
        <f>ROUND(I1796*H1796,2)</f>
        <v>0</v>
      </c>
      <c r="K1796" s="208" t="s">
        <v>34</v>
      </c>
      <c r="L1796" s="63"/>
      <c r="M1796" s="213" t="s">
        <v>34</v>
      </c>
      <c r="N1796" s="214" t="s">
        <v>48</v>
      </c>
      <c r="O1796" s="44"/>
      <c r="P1796" s="215">
        <f>O1796*H1796</f>
        <v>0</v>
      </c>
      <c r="Q1796" s="215">
        <v>0</v>
      </c>
      <c r="R1796" s="215">
        <f>Q1796*H1796</f>
        <v>0</v>
      </c>
      <c r="S1796" s="215">
        <v>0</v>
      </c>
      <c r="T1796" s="216">
        <f>S1796*H1796</f>
        <v>0</v>
      </c>
      <c r="AR1796" s="25" t="s">
        <v>288</v>
      </c>
      <c r="AT1796" s="25" t="s">
        <v>155</v>
      </c>
      <c r="AU1796" s="25" t="s">
        <v>86</v>
      </c>
      <c r="AY1796" s="25" t="s">
        <v>153</v>
      </c>
      <c r="BE1796" s="217">
        <f>IF(N1796="základní",J1796,0)</f>
        <v>0</v>
      </c>
      <c r="BF1796" s="217">
        <f>IF(N1796="snížená",J1796,0)</f>
        <v>0</v>
      </c>
      <c r="BG1796" s="217">
        <f>IF(N1796="zákl. přenesená",J1796,0)</f>
        <v>0</v>
      </c>
      <c r="BH1796" s="217">
        <f>IF(N1796="sníž. přenesená",J1796,0)</f>
        <v>0</v>
      </c>
      <c r="BI1796" s="217">
        <f>IF(N1796="nulová",J1796,0)</f>
        <v>0</v>
      </c>
      <c r="BJ1796" s="25" t="s">
        <v>84</v>
      </c>
      <c r="BK1796" s="217">
        <f>ROUND(I1796*H1796,2)</f>
        <v>0</v>
      </c>
      <c r="BL1796" s="25" t="s">
        <v>288</v>
      </c>
      <c r="BM1796" s="25" t="s">
        <v>1615</v>
      </c>
    </row>
    <row r="1797" spans="2:65" s="13" customFormat="1" ht="13.5">
      <c r="B1797" s="230"/>
      <c r="C1797" s="231"/>
      <c r="D1797" s="220" t="s">
        <v>162</v>
      </c>
      <c r="E1797" s="232" t="s">
        <v>34</v>
      </c>
      <c r="F1797" s="233" t="s">
        <v>84</v>
      </c>
      <c r="G1797" s="231"/>
      <c r="H1797" s="234">
        <v>1</v>
      </c>
      <c r="I1797" s="235"/>
      <c r="J1797" s="231"/>
      <c r="K1797" s="231"/>
      <c r="L1797" s="236"/>
      <c r="M1797" s="237"/>
      <c r="N1797" s="238"/>
      <c r="O1797" s="238"/>
      <c r="P1797" s="238"/>
      <c r="Q1797" s="238"/>
      <c r="R1797" s="238"/>
      <c r="S1797" s="238"/>
      <c r="T1797" s="239"/>
      <c r="AT1797" s="240" t="s">
        <v>162</v>
      </c>
      <c r="AU1797" s="240" t="s">
        <v>86</v>
      </c>
      <c r="AV1797" s="13" t="s">
        <v>86</v>
      </c>
      <c r="AW1797" s="13" t="s">
        <v>41</v>
      </c>
      <c r="AX1797" s="13" t="s">
        <v>77</v>
      </c>
      <c r="AY1797" s="240" t="s">
        <v>153</v>
      </c>
    </row>
    <row r="1798" spans="2:65" s="14" customFormat="1" ht="13.5">
      <c r="B1798" s="241"/>
      <c r="C1798" s="242"/>
      <c r="D1798" s="243" t="s">
        <v>162</v>
      </c>
      <c r="E1798" s="244" t="s">
        <v>34</v>
      </c>
      <c r="F1798" s="245" t="s">
        <v>168</v>
      </c>
      <c r="G1798" s="242"/>
      <c r="H1798" s="246">
        <v>1</v>
      </c>
      <c r="I1798" s="247"/>
      <c r="J1798" s="242"/>
      <c r="K1798" s="242"/>
      <c r="L1798" s="248"/>
      <c r="M1798" s="249"/>
      <c r="N1798" s="250"/>
      <c r="O1798" s="250"/>
      <c r="P1798" s="250"/>
      <c r="Q1798" s="250"/>
      <c r="R1798" s="250"/>
      <c r="S1798" s="250"/>
      <c r="T1798" s="251"/>
      <c r="AT1798" s="252" t="s">
        <v>162</v>
      </c>
      <c r="AU1798" s="252" t="s">
        <v>86</v>
      </c>
      <c r="AV1798" s="14" t="s">
        <v>160</v>
      </c>
      <c r="AW1798" s="14" t="s">
        <v>41</v>
      </c>
      <c r="AX1798" s="14" t="s">
        <v>84</v>
      </c>
      <c r="AY1798" s="252" t="s">
        <v>153</v>
      </c>
    </row>
    <row r="1799" spans="2:65" s="1" customFormat="1" ht="31.5" customHeight="1">
      <c r="B1799" s="43"/>
      <c r="C1799" s="206" t="s">
        <v>1616</v>
      </c>
      <c r="D1799" s="206" t="s">
        <v>155</v>
      </c>
      <c r="E1799" s="207" t="s">
        <v>1617</v>
      </c>
      <c r="F1799" s="208" t="s">
        <v>1618</v>
      </c>
      <c r="G1799" s="209" t="s">
        <v>982</v>
      </c>
      <c r="H1799" s="289"/>
      <c r="I1799" s="211"/>
      <c r="J1799" s="212">
        <f>ROUND(I1799*H1799,2)</f>
        <v>0</v>
      </c>
      <c r="K1799" s="208" t="s">
        <v>159</v>
      </c>
      <c r="L1799" s="63"/>
      <c r="M1799" s="213" t="s">
        <v>34</v>
      </c>
      <c r="N1799" s="214" t="s">
        <v>48</v>
      </c>
      <c r="O1799" s="44"/>
      <c r="P1799" s="215">
        <f>O1799*H1799</f>
        <v>0</v>
      </c>
      <c r="Q1799" s="215">
        <v>0</v>
      </c>
      <c r="R1799" s="215">
        <f>Q1799*H1799</f>
        <v>0</v>
      </c>
      <c r="S1799" s="215">
        <v>0</v>
      </c>
      <c r="T1799" s="216">
        <f>S1799*H1799</f>
        <v>0</v>
      </c>
      <c r="AR1799" s="25" t="s">
        <v>288</v>
      </c>
      <c r="AT1799" s="25" t="s">
        <v>155</v>
      </c>
      <c r="AU1799" s="25" t="s">
        <v>86</v>
      </c>
      <c r="AY1799" s="25" t="s">
        <v>153</v>
      </c>
      <c r="BE1799" s="217">
        <f>IF(N1799="základní",J1799,0)</f>
        <v>0</v>
      </c>
      <c r="BF1799" s="217">
        <f>IF(N1799="snížená",J1799,0)</f>
        <v>0</v>
      </c>
      <c r="BG1799" s="217">
        <f>IF(N1799="zákl. přenesená",J1799,0)</f>
        <v>0</v>
      </c>
      <c r="BH1799" s="217">
        <f>IF(N1799="sníž. přenesená",J1799,0)</f>
        <v>0</v>
      </c>
      <c r="BI1799" s="217">
        <f>IF(N1799="nulová",J1799,0)</f>
        <v>0</v>
      </c>
      <c r="BJ1799" s="25" t="s">
        <v>84</v>
      </c>
      <c r="BK1799" s="217">
        <f>ROUND(I1799*H1799,2)</f>
        <v>0</v>
      </c>
      <c r="BL1799" s="25" t="s">
        <v>288</v>
      </c>
      <c r="BM1799" s="25" t="s">
        <v>1619</v>
      </c>
    </row>
    <row r="1800" spans="2:65" s="11" customFormat="1" ht="29.85" customHeight="1">
      <c r="B1800" s="189"/>
      <c r="C1800" s="190"/>
      <c r="D1800" s="203" t="s">
        <v>76</v>
      </c>
      <c r="E1800" s="204" t="s">
        <v>1620</v>
      </c>
      <c r="F1800" s="204" t="s">
        <v>1621</v>
      </c>
      <c r="G1800" s="190"/>
      <c r="H1800" s="190"/>
      <c r="I1800" s="193"/>
      <c r="J1800" s="205">
        <f>BK1800</f>
        <v>0</v>
      </c>
      <c r="K1800" s="190"/>
      <c r="L1800" s="195"/>
      <c r="M1800" s="196"/>
      <c r="N1800" s="197"/>
      <c r="O1800" s="197"/>
      <c r="P1800" s="198">
        <f>SUM(P1801:P1892)</f>
        <v>0</v>
      </c>
      <c r="Q1800" s="197"/>
      <c r="R1800" s="198">
        <f>SUM(R1801:R1892)</f>
        <v>0</v>
      </c>
      <c r="S1800" s="197"/>
      <c r="T1800" s="199">
        <f>SUM(T1801:T1892)</f>
        <v>0</v>
      </c>
      <c r="AR1800" s="200" t="s">
        <v>86</v>
      </c>
      <c r="AT1800" s="201" t="s">
        <v>76</v>
      </c>
      <c r="AU1800" s="201" t="s">
        <v>84</v>
      </c>
      <c r="AY1800" s="200" t="s">
        <v>153</v>
      </c>
      <c r="BK1800" s="202">
        <f>SUM(BK1801:BK1892)</f>
        <v>0</v>
      </c>
    </row>
    <row r="1801" spans="2:65" s="1" customFormat="1" ht="22.5" customHeight="1">
      <c r="B1801" s="43"/>
      <c r="C1801" s="206" t="s">
        <v>1622</v>
      </c>
      <c r="D1801" s="206" t="s">
        <v>155</v>
      </c>
      <c r="E1801" s="207" t="s">
        <v>1623</v>
      </c>
      <c r="F1801" s="208" t="s">
        <v>1624</v>
      </c>
      <c r="G1801" s="209" t="s">
        <v>318</v>
      </c>
      <c r="H1801" s="210">
        <v>1</v>
      </c>
      <c r="I1801" s="211"/>
      <c r="J1801" s="212">
        <f>ROUND(I1801*H1801,2)</f>
        <v>0</v>
      </c>
      <c r="K1801" s="208" t="s">
        <v>34</v>
      </c>
      <c r="L1801" s="63"/>
      <c r="M1801" s="213" t="s">
        <v>34</v>
      </c>
      <c r="N1801" s="214" t="s">
        <v>48</v>
      </c>
      <c r="O1801" s="44"/>
      <c r="P1801" s="215">
        <f>O1801*H1801</f>
        <v>0</v>
      </c>
      <c r="Q1801" s="215">
        <v>0</v>
      </c>
      <c r="R1801" s="215">
        <f>Q1801*H1801</f>
        <v>0</v>
      </c>
      <c r="S1801" s="215">
        <v>0</v>
      </c>
      <c r="T1801" s="216">
        <f>S1801*H1801</f>
        <v>0</v>
      </c>
      <c r="AR1801" s="25" t="s">
        <v>288</v>
      </c>
      <c r="AT1801" s="25" t="s">
        <v>155</v>
      </c>
      <c r="AU1801" s="25" t="s">
        <v>86</v>
      </c>
      <c r="AY1801" s="25" t="s">
        <v>153</v>
      </c>
      <c r="BE1801" s="217">
        <f>IF(N1801="základní",J1801,0)</f>
        <v>0</v>
      </c>
      <c r="BF1801" s="217">
        <f>IF(N1801="snížená",J1801,0)</f>
        <v>0</v>
      </c>
      <c r="BG1801" s="217">
        <f>IF(N1801="zákl. přenesená",J1801,0)</f>
        <v>0</v>
      </c>
      <c r="BH1801" s="217">
        <f>IF(N1801="sníž. přenesená",J1801,0)</f>
        <v>0</v>
      </c>
      <c r="BI1801" s="217">
        <f>IF(N1801="nulová",J1801,0)</f>
        <v>0</v>
      </c>
      <c r="BJ1801" s="25" t="s">
        <v>84</v>
      </c>
      <c r="BK1801" s="217">
        <f>ROUND(I1801*H1801,2)</f>
        <v>0</v>
      </c>
      <c r="BL1801" s="25" t="s">
        <v>288</v>
      </c>
      <c r="BM1801" s="25" t="s">
        <v>1625</v>
      </c>
    </row>
    <row r="1802" spans="2:65" s="13" customFormat="1" ht="13.5">
      <c r="B1802" s="230"/>
      <c r="C1802" s="231"/>
      <c r="D1802" s="220" t="s">
        <v>162</v>
      </c>
      <c r="E1802" s="232" t="s">
        <v>34</v>
      </c>
      <c r="F1802" s="233" t="s">
        <v>84</v>
      </c>
      <c r="G1802" s="231"/>
      <c r="H1802" s="234">
        <v>1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65" s="14" customFormat="1" ht="13.5">
      <c r="B1803" s="241"/>
      <c r="C1803" s="242"/>
      <c r="D1803" s="243" t="s">
        <v>162</v>
      </c>
      <c r="E1803" s="244" t="s">
        <v>34</v>
      </c>
      <c r="F1803" s="245" t="s">
        <v>168</v>
      </c>
      <c r="G1803" s="242"/>
      <c r="H1803" s="246">
        <v>1</v>
      </c>
      <c r="I1803" s="247"/>
      <c r="J1803" s="242"/>
      <c r="K1803" s="242"/>
      <c r="L1803" s="248"/>
      <c r="M1803" s="249"/>
      <c r="N1803" s="250"/>
      <c r="O1803" s="250"/>
      <c r="P1803" s="250"/>
      <c r="Q1803" s="250"/>
      <c r="R1803" s="250"/>
      <c r="S1803" s="250"/>
      <c r="T1803" s="251"/>
      <c r="AT1803" s="252" t="s">
        <v>162</v>
      </c>
      <c r="AU1803" s="252" t="s">
        <v>86</v>
      </c>
      <c r="AV1803" s="14" t="s">
        <v>160</v>
      </c>
      <c r="AW1803" s="14" t="s">
        <v>41</v>
      </c>
      <c r="AX1803" s="14" t="s">
        <v>84</v>
      </c>
      <c r="AY1803" s="252" t="s">
        <v>153</v>
      </c>
    </row>
    <row r="1804" spans="2:65" s="1" customFormat="1" ht="22.5" customHeight="1">
      <c r="B1804" s="43"/>
      <c r="C1804" s="206" t="s">
        <v>1626</v>
      </c>
      <c r="D1804" s="206" t="s">
        <v>155</v>
      </c>
      <c r="E1804" s="207" t="s">
        <v>1627</v>
      </c>
      <c r="F1804" s="208" t="s">
        <v>1628</v>
      </c>
      <c r="G1804" s="209" t="s">
        <v>318</v>
      </c>
      <c r="H1804" s="210">
        <v>2</v>
      </c>
      <c r="I1804" s="211"/>
      <c r="J1804" s="212">
        <f>ROUND(I1804*H1804,2)</f>
        <v>0</v>
      </c>
      <c r="K1804" s="208" t="s">
        <v>34</v>
      </c>
      <c r="L1804" s="63"/>
      <c r="M1804" s="213" t="s">
        <v>34</v>
      </c>
      <c r="N1804" s="214" t="s">
        <v>48</v>
      </c>
      <c r="O1804" s="44"/>
      <c r="P1804" s="215">
        <f>O1804*H1804</f>
        <v>0</v>
      </c>
      <c r="Q1804" s="215">
        <v>0</v>
      </c>
      <c r="R1804" s="215">
        <f>Q1804*H1804</f>
        <v>0</v>
      </c>
      <c r="S1804" s="215">
        <v>0</v>
      </c>
      <c r="T1804" s="216">
        <f>S1804*H1804</f>
        <v>0</v>
      </c>
      <c r="AR1804" s="25" t="s">
        <v>288</v>
      </c>
      <c r="AT1804" s="25" t="s">
        <v>155</v>
      </c>
      <c r="AU1804" s="25" t="s">
        <v>86</v>
      </c>
      <c r="AY1804" s="25" t="s">
        <v>153</v>
      </c>
      <c r="BE1804" s="217">
        <f>IF(N1804="základní",J1804,0)</f>
        <v>0</v>
      </c>
      <c r="BF1804" s="217">
        <f>IF(N1804="snížená",J1804,0)</f>
        <v>0</v>
      </c>
      <c r="BG1804" s="217">
        <f>IF(N1804="zákl. přenesená",J1804,0)</f>
        <v>0</v>
      </c>
      <c r="BH1804" s="217">
        <f>IF(N1804="sníž. přenesená",J1804,0)</f>
        <v>0</v>
      </c>
      <c r="BI1804" s="217">
        <f>IF(N1804="nulová",J1804,0)</f>
        <v>0</v>
      </c>
      <c r="BJ1804" s="25" t="s">
        <v>84</v>
      </c>
      <c r="BK1804" s="217">
        <f>ROUND(I1804*H1804,2)</f>
        <v>0</v>
      </c>
      <c r="BL1804" s="25" t="s">
        <v>288</v>
      </c>
      <c r="BM1804" s="25" t="s">
        <v>1629</v>
      </c>
    </row>
    <row r="1805" spans="2:65" s="13" customFormat="1" ht="13.5">
      <c r="B1805" s="230"/>
      <c r="C1805" s="231"/>
      <c r="D1805" s="220" t="s">
        <v>162</v>
      </c>
      <c r="E1805" s="232" t="s">
        <v>34</v>
      </c>
      <c r="F1805" s="233" t="s">
        <v>86</v>
      </c>
      <c r="G1805" s="231"/>
      <c r="H1805" s="234">
        <v>2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65" s="14" customFormat="1" ht="13.5">
      <c r="B1806" s="241"/>
      <c r="C1806" s="242"/>
      <c r="D1806" s="220" t="s">
        <v>162</v>
      </c>
      <c r="E1806" s="253" t="s">
        <v>34</v>
      </c>
      <c r="F1806" s="254" t="s">
        <v>168</v>
      </c>
      <c r="G1806" s="242"/>
      <c r="H1806" s="255">
        <v>2</v>
      </c>
      <c r="I1806" s="247"/>
      <c r="J1806" s="242"/>
      <c r="K1806" s="242"/>
      <c r="L1806" s="248"/>
      <c r="M1806" s="249"/>
      <c r="N1806" s="250"/>
      <c r="O1806" s="250"/>
      <c r="P1806" s="250"/>
      <c r="Q1806" s="250"/>
      <c r="R1806" s="250"/>
      <c r="S1806" s="250"/>
      <c r="T1806" s="251"/>
      <c r="AT1806" s="252" t="s">
        <v>162</v>
      </c>
      <c r="AU1806" s="252" t="s">
        <v>86</v>
      </c>
      <c r="AV1806" s="14" t="s">
        <v>160</v>
      </c>
      <c r="AW1806" s="14" t="s">
        <v>41</v>
      </c>
      <c r="AX1806" s="14" t="s">
        <v>84</v>
      </c>
      <c r="AY1806" s="252" t="s">
        <v>153</v>
      </c>
    </row>
    <row r="1807" spans="2:65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65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65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65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65" s="13" customFormat="1" ht="13.5">
      <c r="B1811" s="230"/>
      <c r="C1811" s="231"/>
      <c r="D1811" s="220" t="s">
        <v>162</v>
      </c>
      <c r="E1811" s="232" t="s">
        <v>34</v>
      </c>
      <c r="F1811" s="233" t="s">
        <v>34</v>
      </c>
      <c r="G1811" s="231"/>
      <c r="H1811" s="234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3" customFormat="1" ht="13.5">
      <c r="B1812" s="230"/>
      <c r="C1812" s="231"/>
      <c r="D1812" s="220" t="s">
        <v>162</v>
      </c>
      <c r="E1812" s="232" t="s">
        <v>34</v>
      </c>
      <c r="F1812" s="233" t="s">
        <v>34</v>
      </c>
      <c r="G1812" s="231"/>
      <c r="H1812" s="234">
        <v>0</v>
      </c>
      <c r="I1812" s="235"/>
      <c r="J1812" s="231"/>
      <c r="K1812" s="231"/>
      <c r="L1812" s="236"/>
      <c r="M1812" s="237"/>
      <c r="N1812" s="238"/>
      <c r="O1812" s="238"/>
      <c r="P1812" s="238"/>
      <c r="Q1812" s="238"/>
      <c r="R1812" s="238"/>
      <c r="S1812" s="238"/>
      <c r="T1812" s="239"/>
      <c r="AT1812" s="240" t="s">
        <v>162</v>
      </c>
      <c r="AU1812" s="240" t="s">
        <v>86</v>
      </c>
      <c r="AV1812" s="13" t="s">
        <v>86</v>
      </c>
      <c r="AW1812" s="13" t="s">
        <v>41</v>
      </c>
      <c r="AX1812" s="13" t="s">
        <v>77</v>
      </c>
      <c r="AY1812" s="240" t="s">
        <v>153</v>
      </c>
    </row>
    <row r="1813" spans="2:65" s="13" customFormat="1" ht="13.5">
      <c r="B1813" s="230"/>
      <c r="C1813" s="231"/>
      <c r="D1813" s="220" t="s">
        <v>162</v>
      </c>
      <c r="E1813" s="232" t="s">
        <v>34</v>
      </c>
      <c r="F1813" s="233" t="s">
        <v>34</v>
      </c>
      <c r="G1813" s="231"/>
      <c r="H1813" s="234">
        <v>0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65" s="13" customFormat="1" ht="13.5">
      <c r="B1814" s="230"/>
      <c r="C1814" s="231"/>
      <c r="D1814" s="220" t="s">
        <v>162</v>
      </c>
      <c r="E1814" s="232" t="s">
        <v>34</v>
      </c>
      <c r="F1814" s="233" t="s">
        <v>34</v>
      </c>
      <c r="G1814" s="231"/>
      <c r="H1814" s="234">
        <v>0</v>
      </c>
      <c r="I1814" s="235"/>
      <c r="J1814" s="231"/>
      <c r="K1814" s="231"/>
      <c r="L1814" s="236"/>
      <c r="M1814" s="237"/>
      <c r="N1814" s="238"/>
      <c r="O1814" s="238"/>
      <c r="P1814" s="238"/>
      <c r="Q1814" s="238"/>
      <c r="R1814" s="238"/>
      <c r="S1814" s="238"/>
      <c r="T1814" s="239"/>
      <c r="AT1814" s="240" t="s">
        <v>162</v>
      </c>
      <c r="AU1814" s="240" t="s">
        <v>86</v>
      </c>
      <c r="AV1814" s="13" t="s">
        <v>86</v>
      </c>
      <c r="AW1814" s="13" t="s">
        <v>41</v>
      </c>
      <c r="AX1814" s="13" t="s">
        <v>77</v>
      </c>
      <c r="AY1814" s="240" t="s">
        <v>153</v>
      </c>
    </row>
    <row r="1815" spans="2:65" s="13" customFormat="1" ht="13.5">
      <c r="B1815" s="230"/>
      <c r="C1815" s="231"/>
      <c r="D1815" s="220" t="s">
        <v>162</v>
      </c>
      <c r="E1815" s="232" t="s">
        <v>34</v>
      </c>
      <c r="F1815" s="233" t="s">
        <v>34</v>
      </c>
      <c r="G1815" s="231"/>
      <c r="H1815" s="234">
        <v>0</v>
      </c>
      <c r="I1815" s="235"/>
      <c r="J1815" s="231"/>
      <c r="K1815" s="231"/>
      <c r="L1815" s="236"/>
      <c r="M1815" s="237"/>
      <c r="N1815" s="238"/>
      <c r="O1815" s="238"/>
      <c r="P1815" s="238"/>
      <c r="Q1815" s="238"/>
      <c r="R1815" s="238"/>
      <c r="S1815" s="238"/>
      <c r="T1815" s="239"/>
      <c r="AT1815" s="240" t="s">
        <v>162</v>
      </c>
      <c r="AU1815" s="240" t="s">
        <v>86</v>
      </c>
      <c r="AV1815" s="13" t="s">
        <v>86</v>
      </c>
      <c r="AW1815" s="13" t="s">
        <v>41</v>
      </c>
      <c r="AX1815" s="13" t="s">
        <v>77</v>
      </c>
      <c r="AY1815" s="240" t="s">
        <v>153</v>
      </c>
    </row>
    <row r="1816" spans="2:65" s="13" customFormat="1" ht="13.5">
      <c r="B1816" s="230"/>
      <c r="C1816" s="231"/>
      <c r="D1816" s="220" t="s">
        <v>162</v>
      </c>
      <c r="E1816" s="232" t="s">
        <v>34</v>
      </c>
      <c r="F1816" s="233" t="s">
        <v>34</v>
      </c>
      <c r="G1816" s="231"/>
      <c r="H1816" s="234">
        <v>0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65" s="13" customFormat="1" ht="13.5">
      <c r="B1817" s="230"/>
      <c r="C1817" s="231"/>
      <c r="D1817" s="243" t="s">
        <v>162</v>
      </c>
      <c r="E1817" s="273" t="s">
        <v>34</v>
      </c>
      <c r="F1817" s="267" t="s">
        <v>34</v>
      </c>
      <c r="G1817" s="231"/>
      <c r="H1817" s="268">
        <v>0</v>
      </c>
      <c r="I1817" s="235"/>
      <c r="J1817" s="231"/>
      <c r="K1817" s="231"/>
      <c r="L1817" s="236"/>
      <c r="M1817" s="237"/>
      <c r="N1817" s="238"/>
      <c r="O1817" s="238"/>
      <c r="P1817" s="238"/>
      <c r="Q1817" s="238"/>
      <c r="R1817" s="238"/>
      <c r="S1817" s="238"/>
      <c r="T1817" s="239"/>
      <c r="AT1817" s="240" t="s">
        <v>162</v>
      </c>
      <c r="AU1817" s="240" t="s">
        <v>86</v>
      </c>
      <c r="AV1817" s="13" t="s">
        <v>86</v>
      </c>
      <c r="AW1817" s="13" t="s">
        <v>41</v>
      </c>
      <c r="AX1817" s="13" t="s">
        <v>77</v>
      </c>
      <c r="AY1817" s="240" t="s">
        <v>153</v>
      </c>
    </row>
    <row r="1818" spans="2:65" s="1" customFormat="1" ht="22.5" customHeight="1">
      <c r="B1818" s="43"/>
      <c r="C1818" s="206" t="s">
        <v>1630</v>
      </c>
      <c r="D1818" s="206" t="s">
        <v>155</v>
      </c>
      <c r="E1818" s="207" t="s">
        <v>1631</v>
      </c>
      <c r="F1818" s="208" t="s">
        <v>1632</v>
      </c>
      <c r="G1818" s="209" t="s">
        <v>318</v>
      </c>
      <c r="H1818" s="210">
        <v>1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1633</v>
      </c>
    </row>
    <row r="1819" spans="2:65" s="13" customFormat="1" ht="13.5">
      <c r="B1819" s="230"/>
      <c r="C1819" s="231"/>
      <c r="D1819" s="220" t="s">
        <v>162</v>
      </c>
      <c r="E1819" s="232" t="s">
        <v>34</v>
      </c>
      <c r="F1819" s="233" t="s">
        <v>84</v>
      </c>
      <c r="G1819" s="231"/>
      <c r="H1819" s="234">
        <v>1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65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1634</v>
      </c>
      <c r="D1821" s="206" t="s">
        <v>155</v>
      </c>
      <c r="E1821" s="207" t="s">
        <v>1635</v>
      </c>
      <c r="F1821" s="208" t="s">
        <v>1636</v>
      </c>
      <c r="G1821" s="209" t="s">
        <v>423</v>
      </c>
      <c r="H1821" s="210">
        <v>12.8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1637</v>
      </c>
    </row>
    <row r="1822" spans="2:65" s="13" customFormat="1" ht="13.5">
      <c r="B1822" s="230"/>
      <c r="C1822" s="231"/>
      <c r="D1822" s="220" t="s">
        <v>162</v>
      </c>
      <c r="E1822" s="232" t="s">
        <v>34</v>
      </c>
      <c r="F1822" s="233" t="s">
        <v>1638</v>
      </c>
      <c r="G1822" s="231"/>
      <c r="H1822" s="234">
        <v>12.8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65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12.8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1639</v>
      </c>
      <c r="D1824" s="206" t="s">
        <v>155</v>
      </c>
      <c r="E1824" s="207" t="s">
        <v>1640</v>
      </c>
      <c r="F1824" s="208" t="s">
        <v>1641</v>
      </c>
      <c r="G1824" s="209" t="s">
        <v>423</v>
      </c>
      <c r="H1824" s="210">
        <v>12.8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1642</v>
      </c>
    </row>
    <row r="1825" spans="2:65" s="13" customFormat="1" ht="13.5">
      <c r="B1825" s="230"/>
      <c r="C1825" s="231"/>
      <c r="D1825" s="220" t="s">
        <v>162</v>
      </c>
      <c r="E1825" s="232" t="s">
        <v>34</v>
      </c>
      <c r="F1825" s="233" t="s">
        <v>1638</v>
      </c>
      <c r="G1825" s="231"/>
      <c r="H1825" s="234">
        <v>12.8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65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12.8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1643</v>
      </c>
      <c r="D1827" s="206" t="s">
        <v>155</v>
      </c>
      <c r="E1827" s="207" t="s">
        <v>1644</v>
      </c>
      <c r="F1827" s="208" t="s">
        <v>1645</v>
      </c>
      <c r="G1827" s="209" t="s">
        <v>423</v>
      </c>
      <c r="H1827" s="210">
        <v>9.6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1646</v>
      </c>
    </row>
    <row r="1828" spans="2:65" s="13" customFormat="1" ht="13.5">
      <c r="B1828" s="230"/>
      <c r="C1828" s="231"/>
      <c r="D1828" s="220" t="s">
        <v>162</v>
      </c>
      <c r="E1828" s="232" t="s">
        <v>34</v>
      </c>
      <c r="F1828" s="233" t="s">
        <v>1647</v>
      </c>
      <c r="G1828" s="231"/>
      <c r="H1828" s="234">
        <v>9.6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65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9.6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1648</v>
      </c>
      <c r="D1830" s="206" t="s">
        <v>155</v>
      </c>
      <c r="E1830" s="207" t="s">
        <v>1649</v>
      </c>
      <c r="F1830" s="208" t="s">
        <v>1650</v>
      </c>
      <c r="G1830" s="209" t="s">
        <v>318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1651</v>
      </c>
    </row>
    <row r="1831" spans="2:65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65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1652</v>
      </c>
      <c r="D1833" s="206" t="s">
        <v>155</v>
      </c>
      <c r="E1833" s="207" t="s">
        <v>1653</v>
      </c>
      <c r="F1833" s="208" t="s">
        <v>1654</v>
      </c>
      <c r="G1833" s="209" t="s">
        <v>318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1655</v>
      </c>
    </row>
    <row r="1834" spans="2:65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65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1656</v>
      </c>
      <c r="D1836" s="206" t="s">
        <v>155</v>
      </c>
      <c r="E1836" s="207" t="s">
        <v>1657</v>
      </c>
      <c r="F1836" s="208" t="s">
        <v>1658</v>
      </c>
      <c r="G1836" s="209" t="s">
        <v>318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1659</v>
      </c>
    </row>
    <row r="1837" spans="2:65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65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1660</v>
      </c>
      <c r="D1839" s="206" t="s">
        <v>155</v>
      </c>
      <c r="E1839" s="207" t="s">
        <v>1661</v>
      </c>
      <c r="F1839" s="208" t="s">
        <v>1662</v>
      </c>
      <c r="G1839" s="209" t="s">
        <v>318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1663</v>
      </c>
    </row>
    <row r="1840" spans="2:65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65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1664</v>
      </c>
      <c r="D1842" s="206" t="s">
        <v>155</v>
      </c>
      <c r="E1842" s="207" t="s">
        <v>1665</v>
      </c>
      <c r="F1842" s="208" t="s">
        <v>1666</v>
      </c>
      <c r="G1842" s="209" t="s">
        <v>318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1667</v>
      </c>
    </row>
    <row r="1843" spans="2:65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65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1668</v>
      </c>
      <c r="D1845" s="206" t="s">
        <v>155</v>
      </c>
      <c r="E1845" s="207" t="s">
        <v>1669</v>
      </c>
      <c r="F1845" s="208" t="s">
        <v>1670</v>
      </c>
      <c r="G1845" s="209" t="s">
        <v>318</v>
      </c>
      <c r="H1845" s="210">
        <v>1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1671</v>
      </c>
    </row>
    <row r="1846" spans="2:65" s="13" customFormat="1" ht="13.5">
      <c r="B1846" s="230"/>
      <c r="C1846" s="231"/>
      <c r="D1846" s="220" t="s">
        <v>162</v>
      </c>
      <c r="E1846" s="232" t="s">
        <v>34</v>
      </c>
      <c r="F1846" s="233" t="s">
        <v>84</v>
      </c>
      <c r="G1846" s="231"/>
      <c r="H1846" s="234">
        <v>1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65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22.5" customHeight="1">
      <c r="B1848" s="43"/>
      <c r="C1848" s="206" t="s">
        <v>1672</v>
      </c>
      <c r="D1848" s="206" t="s">
        <v>155</v>
      </c>
      <c r="E1848" s="207" t="s">
        <v>1673</v>
      </c>
      <c r="F1848" s="208" t="s">
        <v>1674</v>
      </c>
      <c r="G1848" s="209" t="s">
        <v>318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1675</v>
      </c>
    </row>
    <row r="1849" spans="2:65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65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22.5" customHeight="1">
      <c r="B1851" s="43"/>
      <c r="C1851" s="206" t="s">
        <v>1676</v>
      </c>
      <c r="D1851" s="206" t="s">
        <v>155</v>
      </c>
      <c r="E1851" s="207" t="s">
        <v>1677</v>
      </c>
      <c r="F1851" s="208" t="s">
        <v>1678</v>
      </c>
      <c r="G1851" s="209" t="s">
        <v>423</v>
      </c>
      <c r="H1851" s="210">
        <v>17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1679</v>
      </c>
    </row>
    <row r="1852" spans="2:65" s="13" customFormat="1" ht="13.5">
      <c r="B1852" s="230"/>
      <c r="C1852" s="231"/>
      <c r="D1852" s="220" t="s">
        <v>162</v>
      </c>
      <c r="E1852" s="232" t="s">
        <v>34</v>
      </c>
      <c r="F1852" s="233" t="s">
        <v>292</v>
      </c>
      <c r="G1852" s="231"/>
      <c r="H1852" s="234">
        <v>17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65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17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1680</v>
      </c>
      <c r="D1854" s="206" t="s">
        <v>155</v>
      </c>
      <c r="E1854" s="207" t="s">
        <v>1681</v>
      </c>
      <c r="F1854" s="208" t="s">
        <v>1682</v>
      </c>
      <c r="G1854" s="209" t="s">
        <v>318</v>
      </c>
      <c r="H1854" s="210">
        <v>1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1683</v>
      </c>
    </row>
    <row r="1855" spans="2:65" s="13" customFormat="1" ht="13.5">
      <c r="B1855" s="230"/>
      <c r="C1855" s="231"/>
      <c r="D1855" s="220" t="s">
        <v>162</v>
      </c>
      <c r="E1855" s="232" t="s">
        <v>34</v>
      </c>
      <c r="F1855" s="233" t="s">
        <v>84</v>
      </c>
      <c r="G1855" s="231"/>
      <c r="H1855" s="234">
        <v>1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65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1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1684</v>
      </c>
      <c r="D1857" s="206" t="s">
        <v>155</v>
      </c>
      <c r="E1857" s="207" t="s">
        <v>1685</v>
      </c>
      <c r="F1857" s="208" t="s">
        <v>1686</v>
      </c>
      <c r="G1857" s="209" t="s">
        <v>318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1687</v>
      </c>
    </row>
    <row r="1858" spans="2:65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65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1688</v>
      </c>
      <c r="D1860" s="206" t="s">
        <v>155</v>
      </c>
      <c r="E1860" s="207" t="s">
        <v>1689</v>
      </c>
      <c r="F1860" s="208" t="s">
        <v>1690</v>
      </c>
      <c r="G1860" s="209" t="s">
        <v>318</v>
      </c>
      <c r="H1860" s="210">
        <v>8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1691</v>
      </c>
    </row>
    <row r="1861" spans="2:65" s="13" customFormat="1" ht="13.5">
      <c r="B1861" s="230"/>
      <c r="C1861" s="231"/>
      <c r="D1861" s="220" t="s">
        <v>162</v>
      </c>
      <c r="E1861" s="232" t="s">
        <v>34</v>
      </c>
      <c r="F1861" s="233" t="s">
        <v>215</v>
      </c>
      <c r="G1861" s="231"/>
      <c r="H1861" s="234">
        <v>8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65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8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31.5" customHeight="1">
      <c r="B1863" s="43"/>
      <c r="C1863" s="206" t="s">
        <v>1692</v>
      </c>
      <c r="D1863" s="206" t="s">
        <v>155</v>
      </c>
      <c r="E1863" s="207" t="s">
        <v>1693</v>
      </c>
      <c r="F1863" s="208" t="s">
        <v>1694</v>
      </c>
      <c r="G1863" s="209" t="s">
        <v>318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1695</v>
      </c>
    </row>
    <row r="1864" spans="2:65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65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31.5" customHeight="1">
      <c r="B1866" s="43"/>
      <c r="C1866" s="206" t="s">
        <v>1696</v>
      </c>
      <c r="D1866" s="206" t="s">
        <v>155</v>
      </c>
      <c r="E1866" s="207" t="s">
        <v>1697</v>
      </c>
      <c r="F1866" s="208" t="s">
        <v>1698</v>
      </c>
      <c r="G1866" s="209" t="s">
        <v>318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1699</v>
      </c>
    </row>
    <row r="1867" spans="2:65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65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1700</v>
      </c>
      <c r="D1869" s="206" t="s">
        <v>155</v>
      </c>
      <c r="E1869" s="207" t="s">
        <v>1701</v>
      </c>
      <c r="F1869" s="208" t="s">
        <v>1702</v>
      </c>
      <c r="G1869" s="209" t="s">
        <v>318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1703</v>
      </c>
    </row>
    <row r="1870" spans="2:65" s="13" customFormat="1" ht="13.5">
      <c r="B1870" s="230"/>
      <c r="C1870" s="231"/>
      <c r="D1870" s="220" t="s">
        <v>162</v>
      </c>
      <c r="E1870" s="232" t="s">
        <v>34</v>
      </c>
      <c r="F1870" s="233" t="s">
        <v>84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65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1704</v>
      </c>
      <c r="D1872" s="206" t="s">
        <v>155</v>
      </c>
      <c r="E1872" s="207" t="s">
        <v>1705</v>
      </c>
      <c r="F1872" s="208" t="s">
        <v>1706</v>
      </c>
      <c r="G1872" s="209" t="s">
        <v>318</v>
      </c>
      <c r="H1872" s="210">
        <v>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1707</v>
      </c>
    </row>
    <row r="1873" spans="2:65" s="13" customFormat="1" ht="13.5">
      <c r="B1873" s="230"/>
      <c r="C1873" s="231"/>
      <c r="D1873" s="220" t="s">
        <v>162</v>
      </c>
      <c r="E1873" s="232" t="s">
        <v>34</v>
      </c>
      <c r="F1873" s="233" t="s">
        <v>84</v>
      </c>
      <c r="G1873" s="231"/>
      <c r="H1873" s="234">
        <v>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65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1708</v>
      </c>
      <c r="D1875" s="206" t="s">
        <v>155</v>
      </c>
      <c r="E1875" s="207" t="s">
        <v>1709</v>
      </c>
      <c r="F1875" s="208" t="s">
        <v>1710</v>
      </c>
      <c r="G1875" s="209" t="s">
        <v>423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1711</v>
      </c>
    </row>
    <row r="1876" spans="2:65" s="13" customFormat="1" ht="13.5">
      <c r="B1876" s="230"/>
      <c r="C1876" s="231"/>
      <c r="D1876" s="220" t="s">
        <v>162</v>
      </c>
      <c r="E1876" s="232" t="s">
        <v>34</v>
      </c>
      <c r="F1876" s="233" t="s">
        <v>1712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65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1713</v>
      </c>
      <c r="D1878" s="206" t="s">
        <v>155</v>
      </c>
      <c r="E1878" s="207" t="s">
        <v>1714</v>
      </c>
      <c r="F1878" s="208" t="s">
        <v>1715</v>
      </c>
      <c r="G1878" s="209" t="s">
        <v>423</v>
      </c>
      <c r="H1878" s="210">
        <v>1.1000000000000001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1716</v>
      </c>
    </row>
    <row r="1879" spans="2:65" s="13" customFormat="1" ht="13.5">
      <c r="B1879" s="230"/>
      <c r="C1879" s="231"/>
      <c r="D1879" s="220" t="s">
        <v>162</v>
      </c>
      <c r="E1879" s="232" t="s">
        <v>34</v>
      </c>
      <c r="F1879" s="233" t="s">
        <v>1717</v>
      </c>
      <c r="G1879" s="231"/>
      <c r="H1879" s="234">
        <v>1.1000000000000001</v>
      </c>
      <c r="I1879" s="235"/>
      <c r="J1879" s="231"/>
      <c r="K1879" s="231"/>
      <c r="L1879" s="236"/>
      <c r="M1879" s="237"/>
      <c r="N1879" s="238"/>
      <c r="O1879" s="238"/>
      <c r="P1879" s="238"/>
      <c r="Q1879" s="238"/>
      <c r="R1879" s="238"/>
      <c r="S1879" s="238"/>
      <c r="T1879" s="239"/>
      <c r="AT1879" s="240" t="s">
        <v>162</v>
      </c>
      <c r="AU1879" s="240" t="s">
        <v>86</v>
      </c>
      <c r="AV1879" s="13" t="s">
        <v>86</v>
      </c>
      <c r="AW1879" s="13" t="s">
        <v>41</v>
      </c>
      <c r="AX1879" s="13" t="s">
        <v>77</v>
      </c>
      <c r="AY1879" s="240" t="s">
        <v>153</v>
      </c>
    </row>
    <row r="1880" spans="2:65" s="14" customFormat="1" ht="13.5">
      <c r="B1880" s="241"/>
      <c r="C1880" s="242"/>
      <c r="D1880" s="243" t="s">
        <v>162</v>
      </c>
      <c r="E1880" s="244" t="s">
        <v>34</v>
      </c>
      <c r="F1880" s="245" t="s">
        <v>168</v>
      </c>
      <c r="G1880" s="242"/>
      <c r="H1880" s="246">
        <v>1.1000000000000001</v>
      </c>
      <c r="I1880" s="247"/>
      <c r="J1880" s="242"/>
      <c r="K1880" s="242"/>
      <c r="L1880" s="248"/>
      <c r="M1880" s="249"/>
      <c r="N1880" s="250"/>
      <c r="O1880" s="250"/>
      <c r="P1880" s="250"/>
      <c r="Q1880" s="250"/>
      <c r="R1880" s="250"/>
      <c r="S1880" s="250"/>
      <c r="T1880" s="251"/>
      <c r="AT1880" s="252" t="s">
        <v>162</v>
      </c>
      <c r="AU1880" s="252" t="s">
        <v>86</v>
      </c>
      <c r="AV1880" s="14" t="s">
        <v>160</v>
      </c>
      <c r="AW1880" s="14" t="s">
        <v>41</v>
      </c>
      <c r="AX1880" s="14" t="s">
        <v>84</v>
      </c>
      <c r="AY1880" s="252" t="s">
        <v>153</v>
      </c>
    </row>
    <row r="1881" spans="2:65" s="1" customFormat="1" ht="22.5" customHeight="1">
      <c r="B1881" s="43"/>
      <c r="C1881" s="206" t="s">
        <v>1718</v>
      </c>
      <c r="D1881" s="206" t="s">
        <v>155</v>
      </c>
      <c r="E1881" s="207" t="s">
        <v>1719</v>
      </c>
      <c r="F1881" s="208" t="s">
        <v>1720</v>
      </c>
      <c r="G1881" s="209" t="s">
        <v>423</v>
      </c>
      <c r="H1881" s="210">
        <v>1</v>
      </c>
      <c r="I1881" s="211"/>
      <c r="J1881" s="212">
        <f>ROUND(I1881*H1881,2)</f>
        <v>0</v>
      </c>
      <c r="K1881" s="208" t="s">
        <v>34</v>
      </c>
      <c r="L1881" s="63"/>
      <c r="M1881" s="213" t="s">
        <v>34</v>
      </c>
      <c r="N1881" s="214" t="s">
        <v>48</v>
      </c>
      <c r="O1881" s="44"/>
      <c r="P1881" s="215">
        <f>O1881*H1881</f>
        <v>0</v>
      </c>
      <c r="Q1881" s="215">
        <v>0</v>
      </c>
      <c r="R1881" s="215">
        <f>Q1881*H1881</f>
        <v>0</v>
      </c>
      <c r="S1881" s="215">
        <v>0</v>
      </c>
      <c r="T1881" s="216">
        <f>S1881*H1881</f>
        <v>0</v>
      </c>
      <c r="AR1881" s="25" t="s">
        <v>288</v>
      </c>
      <c r="AT1881" s="25" t="s">
        <v>155</v>
      </c>
      <c r="AU1881" s="25" t="s">
        <v>86</v>
      </c>
      <c r="AY1881" s="25" t="s">
        <v>153</v>
      </c>
      <c r="BE1881" s="217">
        <f>IF(N1881="základní",J1881,0)</f>
        <v>0</v>
      </c>
      <c r="BF1881" s="217">
        <f>IF(N1881="snížená",J1881,0)</f>
        <v>0</v>
      </c>
      <c r="BG1881" s="217">
        <f>IF(N1881="zákl. přenesená",J1881,0)</f>
        <v>0</v>
      </c>
      <c r="BH1881" s="217">
        <f>IF(N1881="sníž. přenesená",J1881,0)</f>
        <v>0</v>
      </c>
      <c r="BI1881" s="217">
        <f>IF(N1881="nulová",J1881,0)</f>
        <v>0</v>
      </c>
      <c r="BJ1881" s="25" t="s">
        <v>84</v>
      </c>
      <c r="BK1881" s="217">
        <f>ROUND(I1881*H1881,2)</f>
        <v>0</v>
      </c>
      <c r="BL1881" s="25" t="s">
        <v>288</v>
      </c>
      <c r="BM1881" s="25" t="s">
        <v>1721</v>
      </c>
    </row>
    <row r="1882" spans="2:65" s="13" customFormat="1" ht="13.5">
      <c r="B1882" s="230"/>
      <c r="C1882" s="231"/>
      <c r="D1882" s="220" t="s">
        <v>162</v>
      </c>
      <c r="E1882" s="232" t="s">
        <v>34</v>
      </c>
      <c r="F1882" s="233" t="s">
        <v>84</v>
      </c>
      <c r="G1882" s="231"/>
      <c r="H1882" s="234">
        <v>1</v>
      </c>
      <c r="I1882" s="235"/>
      <c r="J1882" s="231"/>
      <c r="K1882" s="231"/>
      <c r="L1882" s="236"/>
      <c r="M1882" s="237"/>
      <c r="N1882" s="238"/>
      <c r="O1882" s="238"/>
      <c r="P1882" s="238"/>
      <c r="Q1882" s="238"/>
      <c r="R1882" s="238"/>
      <c r="S1882" s="238"/>
      <c r="T1882" s="239"/>
      <c r="AT1882" s="240" t="s">
        <v>162</v>
      </c>
      <c r="AU1882" s="240" t="s">
        <v>86</v>
      </c>
      <c r="AV1882" s="13" t="s">
        <v>86</v>
      </c>
      <c r="AW1882" s="13" t="s">
        <v>41</v>
      </c>
      <c r="AX1882" s="13" t="s">
        <v>77</v>
      </c>
      <c r="AY1882" s="240" t="s">
        <v>153</v>
      </c>
    </row>
    <row r="1883" spans="2:65" s="14" customFormat="1" ht="13.5">
      <c r="B1883" s="241"/>
      <c r="C1883" s="242"/>
      <c r="D1883" s="243" t="s">
        <v>162</v>
      </c>
      <c r="E1883" s="244" t="s">
        <v>34</v>
      </c>
      <c r="F1883" s="245" t="s">
        <v>168</v>
      </c>
      <c r="G1883" s="242"/>
      <c r="H1883" s="246">
        <v>1</v>
      </c>
      <c r="I1883" s="247"/>
      <c r="J1883" s="242"/>
      <c r="K1883" s="242"/>
      <c r="L1883" s="248"/>
      <c r="M1883" s="249"/>
      <c r="N1883" s="250"/>
      <c r="O1883" s="250"/>
      <c r="P1883" s="250"/>
      <c r="Q1883" s="250"/>
      <c r="R1883" s="250"/>
      <c r="S1883" s="250"/>
      <c r="T1883" s="251"/>
      <c r="AT1883" s="252" t="s">
        <v>162</v>
      </c>
      <c r="AU1883" s="252" t="s">
        <v>86</v>
      </c>
      <c r="AV1883" s="14" t="s">
        <v>160</v>
      </c>
      <c r="AW1883" s="14" t="s">
        <v>41</v>
      </c>
      <c r="AX1883" s="14" t="s">
        <v>84</v>
      </c>
      <c r="AY1883" s="252" t="s">
        <v>153</v>
      </c>
    </row>
    <row r="1884" spans="2:65" s="1" customFormat="1" ht="22.5" customHeight="1">
      <c r="B1884" s="43"/>
      <c r="C1884" s="206" t="s">
        <v>1722</v>
      </c>
      <c r="D1884" s="206" t="s">
        <v>155</v>
      </c>
      <c r="E1884" s="207" t="s">
        <v>1723</v>
      </c>
      <c r="F1884" s="208" t="s">
        <v>1724</v>
      </c>
      <c r="G1884" s="209" t="s">
        <v>218</v>
      </c>
      <c r="H1884" s="210">
        <v>1.296</v>
      </c>
      <c r="I1884" s="211"/>
      <c r="J1884" s="212">
        <f>ROUND(I1884*H1884,2)</f>
        <v>0</v>
      </c>
      <c r="K1884" s="208" t="s">
        <v>34</v>
      </c>
      <c r="L1884" s="63"/>
      <c r="M1884" s="213" t="s">
        <v>34</v>
      </c>
      <c r="N1884" s="214" t="s">
        <v>48</v>
      </c>
      <c r="O1884" s="44"/>
      <c r="P1884" s="215">
        <f>O1884*H1884</f>
        <v>0</v>
      </c>
      <c r="Q1884" s="215">
        <v>0</v>
      </c>
      <c r="R1884" s="215">
        <f>Q1884*H1884</f>
        <v>0</v>
      </c>
      <c r="S1884" s="215">
        <v>0</v>
      </c>
      <c r="T1884" s="216">
        <f>S1884*H1884</f>
        <v>0</v>
      </c>
      <c r="AR1884" s="25" t="s">
        <v>288</v>
      </c>
      <c r="AT1884" s="25" t="s">
        <v>155</v>
      </c>
      <c r="AU1884" s="25" t="s">
        <v>86</v>
      </c>
      <c r="AY1884" s="25" t="s">
        <v>153</v>
      </c>
      <c r="BE1884" s="217">
        <f>IF(N1884="základní",J1884,0)</f>
        <v>0</v>
      </c>
      <c r="BF1884" s="217">
        <f>IF(N1884="snížená",J1884,0)</f>
        <v>0</v>
      </c>
      <c r="BG1884" s="217">
        <f>IF(N1884="zákl. přenesená",J1884,0)</f>
        <v>0</v>
      </c>
      <c r="BH1884" s="217">
        <f>IF(N1884="sníž. přenesená",J1884,0)</f>
        <v>0</v>
      </c>
      <c r="BI1884" s="217">
        <f>IF(N1884="nulová",J1884,0)</f>
        <v>0</v>
      </c>
      <c r="BJ1884" s="25" t="s">
        <v>84</v>
      </c>
      <c r="BK1884" s="217">
        <f>ROUND(I1884*H1884,2)</f>
        <v>0</v>
      </c>
      <c r="BL1884" s="25" t="s">
        <v>288</v>
      </c>
      <c r="BM1884" s="25" t="s">
        <v>1725</v>
      </c>
    </row>
    <row r="1885" spans="2:65" s="12" customFormat="1" ht="27">
      <c r="B1885" s="218"/>
      <c r="C1885" s="219"/>
      <c r="D1885" s="220" t="s">
        <v>162</v>
      </c>
      <c r="E1885" s="221" t="s">
        <v>34</v>
      </c>
      <c r="F1885" s="222" t="s">
        <v>1726</v>
      </c>
      <c r="G1885" s="219"/>
      <c r="H1885" s="223" t="s">
        <v>34</v>
      </c>
      <c r="I1885" s="224"/>
      <c r="J1885" s="219"/>
      <c r="K1885" s="219"/>
      <c r="L1885" s="225"/>
      <c r="M1885" s="226"/>
      <c r="N1885" s="227"/>
      <c r="O1885" s="227"/>
      <c r="P1885" s="227"/>
      <c r="Q1885" s="227"/>
      <c r="R1885" s="227"/>
      <c r="S1885" s="227"/>
      <c r="T1885" s="228"/>
      <c r="AT1885" s="229" t="s">
        <v>162</v>
      </c>
      <c r="AU1885" s="229" t="s">
        <v>86</v>
      </c>
      <c r="AV1885" s="12" t="s">
        <v>84</v>
      </c>
      <c r="AW1885" s="12" t="s">
        <v>41</v>
      </c>
      <c r="AX1885" s="12" t="s">
        <v>77</v>
      </c>
      <c r="AY1885" s="229" t="s">
        <v>153</v>
      </c>
    </row>
    <row r="1886" spans="2:65" s="12" customFormat="1" ht="27">
      <c r="B1886" s="218"/>
      <c r="C1886" s="219"/>
      <c r="D1886" s="220" t="s">
        <v>162</v>
      </c>
      <c r="E1886" s="221" t="s">
        <v>34</v>
      </c>
      <c r="F1886" s="222" t="s">
        <v>1727</v>
      </c>
      <c r="G1886" s="219"/>
      <c r="H1886" s="223" t="s">
        <v>34</v>
      </c>
      <c r="I1886" s="224"/>
      <c r="J1886" s="219"/>
      <c r="K1886" s="219"/>
      <c r="L1886" s="225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162</v>
      </c>
      <c r="AU1886" s="229" t="s">
        <v>86</v>
      </c>
      <c r="AV1886" s="12" t="s">
        <v>84</v>
      </c>
      <c r="AW1886" s="12" t="s">
        <v>41</v>
      </c>
      <c r="AX1886" s="12" t="s">
        <v>77</v>
      </c>
      <c r="AY1886" s="229" t="s">
        <v>153</v>
      </c>
    </row>
    <row r="1887" spans="2:65" s="12" customFormat="1" ht="27">
      <c r="B1887" s="218"/>
      <c r="C1887" s="219"/>
      <c r="D1887" s="220" t="s">
        <v>162</v>
      </c>
      <c r="E1887" s="221" t="s">
        <v>34</v>
      </c>
      <c r="F1887" s="222" t="s">
        <v>1728</v>
      </c>
      <c r="G1887" s="219"/>
      <c r="H1887" s="223" t="s">
        <v>34</v>
      </c>
      <c r="I1887" s="224"/>
      <c r="J1887" s="219"/>
      <c r="K1887" s="219"/>
      <c r="L1887" s="225"/>
      <c r="M1887" s="226"/>
      <c r="N1887" s="227"/>
      <c r="O1887" s="227"/>
      <c r="P1887" s="227"/>
      <c r="Q1887" s="227"/>
      <c r="R1887" s="227"/>
      <c r="S1887" s="227"/>
      <c r="T1887" s="228"/>
      <c r="AT1887" s="229" t="s">
        <v>162</v>
      </c>
      <c r="AU1887" s="229" t="s">
        <v>86</v>
      </c>
      <c r="AV1887" s="12" t="s">
        <v>84</v>
      </c>
      <c r="AW1887" s="12" t="s">
        <v>41</v>
      </c>
      <c r="AX1887" s="12" t="s">
        <v>77</v>
      </c>
      <c r="AY1887" s="229" t="s">
        <v>153</v>
      </c>
    </row>
    <row r="1888" spans="2:65" s="12" customFormat="1" ht="13.5">
      <c r="B1888" s="218"/>
      <c r="C1888" s="219"/>
      <c r="D1888" s="220" t="s">
        <v>162</v>
      </c>
      <c r="E1888" s="221" t="s">
        <v>34</v>
      </c>
      <c r="F1888" s="222" t="s">
        <v>1729</v>
      </c>
      <c r="G1888" s="219"/>
      <c r="H1888" s="223" t="s">
        <v>34</v>
      </c>
      <c r="I1888" s="224"/>
      <c r="J1888" s="219"/>
      <c r="K1888" s="219"/>
      <c r="L1888" s="225"/>
      <c r="M1888" s="226"/>
      <c r="N1888" s="227"/>
      <c r="O1888" s="227"/>
      <c r="P1888" s="227"/>
      <c r="Q1888" s="227"/>
      <c r="R1888" s="227"/>
      <c r="S1888" s="227"/>
      <c r="T1888" s="228"/>
      <c r="AT1888" s="229" t="s">
        <v>162</v>
      </c>
      <c r="AU1888" s="229" t="s">
        <v>86</v>
      </c>
      <c r="AV1888" s="12" t="s">
        <v>84</v>
      </c>
      <c r="AW1888" s="12" t="s">
        <v>41</v>
      </c>
      <c r="AX1888" s="12" t="s">
        <v>77</v>
      </c>
      <c r="AY1888" s="229" t="s">
        <v>153</v>
      </c>
    </row>
    <row r="1889" spans="2:65" s="12" customFormat="1" ht="13.5">
      <c r="B1889" s="218"/>
      <c r="C1889" s="219"/>
      <c r="D1889" s="220" t="s">
        <v>162</v>
      </c>
      <c r="E1889" s="221" t="s">
        <v>34</v>
      </c>
      <c r="F1889" s="222" t="s">
        <v>1730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65" s="13" customFormat="1" ht="13.5">
      <c r="B1890" s="230"/>
      <c r="C1890" s="231"/>
      <c r="D1890" s="220" t="s">
        <v>162</v>
      </c>
      <c r="E1890" s="232" t="s">
        <v>34</v>
      </c>
      <c r="F1890" s="233" t="s">
        <v>1731</v>
      </c>
      <c r="G1890" s="231"/>
      <c r="H1890" s="234">
        <v>1.296</v>
      </c>
      <c r="I1890" s="235"/>
      <c r="J1890" s="231"/>
      <c r="K1890" s="231"/>
      <c r="L1890" s="236"/>
      <c r="M1890" s="237"/>
      <c r="N1890" s="238"/>
      <c r="O1890" s="238"/>
      <c r="P1890" s="238"/>
      <c r="Q1890" s="238"/>
      <c r="R1890" s="238"/>
      <c r="S1890" s="238"/>
      <c r="T1890" s="239"/>
      <c r="AT1890" s="240" t="s">
        <v>162</v>
      </c>
      <c r="AU1890" s="240" t="s">
        <v>86</v>
      </c>
      <c r="AV1890" s="13" t="s">
        <v>86</v>
      </c>
      <c r="AW1890" s="13" t="s">
        <v>41</v>
      </c>
      <c r="AX1890" s="13" t="s">
        <v>77</v>
      </c>
      <c r="AY1890" s="240" t="s">
        <v>153</v>
      </c>
    </row>
    <row r="1891" spans="2:65" s="14" customFormat="1" ht="13.5">
      <c r="B1891" s="241"/>
      <c r="C1891" s="242"/>
      <c r="D1891" s="243" t="s">
        <v>162</v>
      </c>
      <c r="E1891" s="244" t="s">
        <v>34</v>
      </c>
      <c r="F1891" s="245" t="s">
        <v>168</v>
      </c>
      <c r="G1891" s="242"/>
      <c r="H1891" s="246">
        <v>1.296</v>
      </c>
      <c r="I1891" s="247"/>
      <c r="J1891" s="242"/>
      <c r="K1891" s="242"/>
      <c r="L1891" s="248"/>
      <c r="M1891" s="249"/>
      <c r="N1891" s="250"/>
      <c r="O1891" s="250"/>
      <c r="P1891" s="250"/>
      <c r="Q1891" s="250"/>
      <c r="R1891" s="250"/>
      <c r="S1891" s="250"/>
      <c r="T1891" s="251"/>
      <c r="AT1891" s="252" t="s">
        <v>162</v>
      </c>
      <c r="AU1891" s="252" t="s">
        <v>86</v>
      </c>
      <c r="AV1891" s="14" t="s">
        <v>160</v>
      </c>
      <c r="AW1891" s="14" t="s">
        <v>41</v>
      </c>
      <c r="AX1891" s="14" t="s">
        <v>84</v>
      </c>
      <c r="AY1891" s="252" t="s">
        <v>153</v>
      </c>
    </row>
    <row r="1892" spans="2:65" s="1" customFormat="1" ht="31.5" customHeight="1">
      <c r="B1892" s="43"/>
      <c r="C1892" s="206" t="s">
        <v>1732</v>
      </c>
      <c r="D1892" s="206" t="s">
        <v>155</v>
      </c>
      <c r="E1892" s="207" t="s">
        <v>1733</v>
      </c>
      <c r="F1892" s="208" t="s">
        <v>1734</v>
      </c>
      <c r="G1892" s="209" t="s">
        <v>982</v>
      </c>
      <c r="H1892" s="289"/>
      <c r="I1892" s="211"/>
      <c r="J1892" s="212">
        <f>ROUND(I1892*H1892,2)</f>
        <v>0</v>
      </c>
      <c r="K1892" s="208" t="s">
        <v>159</v>
      </c>
      <c r="L1892" s="63"/>
      <c r="M1892" s="213" t="s">
        <v>34</v>
      </c>
      <c r="N1892" s="214" t="s">
        <v>48</v>
      </c>
      <c r="O1892" s="44"/>
      <c r="P1892" s="215">
        <f>O1892*H1892</f>
        <v>0</v>
      </c>
      <c r="Q1892" s="215">
        <v>0</v>
      </c>
      <c r="R1892" s="215">
        <f>Q1892*H1892</f>
        <v>0</v>
      </c>
      <c r="S1892" s="215">
        <v>0</v>
      </c>
      <c r="T1892" s="216">
        <f>S1892*H1892</f>
        <v>0</v>
      </c>
      <c r="AR1892" s="25" t="s">
        <v>288</v>
      </c>
      <c r="AT1892" s="25" t="s">
        <v>155</v>
      </c>
      <c r="AU1892" s="25" t="s">
        <v>86</v>
      </c>
      <c r="AY1892" s="25" t="s">
        <v>153</v>
      </c>
      <c r="BE1892" s="217">
        <f>IF(N1892="základní",J1892,0)</f>
        <v>0</v>
      </c>
      <c r="BF1892" s="217">
        <f>IF(N1892="snížená",J1892,0)</f>
        <v>0</v>
      </c>
      <c r="BG1892" s="217">
        <f>IF(N1892="zákl. přenesená",J1892,0)</f>
        <v>0</v>
      </c>
      <c r="BH1892" s="217">
        <f>IF(N1892="sníž. přenesená",J1892,0)</f>
        <v>0</v>
      </c>
      <c r="BI1892" s="217">
        <f>IF(N1892="nulová",J1892,0)</f>
        <v>0</v>
      </c>
      <c r="BJ1892" s="25" t="s">
        <v>84</v>
      </c>
      <c r="BK1892" s="217">
        <f>ROUND(I1892*H1892,2)</f>
        <v>0</v>
      </c>
      <c r="BL1892" s="25" t="s">
        <v>288</v>
      </c>
      <c r="BM1892" s="25" t="s">
        <v>1735</v>
      </c>
    </row>
    <row r="1893" spans="2:65" s="11" customFormat="1" ht="29.85" customHeight="1">
      <c r="B1893" s="189"/>
      <c r="C1893" s="190"/>
      <c r="D1893" s="203" t="s">
        <v>76</v>
      </c>
      <c r="E1893" s="204" t="s">
        <v>1736</v>
      </c>
      <c r="F1893" s="204" t="s">
        <v>1737</v>
      </c>
      <c r="G1893" s="190"/>
      <c r="H1893" s="190"/>
      <c r="I1893" s="193"/>
      <c r="J1893" s="205">
        <f>BK1893</f>
        <v>0</v>
      </c>
      <c r="K1893" s="190"/>
      <c r="L1893" s="195"/>
      <c r="M1893" s="196"/>
      <c r="N1893" s="197"/>
      <c r="O1893" s="197"/>
      <c r="P1893" s="198">
        <f>SUM(P1894:P2033)</f>
        <v>0</v>
      </c>
      <c r="Q1893" s="197"/>
      <c r="R1893" s="198">
        <f>SUM(R1894:R2033)</f>
        <v>8.0305096999999996</v>
      </c>
      <c r="S1893" s="197"/>
      <c r="T1893" s="199">
        <f>SUM(T1894:T2033)</f>
        <v>0</v>
      </c>
      <c r="AR1893" s="200" t="s">
        <v>86</v>
      </c>
      <c r="AT1893" s="201" t="s">
        <v>76</v>
      </c>
      <c r="AU1893" s="201" t="s">
        <v>84</v>
      </c>
      <c r="AY1893" s="200" t="s">
        <v>153</v>
      </c>
      <c r="BK1893" s="202">
        <f>SUM(BK1894:BK2033)</f>
        <v>0</v>
      </c>
    </row>
    <row r="1894" spans="2:65" s="1" customFormat="1" ht="31.5" customHeight="1">
      <c r="B1894" s="43"/>
      <c r="C1894" s="206" t="s">
        <v>1738</v>
      </c>
      <c r="D1894" s="206" t="s">
        <v>155</v>
      </c>
      <c r="E1894" s="207" t="s">
        <v>1739</v>
      </c>
      <c r="F1894" s="208" t="s">
        <v>1740</v>
      </c>
      <c r="G1894" s="209" t="s">
        <v>158</v>
      </c>
      <c r="H1894" s="210">
        <v>54.75</v>
      </c>
      <c r="I1894" s="211"/>
      <c r="J1894" s="212">
        <f>ROUND(I1894*H1894,2)</f>
        <v>0</v>
      </c>
      <c r="K1894" s="208" t="s">
        <v>159</v>
      </c>
      <c r="L1894" s="63"/>
      <c r="M1894" s="213" t="s">
        <v>34</v>
      </c>
      <c r="N1894" s="214" t="s">
        <v>48</v>
      </c>
      <c r="O1894" s="44"/>
      <c r="P1894" s="215">
        <f>O1894*H1894</f>
        <v>0</v>
      </c>
      <c r="Q1894" s="215">
        <v>3.8789999999999998E-2</v>
      </c>
      <c r="R1894" s="215">
        <f>Q1894*H1894</f>
        <v>2.1237524999999997</v>
      </c>
      <c r="S1894" s="215">
        <v>0</v>
      </c>
      <c r="T1894" s="216">
        <f>S1894*H1894</f>
        <v>0</v>
      </c>
      <c r="AR1894" s="25" t="s">
        <v>288</v>
      </c>
      <c r="AT1894" s="25" t="s">
        <v>155</v>
      </c>
      <c r="AU1894" s="25" t="s">
        <v>86</v>
      </c>
      <c r="AY1894" s="25" t="s">
        <v>153</v>
      </c>
      <c r="BE1894" s="217">
        <f>IF(N1894="základní",J1894,0)</f>
        <v>0</v>
      </c>
      <c r="BF1894" s="217">
        <f>IF(N1894="snížená",J1894,0)</f>
        <v>0</v>
      </c>
      <c r="BG1894" s="217">
        <f>IF(N1894="zákl. přenesená",J1894,0)</f>
        <v>0</v>
      </c>
      <c r="BH1894" s="217">
        <f>IF(N1894="sníž. přenesená",J1894,0)</f>
        <v>0</v>
      </c>
      <c r="BI1894" s="217">
        <f>IF(N1894="nulová",J1894,0)</f>
        <v>0</v>
      </c>
      <c r="BJ1894" s="25" t="s">
        <v>84</v>
      </c>
      <c r="BK1894" s="217">
        <f>ROUND(I1894*H1894,2)</f>
        <v>0</v>
      </c>
      <c r="BL1894" s="25" t="s">
        <v>288</v>
      </c>
      <c r="BM1894" s="25" t="s">
        <v>1741</v>
      </c>
    </row>
    <row r="1895" spans="2:65" s="12" customFormat="1" ht="13.5">
      <c r="B1895" s="218"/>
      <c r="C1895" s="219"/>
      <c r="D1895" s="220" t="s">
        <v>162</v>
      </c>
      <c r="E1895" s="221" t="s">
        <v>34</v>
      </c>
      <c r="F1895" s="222" t="s">
        <v>173</v>
      </c>
      <c r="G1895" s="219"/>
      <c r="H1895" s="223" t="s">
        <v>34</v>
      </c>
      <c r="I1895" s="224"/>
      <c r="J1895" s="219"/>
      <c r="K1895" s="219"/>
      <c r="L1895" s="225"/>
      <c r="M1895" s="226"/>
      <c r="N1895" s="227"/>
      <c r="O1895" s="227"/>
      <c r="P1895" s="227"/>
      <c r="Q1895" s="227"/>
      <c r="R1895" s="227"/>
      <c r="S1895" s="227"/>
      <c r="T1895" s="228"/>
      <c r="AT1895" s="229" t="s">
        <v>162</v>
      </c>
      <c r="AU1895" s="229" t="s">
        <v>86</v>
      </c>
      <c r="AV1895" s="12" t="s">
        <v>84</v>
      </c>
      <c r="AW1895" s="12" t="s">
        <v>41</v>
      </c>
      <c r="AX1895" s="12" t="s">
        <v>77</v>
      </c>
      <c r="AY1895" s="229" t="s">
        <v>153</v>
      </c>
    </row>
    <row r="1896" spans="2:65" s="12" customFormat="1" ht="13.5">
      <c r="B1896" s="218"/>
      <c r="C1896" s="219"/>
      <c r="D1896" s="220" t="s">
        <v>162</v>
      </c>
      <c r="E1896" s="221" t="s">
        <v>34</v>
      </c>
      <c r="F1896" s="222" t="s">
        <v>174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65" s="13" customFormat="1" ht="13.5">
      <c r="B1897" s="230"/>
      <c r="C1897" s="231"/>
      <c r="D1897" s="220" t="s">
        <v>162</v>
      </c>
      <c r="E1897" s="232" t="s">
        <v>34</v>
      </c>
      <c r="F1897" s="233" t="s">
        <v>175</v>
      </c>
      <c r="G1897" s="231"/>
      <c r="H1897" s="234">
        <v>21.22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65" s="12" customFormat="1" ht="13.5">
      <c r="B1898" s="218"/>
      <c r="C1898" s="219"/>
      <c r="D1898" s="220" t="s">
        <v>162</v>
      </c>
      <c r="E1898" s="221" t="s">
        <v>34</v>
      </c>
      <c r="F1898" s="222" t="s">
        <v>176</v>
      </c>
      <c r="G1898" s="219"/>
      <c r="H1898" s="223" t="s">
        <v>34</v>
      </c>
      <c r="I1898" s="224"/>
      <c r="J1898" s="219"/>
      <c r="K1898" s="219"/>
      <c r="L1898" s="225"/>
      <c r="M1898" s="226"/>
      <c r="N1898" s="227"/>
      <c r="O1898" s="227"/>
      <c r="P1898" s="227"/>
      <c r="Q1898" s="227"/>
      <c r="R1898" s="227"/>
      <c r="S1898" s="227"/>
      <c r="T1898" s="228"/>
      <c r="AT1898" s="229" t="s">
        <v>162</v>
      </c>
      <c r="AU1898" s="229" t="s">
        <v>86</v>
      </c>
      <c r="AV1898" s="12" t="s">
        <v>84</v>
      </c>
      <c r="AW1898" s="12" t="s">
        <v>41</v>
      </c>
      <c r="AX1898" s="12" t="s">
        <v>77</v>
      </c>
      <c r="AY1898" s="229" t="s">
        <v>153</v>
      </c>
    </row>
    <row r="1899" spans="2:65" s="13" customFormat="1" ht="13.5">
      <c r="B1899" s="230"/>
      <c r="C1899" s="231"/>
      <c r="D1899" s="220" t="s">
        <v>162</v>
      </c>
      <c r="E1899" s="232" t="s">
        <v>34</v>
      </c>
      <c r="F1899" s="233" t="s">
        <v>177</v>
      </c>
      <c r="G1899" s="231"/>
      <c r="H1899" s="234">
        <v>10.37</v>
      </c>
      <c r="I1899" s="235"/>
      <c r="J1899" s="231"/>
      <c r="K1899" s="231"/>
      <c r="L1899" s="236"/>
      <c r="M1899" s="237"/>
      <c r="N1899" s="238"/>
      <c r="O1899" s="238"/>
      <c r="P1899" s="238"/>
      <c r="Q1899" s="238"/>
      <c r="R1899" s="238"/>
      <c r="S1899" s="238"/>
      <c r="T1899" s="239"/>
      <c r="AT1899" s="240" t="s">
        <v>162</v>
      </c>
      <c r="AU1899" s="240" t="s">
        <v>86</v>
      </c>
      <c r="AV1899" s="13" t="s">
        <v>86</v>
      </c>
      <c r="AW1899" s="13" t="s">
        <v>41</v>
      </c>
      <c r="AX1899" s="13" t="s">
        <v>77</v>
      </c>
      <c r="AY1899" s="240" t="s">
        <v>153</v>
      </c>
    </row>
    <row r="1900" spans="2:65" s="12" customFormat="1" ht="13.5">
      <c r="B1900" s="218"/>
      <c r="C1900" s="219"/>
      <c r="D1900" s="220" t="s">
        <v>162</v>
      </c>
      <c r="E1900" s="221" t="s">
        <v>34</v>
      </c>
      <c r="F1900" s="222" t="s">
        <v>178</v>
      </c>
      <c r="G1900" s="219"/>
      <c r="H1900" s="223" t="s">
        <v>34</v>
      </c>
      <c r="I1900" s="224"/>
      <c r="J1900" s="219"/>
      <c r="K1900" s="219"/>
      <c r="L1900" s="225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162</v>
      </c>
      <c r="AU1900" s="229" t="s">
        <v>86</v>
      </c>
      <c r="AV1900" s="12" t="s">
        <v>84</v>
      </c>
      <c r="AW1900" s="12" t="s">
        <v>41</v>
      </c>
      <c r="AX1900" s="12" t="s">
        <v>77</v>
      </c>
      <c r="AY1900" s="229" t="s">
        <v>153</v>
      </c>
    </row>
    <row r="1901" spans="2:65" s="13" customFormat="1" ht="13.5">
      <c r="B1901" s="230"/>
      <c r="C1901" s="231"/>
      <c r="D1901" s="220" t="s">
        <v>162</v>
      </c>
      <c r="E1901" s="232" t="s">
        <v>34</v>
      </c>
      <c r="F1901" s="233" t="s">
        <v>179</v>
      </c>
      <c r="G1901" s="231"/>
      <c r="H1901" s="234">
        <v>13.63</v>
      </c>
      <c r="I1901" s="235"/>
      <c r="J1901" s="231"/>
      <c r="K1901" s="231"/>
      <c r="L1901" s="236"/>
      <c r="M1901" s="237"/>
      <c r="N1901" s="238"/>
      <c r="O1901" s="238"/>
      <c r="P1901" s="238"/>
      <c r="Q1901" s="238"/>
      <c r="R1901" s="238"/>
      <c r="S1901" s="238"/>
      <c r="T1901" s="239"/>
      <c r="AT1901" s="240" t="s">
        <v>162</v>
      </c>
      <c r="AU1901" s="240" t="s">
        <v>86</v>
      </c>
      <c r="AV1901" s="13" t="s">
        <v>86</v>
      </c>
      <c r="AW1901" s="13" t="s">
        <v>41</v>
      </c>
      <c r="AX1901" s="13" t="s">
        <v>77</v>
      </c>
      <c r="AY1901" s="240" t="s">
        <v>153</v>
      </c>
    </row>
    <row r="1902" spans="2:65" s="12" customFormat="1" ht="13.5">
      <c r="B1902" s="218"/>
      <c r="C1902" s="219"/>
      <c r="D1902" s="220" t="s">
        <v>162</v>
      </c>
      <c r="E1902" s="221" t="s">
        <v>34</v>
      </c>
      <c r="F1902" s="222" t="s">
        <v>180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65" s="13" customFormat="1" ht="13.5">
      <c r="B1903" s="230"/>
      <c r="C1903" s="231"/>
      <c r="D1903" s="220" t="s">
        <v>162</v>
      </c>
      <c r="E1903" s="232" t="s">
        <v>34</v>
      </c>
      <c r="F1903" s="233" t="s">
        <v>181</v>
      </c>
      <c r="G1903" s="231"/>
      <c r="H1903" s="234">
        <v>9.5299999999999994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65" s="14" customFormat="1" ht="13.5">
      <c r="B1904" s="241"/>
      <c r="C1904" s="242"/>
      <c r="D1904" s="243" t="s">
        <v>162</v>
      </c>
      <c r="E1904" s="244" t="s">
        <v>34</v>
      </c>
      <c r="F1904" s="245" t="s">
        <v>168</v>
      </c>
      <c r="G1904" s="242"/>
      <c r="H1904" s="246">
        <v>54.75</v>
      </c>
      <c r="I1904" s="247"/>
      <c r="J1904" s="242"/>
      <c r="K1904" s="242"/>
      <c r="L1904" s="248"/>
      <c r="M1904" s="249"/>
      <c r="N1904" s="250"/>
      <c r="O1904" s="250"/>
      <c r="P1904" s="250"/>
      <c r="Q1904" s="250"/>
      <c r="R1904" s="250"/>
      <c r="S1904" s="250"/>
      <c r="T1904" s="251"/>
      <c r="AT1904" s="252" t="s">
        <v>162</v>
      </c>
      <c r="AU1904" s="252" t="s">
        <v>86</v>
      </c>
      <c r="AV1904" s="14" t="s">
        <v>160</v>
      </c>
      <c r="AW1904" s="14" t="s">
        <v>41</v>
      </c>
      <c r="AX1904" s="14" t="s">
        <v>84</v>
      </c>
      <c r="AY1904" s="252" t="s">
        <v>153</v>
      </c>
    </row>
    <row r="1905" spans="2:65" s="1" customFormat="1" ht="22.5" customHeight="1">
      <c r="B1905" s="43"/>
      <c r="C1905" s="277" t="s">
        <v>1742</v>
      </c>
      <c r="D1905" s="277" t="s">
        <v>928</v>
      </c>
      <c r="E1905" s="278" t="s">
        <v>1743</v>
      </c>
      <c r="F1905" s="279" t="s">
        <v>1744</v>
      </c>
      <c r="G1905" s="280" t="s">
        <v>318</v>
      </c>
      <c r="H1905" s="281">
        <v>1505.625</v>
      </c>
      <c r="I1905" s="282"/>
      <c r="J1905" s="283">
        <f>ROUND(I1905*H1905,2)</f>
        <v>0</v>
      </c>
      <c r="K1905" s="279" t="s">
        <v>159</v>
      </c>
      <c r="L1905" s="284"/>
      <c r="M1905" s="285" t="s">
        <v>34</v>
      </c>
      <c r="N1905" s="286" t="s">
        <v>48</v>
      </c>
      <c r="O1905" s="44"/>
      <c r="P1905" s="215">
        <f>O1905*H1905</f>
        <v>0</v>
      </c>
      <c r="Q1905" s="215">
        <v>2.3600000000000001E-3</v>
      </c>
      <c r="R1905" s="215">
        <f>Q1905*H1905</f>
        <v>3.5532750000000002</v>
      </c>
      <c r="S1905" s="215">
        <v>0</v>
      </c>
      <c r="T1905" s="216">
        <f>S1905*H1905</f>
        <v>0</v>
      </c>
      <c r="AR1905" s="25" t="s">
        <v>420</v>
      </c>
      <c r="AT1905" s="25" t="s">
        <v>928</v>
      </c>
      <c r="AU1905" s="25" t="s">
        <v>86</v>
      </c>
      <c r="AY1905" s="25" t="s">
        <v>153</v>
      </c>
      <c r="BE1905" s="217">
        <f>IF(N1905="základní",J1905,0)</f>
        <v>0</v>
      </c>
      <c r="BF1905" s="217">
        <f>IF(N1905="snížená",J1905,0)</f>
        <v>0</v>
      </c>
      <c r="BG1905" s="217">
        <f>IF(N1905="zákl. přenesená",J1905,0)</f>
        <v>0</v>
      </c>
      <c r="BH1905" s="217">
        <f>IF(N1905="sníž. přenesená",J1905,0)</f>
        <v>0</v>
      </c>
      <c r="BI1905" s="217">
        <f>IF(N1905="nulová",J1905,0)</f>
        <v>0</v>
      </c>
      <c r="BJ1905" s="25" t="s">
        <v>84</v>
      </c>
      <c r="BK1905" s="217">
        <f>ROUND(I1905*H1905,2)</f>
        <v>0</v>
      </c>
      <c r="BL1905" s="25" t="s">
        <v>288</v>
      </c>
      <c r="BM1905" s="25" t="s">
        <v>1745</v>
      </c>
    </row>
    <row r="1906" spans="2:65" s="1" customFormat="1" ht="27">
      <c r="B1906" s="43"/>
      <c r="C1906" s="65"/>
      <c r="D1906" s="220" t="s">
        <v>932</v>
      </c>
      <c r="E1906" s="65"/>
      <c r="F1906" s="287" t="s">
        <v>1746</v>
      </c>
      <c r="G1906" s="65"/>
      <c r="H1906" s="65"/>
      <c r="I1906" s="174"/>
      <c r="J1906" s="65"/>
      <c r="K1906" s="65"/>
      <c r="L1906" s="63"/>
      <c r="M1906" s="288"/>
      <c r="N1906" s="44"/>
      <c r="O1906" s="44"/>
      <c r="P1906" s="44"/>
      <c r="Q1906" s="44"/>
      <c r="R1906" s="44"/>
      <c r="S1906" s="44"/>
      <c r="T1906" s="80"/>
      <c r="AT1906" s="25" t="s">
        <v>932</v>
      </c>
      <c r="AU1906" s="25" t="s">
        <v>86</v>
      </c>
    </row>
    <row r="1907" spans="2:65" s="12" customFormat="1" ht="13.5">
      <c r="B1907" s="218"/>
      <c r="C1907" s="219"/>
      <c r="D1907" s="220" t="s">
        <v>162</v>
      </c>
      <c r="E1907" s="221" t="s">
        <v>34</v>
      </c>
      <c r="F1907" s="222" t="s">
        <v>173</v>
      </c>
      <c r="G1907" s="219"/>
      <c r="H1907" s="223" t="s">
        <v>34</v>
      </c>
      <c r="I1907" s="224"/>
      <c r="J1907" s="219"/>
      <c r="K1907" s="219"/>
      <c r="L1907" s="225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162</v>
      </c>
      <c r="AU1907" s="229" t="s">
        <v>86</v>
      </c>
      <c r="AV1907" s="12" t="s">
        <v>84</v>
      </c>
      <c r="AW1907" s="12" t="s">
        <v>41</v>
      </c>
      <c r="AX1907" s="12" t="s">
        <v>77</v>
      </c>
      <c r="AY1907" s="229" t="s">
        <v>153</v>
      </c>
    </row>
    <row r="1908" spans="2:65" s="12" customFormat="1" ht="13.5">
      <c r="B1908" s="218"/>
      <c r="C1908" s="219"/>
      <c r="D1908" s="220" t="s">
        <v>162</v>
      </c>
      <c r="E1908" s="221" t="s">
        <v>34</v>
      </c>
      <c r="F1908" s="222" t="s">
        <v>174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65" s="13" customFormat="1" ht="13.5">
      <c r="B1909" s="230"/>
      <c r="C1909" s="231"/>
      <c r="D1909" s="220" t="s">
        <v>162</v>
      </c>
      <c r="E1909" s="232" t="s">
        <v>34</v>
      </c>
      <c r="F1909" s="233" t="s">
        <v>175</v>
      </c>
      <c r="G1909" s="231"/>
      <c r="H1909" s="234">
        <v>21.22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65" s="12" customFormat="1" ht="13.5">
      <c r="B1910" s="218"/>
      <c r="C1910" s="219"/>
      <c r="D1910" s="220" t="s">
        <v>162</v>
      </c>
      <c r="E1910" s="221" t="s">
        <v>34</v>
      </c>
      <c r="F1910" s="222" t="s">
        <v>176</v>
      </c>
      <c r="G1910" s="219"/>
      <c r="H1910" s="223" t="s">
        <v>34</v>
      </c>
      <c r="I1910" s="224"/>
      <c r="J1910" s="219"/>
      <c r="K1910" s="219"/>
      <c r="L1910" s="225"/>
      <c r="M1910" s="226"/>
      <c r="N1910" s="227"/>
      <c r="O1910" s="227"/>
      <c r="P1910" s="227"/>
      <c r="Q1910" s="227"/>
      <c r="R1910" s="227"/>
      <c r="S1910" s="227"/>
      <c r="T1910" s="228"/>
      <c r="AT1910" s="229" t="s">
        <v>162</v>
      </c>
      <c r="AU1910" s="229" t="s">
        <v>86</v>
      </c>
      <c r="AV1910" s="12" t="s">
        <v>84</v>
      </c>
      <c r="AW1910" s="12" t="s">
        <v>41</v>
      </c>
      <c r="AX1910" s="12" t="s">
        <v>77</v>
      </c>
      <c r="AY1910" s="229" t="s">
        <v>153</v>
      </c>
    </row>
    <row r="1911" spans="2:65" s="13" customFormat="1" ht="13.5">
      <c r="B1911" s="230"/>
      <c r="C1911" s="231"/>
      <c r="D1911" s="220" t="s">
        <v>162</v>
      </c>
      <c r="E1911" s="232" t="s">
        <v>34</v>
      </c>
      <c r="F1911" s="233" t="s">
        <v>177</v>
      </c>
      <c r="G1911" s="231"/>
      <c r="H1911" s="234">
        <v>10.37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65" s="12" customFormat="1" ht="13.5">
      <c r="B1912" s="218"/>
      <c r="C1912" s="219"/>
      <c r="D1912" s="220" t="s">
        <v>162</v>
      </c>
      <c r="E1912" s="221" t="s">
        <v>34</v>
      </c>
      <c r="F1912" s="222" t="s">
        <v>178</v>
      </c>
      <c r="G1912" s="219"/>
      <c r="H1912" s="223" t="s">
        <v>34</v>
      </c>
      <c r="I1912" s="224"/>
      <c r="J1912" s="219"/>
      <c r="K1912" s="219"/>
      <c r="L1912" s="225"/>
      <c r="M1912" s="226"/>
      <c r="N1912" s="227"/>
      <c r="O1912" s="227"/>
      <c r="P1912" s="227"/>
      <c r="Q1912" s="227"/>
      <c r="R1912" s="227"/>
      <c r="S1912" s="227"/>
      <c r="T1912" s="228"/>
      <c r="AT1912" s="229" t="s">
        <v>162</v>
      </c>
      <c r="AU1912" s="229" t="s">
        <v>86</v>
      </c>
      <c r="AV1912" s="12" t="s">
        <v>84</v>
      </c>
      <c r="AW1912" s="12" t="s">
        <v>41</v>
      </c>
      <c r="AX1912" s="12" t="s">
        <v>77</v>
      </c>
      <c r="AY1912" s="229" t="s">
        <v>153</v>
      </c>
    </row>
    <row r="1913" spans="2:65" s="13" customFormat="1" ht="13.5">
      <c r="B1913" s="230"/>
      <c r="C1913" s="231"/>
      <c r="D1913" s="220" t="s">
        <v>162</v>
      </c>
      <c r="E1913" s="232" t="s">
        <v>34</v>
      </c>
      <c r="F1913" s="233" t="s">
        <v>179</v>
      </c>
      <c r="G1913" s="231"/>
      <c r="H1913" s="234">
        <v>13.63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65" s="12" customFormat="1" ht="13.5">
      <c r="B1914" s="218"/>
      <c r="C1914" s="219"/>
      <c r="D1914" s="220" t="s">
        <v>162</v>
      </c>
      <c r="E1914" s="221" t="s">
        <v>34</v>
      </c>
      <c r="F1914" s="222" t="s">
        <v>180</v>
      </c>
      <c r="G1914" s="219"/>
      <c r="H1914" s="223" t="s">
        <v>34</v>
      </c>
      <c r="I1914" s="224"/>
      <c r="J1914" s="219"/>
      <c r="K1914" s="219"/>
      <c r="L1914" s="225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162</v>
      </c>
      <c r="AU1914" s="229" t="s">
        <v>86</v>
      </c>
      <c r="AV1914" s="12" t="s">
        <v>84</v>
      </c>
      <c r="AW1914" s="12" t="s">
        <v>41</v>
      </c>
      <c r="AX1914" s="12" t="s">
        <v>77</v>
      </c>
      <c r="AY1914" s="229" t="s">
        <v>153</v>
      </c>
    </row>
    <row r="1915" spans="2:65" s="13" customFormat="1" ht="13.5">
      <c r="B1915" s="230"/>
      <c r="C1915" s="231"/>
      <c r="D1915" s="220" t="s">
        <v>162</v>
      </c>
      <c r="E1915" s="232" t="s">
        <v>34</v>
      </c>
      <c r="F1915" s="233" t="s">
        <v>181</v>
      </c>
      <c r="G1915" s="231"/>
      <c r="H1915" s="234">
        <v>9.5299999999999994</v>
      </c>
      <c r="I1915" s="235"/>
      <c r="J1915" s="231"/>
      <c r="K1915" s="231"/>
      <c r="L1915" s="236"/>
      <c r="M1915" s="237"/>
      <c r="N1915" s="238"/>
      <c r="O1915" s="238"/>
      <c r="P1915" s="238"/>
      <c r="Q1915" s="238"/>
      <c r="R1915" s="238"/>
      <c r="S1915" s="238"/>
      <c r="T1915" s="239"/>
      <c r="AT1915" s="240" t="s">
        <v>162</v>
      </c>
      <c r="AU1915" s="240" t="s">
        <v>86</v>
      </c>
      <c r="AV1915" s="13" t="s">
        <v>86</v>
      </c>
      <c r="AW1915" s="13" t="s">
        <v>41</v>
      </c>
      <c r="AX1915" s="13" t="s">
        <v>77</v>
      </c>
      <c r="AY1915" s="240" t="s">
        <v>153</v>
      </c>
    </row>
    <row r="1916" spans="2:65" s="14" customFormat="1" ht="13.5">
      <c r="B1916" s="241"/>
      <c r="C1916" s="242"/>
      <c r="D1916" s="220" t="s">
        <v>162</v>
      </c>
      <c r="E1916" s="253" t="s">
        <v>34</v>
      </c>
      <c r="F1916" s="254" t="s">
        <v>168</v>
      </c>
      <c r="G1916" s="242"/>
      <c r="H1916" s="255">
        <v>54.75</v>
      </c>
      <c r="I1916" s="247"/>
      <c r="J1916" s="242"/>
      <c r="K1916" s="242"/>
      <c r="L1916" s="248"/>
      <c r="M1916" s="249"/>
      <c r="N1916" s="250"/>
      <c r="O1916" s="250"/>
      <c r="P1916" s="250"/>
      <c r="Q1916" s="250"/>
      <c r="R1916" s="250"/>
      <c r="S1916" s="250"/>
      <c r="T1916" s="251"/>
      <c r="AT1916" s="252" t="s">
        <v>162</v>
      </c>
      <c r="AU1916" s="252" t="s">
        <v>86</v>
      </c>
      <c r="AV1916" s="14" t="s">
        <v>160</v>
      </c>
      <c r="AW1916" s="14" t="s">
        <v>41</v>
      </c>
      <c r="AX1916" s="14" t="s">
        <v>77</v>
      </c>
      <c r="AY1916" s="252" t="s">
        <v>153</v>
      </c>
    </row>
    <row r="1917" spans="2:65" s="13" customFormat="1" ht="13.5">
      <c r="B1917" s="230"/>
      <c r="C1917" s="231"/>
      <c r="D1917" s="220" t="s">
        <v>162</v>
      </c>
      <c r="E1917" s="232" t="s">
        <v>34</v>
      </c>
      <c r="F1917" s="233" t="s">
        <v>1747</v>
      </c>
      <c r="G1917" s="231"/>
      <c r="H1917" s="234">
        <v>1368.75</v>
      </c>
      <c r="I1917" s="235"/>
      <c r="J1917" s="231"/>
      <c r="K1917" s="231"/>
      <c r="L1917" s="236"/>
      <c r="M1917" s="237"/>
      <c r="N1917" s="238"/>
      <c r="O1917" s="238"/>
      <c r="P1917" s="238"/>
      <c r="Q1917" s="238"/>
      <c r="R1917" s="238"/>
      <c r="S1917" s="238"/>
      <c r="T1917" s="239"/>
      <c r="AT1917" s="240" t="s">
        <v>162</v>
      </c>
      <c r="AU1917" s="240" t="s">
        <v>86</v>
      </c>
      <c r="AV1917" s="13" t="s">
        <v>86</v>
      </c>
      <c r="AW1917" s="13" t="s">
        <v>41</v>
      </c>
      <c r="AX1917" s="13" t="s">
        <v>77</v>
      </c>
      <c r="AY1917" s="240" t="s">
        <v>153</v>
      </c>
    </row>
    <row r="1918" spans="2:65" s="14" customFormat="1" ht="13.5">
      <c r="B1918" s="241"/>
      <c r="C1918" s="242"/>
      <c r="D1918" s="220" t="s">
        <v>162</v>
      </c>
      <c r="E1918" s="253" t="s">
        <v>34</v>
      </c>
      <c r="F1918" s="254" t="s">
        <v>168</v>
      </c>
      <c r="G1918" s="242"/>
      <c r="H1918" s="255">
        <v>1368.75</v>
      </c>
      <c r="I1918" s="247"/>
      <c r="J1918" s="242"/>
      <c r="K1918" s="242"/>
      <c r="L1918" s="248"/>
      <c r="M1918" s="249"/>
      <c r="N1918" s="250"/>
      <c r="O1918" s="250"/>
      <c r="P1918" s="250"/>
      <c r="Q1918" s="250"/>
      <c r="R1918" s="250"/>
      <c r="S1918" s="250"/>
      <c r="T1918" s="251"/>
      <c r="AT1918" s="252" t="s">
        <v>162</v>
      </c>
      <c r="AU1918" s="252" t="s">
        <v>86</v>
      </c>
      <c r="AV1918" s="14" t="s">
        <v>160</v>
      </c>
      <c r="AW1918" s="14" t="s">
        <v>41</v>
      </c>
      <c r="AX1918" s="14" t="s">
        <v>77</v>
      </c>
      <c r="AY1918" s="252" t="s">
        <v>153</v>
      </c>
    </row>
    <row r="1919" spans="2:65" s="13" customFormat="1" ht="13.5">
      <c r="B1919" s="230"/>
      <c r="C1919" s="231"/>
      <c r="D1919" s="220" t="s">
        <v>162</v>
      </c>
      <c r="E1919" s="232" t="s">
        <v>34</v>
      </c>
      <c r="F1919" s="233" t="s">
        <v>1748</v>
      </c>
      <c r="G1919" s="231"/>
      <c r="H1919" s="234">
        <v>1505.625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65" s="14" customFormat="1" ht="13.5">
      <c r="B1920" s="241"/>
      <c r="C1920" s="242"/>
      <c r="D1920" s="243" t="s">
        <v>162</v>
      </c>
      <c r="E1920" s="244" t="s">
        <v>34</v>
      </c>
      <c r="F1920" s="245" t="s">
        <v>168</v>
      </c>
      <c r="G1920" s="242"/>
      <c r="H1920" s="246">
        <v>1505.625</v>
      </c>
      <c r="I1920" s="247"/>
      <c r="J1920" s="242"/>
      <c r="K1920" s="242"/>
      <c r="L1920" s="248"/>
      <c r="M1920" s="249"/>
      <c r="N1920" s="250"/>
      <c r="O1920" s="250"/>
      <c r="P1920" s="250"/>
      <c r="Q1920" s="250"/>
      <c r="R1920" s="250"/>
      <c r="S1920" s="250"/>
      <c r="T1920" s="251"/>
      <c r="AT1920" s="252" t="s">
        <v>162</v>
      </c>
      <c r="AU1920" s="252" t="s">
        <v>86</v>
      </c>
      <c r="AV1920" s="14" t="s">
        <v>160</v>
      </c>
      <c r="AW1920" s="14" t="s">
        <v>41</v>
      </c>
      <c r="AX1920" s="14" t="s">
        <v>84</v>
      </c>
      <c r="AY1920" s="252" t="s">
        <v>153</v>
      </c>
    </row>
    <row r="1921" spans="2:65" s="1" customFormat="1" ht="31.5" customHeight="1">
      <c r="B1921" s="43"/>
      <c r="C1921" s="206" t="s">
        <v>1749</v>
      </c>
      <c r="D1921" s="206" t="s">
        <v>155</v>
      </c>
      <c r="E1921" s="207" t="s">
        <v>1750</v>
      </c>
      <c r="F1921" s="208" t="s">
        <v>1751</v>
      </c>
      <c r="G1921" s="209" t="s">
        <v>158</v>
      </c>
      <c r="H1921" s="210">
        <v>84.06</v>
      </c>
      <c r="I1921" s="211"/>
      <c r="J1921" s="212">
        <f>ROUND(I1921*H1921,2)</f>
        <v>0</v>
      </c>
      <c r="K1921" s="208" t="s">
        <v>159</v>
      </c>
      <c r="L1921" s="63"/>
      <c r="M1921" s="213" t="s">
        <v>34</v>
      </c>
      <c r="N1921" s="214" t="s">
        <v>48</v>
      </c>
      <c r="O1921" s="44"/>
      <c r="P1921" s="215">
        <f>O1921*H1921</f>
        <v>0</v>
      </c>
      <c r="Q1921" s="215">
        <v>4.1700000000000001E-3</v>
      </c>
      <c r="R1921" s="215">
        <f>Q1921*H1921</f>
        <v>0.35053020000000001</v>
      </c>
      <c r="S1921" s="215">
        <v>0</v>
      </c>
      <c r="T1921" s="216">
        <f>S1921*H1921</f>
        <v>0</v>
      </c>
      <c r="AR1921" s="25" t="s">
        <v>288</v>
      </c>
      <c r="AT1921" s="25" t="s">
        <v>155</v>
      </c>
      <c r="AU1921" s="25" t="s">
        <v>86</v>
      </c>
      <c r="AY1921" s="25" t="s">
        <v>153</v>
      </c>
      <c r="BE1921" s="217">
        <f>IF(N1921="základní",J1921,0)</f>
        <v>0</v>
      </c>
      <c r="BF1921" s="217">
        <f>IF(N1921="snížená",J1921,0)</f>
        <v>0</v>
      </c>
      <c r="BG1921" s="217">
        <f>IF(N1921="zákl. přenesená",J1921,0)</f>
        <v>0</v>
      </c>
      <c r="BH1921" s="217">
        <f>IF(N1921="sníž. přenesená",J1921,0)</f>
        <v>0</v>
      </c>
      <c r="BI1921" s="217">
        <f>IF(N1921="nulová",J1921,0)</f>
        <v>0</v>
      </c>
      <c r="BJ1921" s="25" t="s">
        <v>84</v>
      </c>
      <c r="BK1921" s="217">
        <f>ROUND(I1921*H1921,2)</f>
        <v>0</v>
      </c>
      <c r="BL1921" s="25" t="s">
        <v>288</v>
      </c>
      <c r="BM1921" s="25" t="s">
        <v>1752</v>
      </c>
    </row>
    <row r="1922" spans="2:65" s="12" customFormat="1" ht="13.5">
      <c r="B1922" s="218"/>
      <c r="C1922" s="219"/>
      <c r="D1922" s="220" t="s">
        <v>162</v>
      </c>
      <c r="E1922" s="221" t="s">
        <v>34</v>
      </c>
      <c r="F1922" s="222" t="s">
        <v>1753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65" s="12" customFormat="1" ht="13.5">
      <c r="B1923" s="218"/>
      <c r="C1923" s="219"/>
      <c r="D1923" s="220" t="s">
        <v>162</v>
      </c>
      <c r="E1923" s="221" t="s">
        <v>34</v>
      </c>
      <c r="F1923" s="222" t="s">
        <v>182</v>
      </c>
      <c r="G1923" s="219"/>
      <c r="H1923" s="223" t="s">
        <v>34</v>
      </c>
      <c r="I1923" s="224"/>
      <c r="J1923" s="219"/>
      <c r="K1923" s="219"/>
      <c r="L1923" s="225"/>
      <c r="M1923" s="226"/>
      <c r="N1923" s="227"/>
      <c r="O1923" s="227"/>
      <c r="P1923" s="227"/>
      <c r="Q1923" s="227"/>
      <c r="R1923" s="227"/>
      <c r="S1923" s="227"/>
      <c r="T1923" s="228"/>
      <c r="AT1923" s="229" t="s">
        <v>162</v>
      </c>
      <c r="AU1923" s="229" t="s">
        <v>86</v>
      </c>
      <c r="AV1923" s="12" t="s">
        <v>84</v>
      </c>
      <c r="AW1923" s="12" t="s">
        <v>41</v>
      </c>
      <c r="AX1923" s="12" t="s">
        <v>77</v>
      </c>
      <c r="AY1923" s="229" t="s">
        <v>153</v>
      </c>
    </row>
    <row r="1924" spans="2:65" s="12" customFormat="1" ht="13.5">
      <c r="B1924" s="218"/>
      <c r="C1924" s="219"/>
      <c r="D1924" s="220" t="s">
        <v>162</v>
      </c>
      <c r="E1924" s="221" t="s">
        <v>34</v>
      </c>
      <c r="F1924" s="222" t="s">
        <v>183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65" s="13" customFormat="1" ht="13.5">
      <c r="B1925" s="230"/>
      <c r="C1925" s="231"/>
      <c r="D1925" s="220" t="s">
        <v>162</v>
      </c>
      <c r="E1925" s="232" t="s">
        <v>34</v>
      </c>
      <c r="F1925" s="233" t="s">
        <v>184</v>
      </c>
      <c r="G1925" s="231"/>
      <c r="H1925" s="234">
        <v>8.58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65" s="12" customFormat="1" ht="13.5">
      <c r="B1926" s="218"/>
      <c r="C1926" s="219"/>
      <c r="D1926" s="220" t="s">
        <v>162</v>
      </c>
      <c r="E1926" s="221" t="s">
        <v>34</v>
      </c>
      <c r="F1926" s="222" t="s">
        <v>185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65" s="13" customFormat="1" ht="13.5">
      <c r="B1927" s="230"/>
      <c r="C1927" s="231"/>
      <c r="D1927" s="220" t="s">
        <v>162</v>
      </c>
      <c r="E1927" s="232" t="s">
        <v>34</v>
      </c>
      <c r="F1927" s="233" t="s">
        <v>186</v>
      </c>
      <c r="G1927" s="231"/>
      <c r="H1927" s="234">
        <v>7.64</v>
      </c>
      <c r="I1927" s="235"/>
      <c r="J1927" s="231"/>
      <c r="K1927" s="231"/>
      <c r="L1927" s="236"/>
      <c r="M1927" s="237"/>
      <c r="N1927" s="238"/>
      <c r="O1927" s="238"/>
      <c r="P1927" s="238"/>
      <c r="Q1927" s="238"/>
      <c r="R1927" s="238"/>
      <c r="S1927" s="238"/>
      <c r="T1927" s="239"/>
      <c r="AT1927" s="240" t="s">
        <v>162</v>
      </c>
      <c r="AU1927" s="240" t="s">
        <v>86</v>
      </c>
      <c r="AV1927" s="13" t="s">
        <v>86</v>
      </c>
      <c r="AW1927" s="13" t="s">
        <v>41</v>
      </c>
      <c r="AX1927" s="13" t="s">
        <v>77</v>
      </c>
      <c r="AY1927" s="240" t="s">
        <v>153</v>
      </c>
    </row>
    <row r="1928" spans="2:65" s="12" customFormat="1" ht="13.5">
      <c r="B1928" s="218"/>
      <c r="C1928" s="219"/>
      <c r="D1928" s="220" t="s">
        <v>162</v>
      </c>
      <c r="E1928" s="221" t="s">
        <v>34</v>
      </c>
      <c r="F1928" s="222" t="s">
        <v>187</v>
      </c>
      <c r="G1928" s="219"/>
      <c r="H1928" s="223" t="s">
        <v>34</v>
      </c>
      <c r="I1928" s="224"/>
      <c r="J1928" s="219"/>
      <c r="K1928" s="219"/>
      <c r="L1928" s="225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162</v>
      </c>
      <c r="AU1928" s="229" t="s">
        <v>86</v>
      </c>
      <c r="AV1928" s="12" t="s">
        <v>84</v>
      </c>
      <c r="AW1928" s="12" t="s">
        <v>41</v>
      </c>
      <c r="AX1928" s="12" t="s">
        <v>77</v>
      </c>
      <c r="AY1928" s="229" t="s">
        <v>153</v>
      </c>
    </row>
    <row r="1929" spans="2:65" s="13" customFormat="1" ht="13.5">
      <c r="B1929" s="230"/>
      <c r="C1929" s="231"/>
      <c r="D1929" s="220" t="s">
        <v>162</v>
      </c>
      <c r="E1929" s="232" t="s">
        <v>34</v>
      </c>
      <c r="F1929" s="233" t="s">
        <v>188</v>
      </c>
      <c r="G1929" s="231"/>
      <c r="H1929" s="234">
        <v>15.64</v>
      </c>
      <c r="I1929" s="235"/>
      <c r="J1929" s="231"/>
      <c r="K1929" s="231"/>
      <c r="L1929" s="236"/>
      <c r="M1929" s="237"/>
      <c r="N1929" s="238"/>
      <c r="O1929" s="238"/>
      <c r="P1929" s="238"/>
      <c r="Q1929" s="238"/>
      <c r="R1929" s="238"/>
      <c r="S1929" s="238"/>
      <c r="T1929" s="239"/>
      <c r="AT1929" s="240" t="s">
        <v>162</v>
      </c>
      <c r="AU1929" s="240" t="s">
        <v>86</v>
      </c>
      <c r="AV1929" s="13" t="s">
        <v>86</v>
      </c>
      <c r="AW1929" s="13" t="s">
        <v>41</v>
      </c>
      <c r="AX1929" s="13" t="s">
        <v>77</v>
      </c>
      <c r="AY1929" s="240" t="s">
        <v>153</v>
      </c>
    </row>
    <row r="1930" spans="2:65" s="12" customFormat="1" ht="13.5">
      <c r="B1930" s="218"/>
      <c r="C1930" s="219"/>
      <c r="D1930" s="220" t="s">
        <v>162</v>
      </c>
      <c r="E1930" s="221" t="s">
        <v>34</v>
      </c>
      <c r="F1930" s="222" t="s">
        <v>189</v>
      </c>
      <c r="G1930" s="219"/>
      <c r="H1930" s="223" t="s">
        <v>34</v>
      </c>
      <c r="I1930" s="224"/>
      <c r="J1930" s="219"/>
      <c r="K1930" s="219"/>
      <c r="L1930" s="225"/>
      <c r="M1930" s="226"/>
      <c r="N1930" s="227"/>
      <c r="O1930" s="227"/>
      <c r="P1930" s="227"/>
      <c r="Q1930" s="227"/>
      <c r="R1930" s="227"/>
      <c r="S1930" s="227"/>
      <c r="T1930" s="228"/>
      <c r="AT1930" s="229" t="s">
        <v>162</v>
      </c>
      <c r="AU1930" s="229" t="s">
        <v>86</v>
      </c>
      <c r="AV1930" s="12" t="s">
        <v>84</v>
      </c>
      <c r="AW1930" s="12" t="s">
        <v>41</v>
      </c>
      <c r="AX1930" s="12" t="s">
        <v>77</v>
      </c>
      <c r="AY1930" s="229" t="s">
        <v>153</v>
      </c>
    </row>
    <row r="1931" spans="2:65" s="13" customFormat="1" ht="13.5">
      <c r="B1931" s="230"/>
      <c r="C1931" s="231"/>
      <c r="D1931" s="220" t="s">
        <v>162</v>
      </c>
      <c r="E1931" s="232" t="s">
        <v>34</v>
      </c>
      <c r="F1931" s="233" t="s">
        <v>190</v>
      </c>
      <c r="G1931" s="231"/>
      <c r="H1931" s="234">
        <v>18.8</v>
      </c>
      <c r="I1931" s="235"/>
      <c r="J1931" s="231"/>
      <c r="K1931" s="231"/>
      <c r="L1931" s="236"/>
      <c r="M1931" s="237"/>
      <c r="N1931" s="238"/>
      <c r="O1931" s="238"/>
      <c r="P1931" s="238"/>
      <c r="Q1931" s="238"/>
      <c r="R1931" s="238"/>
      <c r="S1931" s="238"/>
      <c r="T1931" s="239"/>
      <c r="AT1931" s="240" t="s">
        <v>162</v>
      </c>
      <c r="AU1931" s="240" t="s">
        <v>86</v>
      </c>
      <c r="AV1931" s="13" t="s">
        <v>86</v>
      </c>
      <c r="AW1931" s="13" t="s">
        <v>41</v>
      </c>
      <c r="AX1931" s="13" t="s">
        <v>77</v>
      </c>
      <c r="AY1931" s="240" t="s">
        <v>153</v>
      </c>
    </row>
    <row r="1932" spans="2:65" s="12" customFormat="1" ht="13.5">
      <c r="B1932" s="218"/>
      <c r="C1932" s="219"/>
      <c r="D1932" s="220" t="s">
        <v>162</v>
      </c>
      <c r="E1932" s="221" t="s">
        <v>34</v>
      </c>
      <c r="F1932" s="222" t="s">
        <v>267</v>
      </c>
      <c r="G1932" s="219"/>
      <c r="H1932" s="223" t="s">
        <v>34</v>
      </c>
      <c r="I1932" s="224"/>
      <c r="J1932" s="219"/>
      <c r="K1932" s="219"/>
      <c r="L1932" s="225"/>
      <c r="M1932" s="226"/>
      <c r="N1932" s="227"/>
      <c r="O1932" s="227"/>
      <c r="P1932" s="227"/>
      <c r="Q1932" s="227"/>
      <c r="R1932" s="227"/>
      <c r="S1932" s="227"/>
      <c r="T1932" s="228"/>
      <c r="AT1932" s="229" t="s">
        <v>162</v>
      </c>
      <c r="AU1932" s="229" t="s">
        <v>86</v>
      </c>
      <c r="AV1932" s="12" t="s">
        <v>84</v>
      </c>
      <c r="AW1932" s="12" t="s">
        <v>41</v>
      </c>
      <c r="AX1932" s="12" t="s">
        <v>77</v>
      </c>
      <c r="AY1932" s="229" t="s">
        <v>153</v>
      </c>
    </row>
    <row r="1933" spans="2:65" s="12" customFormat="1" ht="13.5">
      <c r="B1933" s="218"/>
      <c r="C1933" s="219"/>
      <c r="D1933" s="220" t="s">
        <v>162</v>
      </c>
      <c r="E1933" s="221" t="s">
        <v>34</v>
      </c>
      <c r="F1933" s="222" t="s">
        <v>268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65" s="13" customFormat="1" ht="13.5">
      <c r="B1934" s="230"/>
      <c r="C1934" s="231"/>
      <c r="D1934" s="220" t="s">
        <v>162</v>
      </c>
      <c r="E1934" s="232" t="s">
        <v>34</v>
      </c>
      <c r="F1934" s="233" t="s">
        <v>269</v>
      </c>
      <c r="G1934" s="231"/>
      <c r="H1934" s="234">
        <v>7.13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65" s="12" customFormat="1" ht="13.5">
      <c r="B1935" s="218"/>
      <c r="C1935" s="219"/>
      <c r="D1935" s="220" t="s">
        <v>162</v>
      </c>
      <c r="E1935" s="221" t="s">
        <v>34</v>
      </c>
      <c r="F1935" s="222" t="s">
        <v>270</v>
      </c>
      <c r="G1935" s="219"/>
      <c r="H1935" s="223" t="s">
        <v>34</v>
      </c>
      <c r="I1935" s="224"/>
      <c r="J1935" s="219"/>
      <c r="K1935" s="219"/>
      <c r="L1935" s="225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162</v>
      </c>
      <c r="AU1935" s="229" t="s">
        <v>86</v>
      </c>
      <c r="AV1935" s="12" t="s">
        <v>84</v>
      </c>
      <c r="AW1935" s="12" t="s">
        <v>41</v>
      </c>
      <c r="AX1935" s="12" t="s">
        <v>77</v>
      </c>
      <c r="AY1935" s="229" t="s">
        <v>153</v>
      </c>
    </row>
    <row r="1936" spans="2:65" s="13" customFormat="1" ht="13.5">
      <c r="B1936" s="230"/>
      <c r="C1936" s="231"/>
      <c r="D1936" s="220" t="s">
        <v>162</v>
      </c>
      <c r="E1936" s="232" t="s">
        <v>34</v>
      </c>
      <c r="F1936" s="233" t="s">
        <v>271</v>
      </c>
      <c r="G1936" s="231"/>
      <c r="H1936" s="234">
        <v>12.91</v>
      </c>
      <c r="I1936" s="235"/>
      <c r="J1936" s="231"/>
      <c r="K1936" s="231"/>
      <c r="L1936" s="236"/>
      <c r="M1936" s="237"/>
      <c r="N1936" s="238"/>
      <c r="O1936" s="238"/>
      <c r="P1936" s="238"/>
      <c r="Q1936" s="238"/>
      <c r="R1936" s="238"/>
      <c r="S1936" s="238"/>
      <c r="T1936" s="239"/>
      <c r="AT1936" s="240" t="s">
        <v>162</v>
      </c>
      <c r="AU1936" s="240" t="s">
        <v>86</v>
      </c>
      <c r="AV1936" s="13" t="s">
        <v>86</v>
      </c>
      <c r="AW1936" s="13" t="s">
        <v>41</v>
      </c>
      <c r="AX1936" s="13" t="s">
        <v>77</v>
      </c>
      <c r="AY1936" s="240" t="s">
        <v>153</v>
      </c>
    </row>
    <row r="1937" spans="2:65" s="12" customFormat="1" ht="13.5">
      <c r="B1937" s="218"/>
      <c r="C1937" s="219"/>
      <c r="D1937" s="220" t="s">
        <v>162</v>
      </c>
      <c r="E1937" s="221" t="s">
        <v>34</v>
      </c>
      <c r="F1937" s="222" t="s">
        <v>272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65" s="13" customFormat="1" ht="13.5">
      <c r="B1938" s="230"/>
      <c r="C1938" s="231"/>
      <c r="D1938" s="220" t="s">
        <v>162</v>
      </c>
      <c r="E1938" s="232" t="s">
        <v>34</v>
      </c>
      <c r="F1938" s="233" t="s">
        <v>273</v>
      </c>
      <c r="G1938" s="231"/>
      <c r="H1938" s="234">
        <v>7.61</v>
      </c>
      <c r="I1938" s="235"/>
      <c r="J1938" s="231"/>
      <c r="K1938" s="231"/>
      <c r="L1938" s="236"/>
      <c r="M1938" s="237"/>
      <c r="N1938" s="238"/>
      <c r="O1938" s="238"/>
      <c r="P1938" s="238"/>
      <c r="Q1938" s="238"/>
      <c r="R1938" s="238"/>
      <c r="S1938" s="238"/>
      <c r="T1938" s="239"/>
      <c r="AT1938" s="240" t="s">
        <v>162</v>
      </c>
      <c r="AU1938" s="240" t="s">
        <v>86</v>
      </c>
      <c r="AV1938" s="13" t="s">
        <v>86</v>
      </c>
      <c r="AW1938" s="13" t="s">
        <v>41</v>
      </c>
      <c r="AX1938" s="13" t="s">
        <v>77</v>
      </c>
      <c r="AY1938" s="240" t="s">
        <v>153</v>
      </c>
    </row>
    <row r="1939" spans="2:65" s="12" customFormat="1" ht="13.5">
      <c r="B1939" s="218"/>
      <c r="C1939" s="219"/>
      <c r="D1939" s="220" t="s">
        <v>162</v>
      </c>
      <c r="E1939" s="221" t="s">
        <v>34</v>
      </c>
      <c r="F1939" s="222" t="s">
        <v>274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65" s="13" customFormat="1" ht="13.5">
      <c r="B1940" s="230"/>
      <c r="C1940" s="231"/>
      <c r="D1940" s="220" t="s">
        <v>162</v>
      </c>
      <c r="E1940" s="232" t="s">
        <v>34</v>
      </c>
      <c r="F1940" s="233" t="s">
        <v>275</v>
      </c>
      <c r="G1940" s="231"/>
      <c r="H1940" s="234">
        <v>5.75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65" s="14" customFormat="1" ht="13.5">
      <c r="B1941" s="241"/>
      <c r="C1941" s="242"/>
      <c r="D1941" s="243" t="s">
        <v>162</v>
      </c>
      <c r="E1941" s="244" t="s">
        <v>34</v>
      </c>
      <c r="F1941" s="245" t="s">
        <v>168</v>
      </c>
      <c r="G1941" s="242"/>
      <c r="H1941" s="246">
        <v>84.06</v>
      </c>
      <c r="I1941" s="247"/>
      <c r="J1941" s="242"/>
      <c r="K1941" s="242"/>
      <c r="L1941" s="248"/>
      <c r="M1941" s="249"/>
      <c r="N1941" s="250"/>
      <c r="O1941" s="250"/>
      <c r="P1941" s="250"/>
      <c r="Q1941" s="250"/>
      <c r="R1941" s="250"/>
      <c r="S1941" s="250"/>
      <c r="T1941" s="251"/>
      <c r="AT1941" s="252" t="s">
        <v>162</v>
      </c>
      <c r="AU1941" s="252" t="s">
        <v>86</v>
      </c>
      <c r="AV1941" s="14" t="s">
        <v>160</v>
      </c>
      <c r="AW1941" s="14" t="s">
        <v>41</v>
      </c>
      <c r="AX1941" s="14" t="s">
        <v>84</v>
      </c>
      <c r="AY1941" s="252" t="s">
        <v>153</v>
      </c>
    </row>
    <row r="1942" spans="2:65" s="1" customFormat="1" ht="22.5" customHeight="1">
      <c r="B1942" s="43"/>
      <c r="C1942" s="277" t="s">
        <v>1754</v>
      </c>
      <c r="D1942" s="277" t="s">
        <v>928</v>
      </c>
      <c r="E1942" s="278" t="s">
        <v>1755</v>
      </c>
      <c r="F1942" s="279" t="s">
        <v>1756</v>
      </c>
      <c r="G1942" s="280" t="s">
        <v>158</v>
      </c>
      <c r="H1942" s="281">
        <v>55.725999999999999</v>
      </c>
      <c r="I1942" s="282"/>
      <c r="J1942" s="283">
        <f>ROUND(I1942*H1942,2)</f>
        <v>0</v>
      </c>
      <c r="K1942" s="279" t="s">
        <v>159</v>
      </c>
      <c r="L1942" s="284"/>
      <c r="M1942" s="285" t="s">
        <v>34</v>
      </c>
      <c r="N1942" s="286" t="s">
        <v>48</v>
      </c>
      <c r="O1942" s="44"/>
      <c r="P1942" s="215">
        <f>O1942*H1942</f>
        <v>0</v>
      </c>
      <c r="Q1942" s="215">
        <v>1.9199999999999998E-2</v>
      </c>
      <c r="R1942" s="215">
        <f>Q1942*H1942</f>
        <v>1.0699391999999999</v>
      </c>
      <c r="S1942" s="215">
        <v>0</v>
      </c>
      <c r="T1942" s="216">
        <f>S1942*H1942</f>
        <v>0</v>
      </c>
      <c r="AR1942" s="25" t="s">
        <v>420</v>
      </c>
      <c r="AT1942" s="25" t="s">
        <v>928</v>
      </c>
      <c r="AU1942" s="25" t="s">
        <v>86</v>
      </c>
      <c r="AY1942" s="25" t="s">
        <v>153</v>
      </c>
      <c r="BE1942" s="217">
        <f>IF(N1942="základní",J1942,0)</f>
        <v>0</v>
      </c>
      <c r="BF1942" s="217">
        <f>IF(N1942="snížená",J1942,0)</f>
        <v>0</v>
      </c>
      <c r="BG1942" s="217">
        <f>IF(N1942="zákl. přenesená",J1942,0)</f>
        <v>0</v>
      </c>
      <c r="BH1942" s="217">
        <f>IF(N1942="sníž. přenesená",J1942,0)</f>
        <v>0</v>
      </c>
      <c r="BI1942" s="217">
        <f>IF(N1942="nulová",J1942,0)</f>
        <v>0</v>
      </c>
      <c r="BJ1942" s="25" t="s">
        <v>84</v>
      </c>
      <c r="BK1942" s="217">
        <f>ROUND(I1942*H1942,2)</f>
        <v>0</v>
      </c>
      <c r="BL1942" s="25" t="s">
        <v>288</v>
      </c>
      <c r="BM1942" s="25" t="s">
        <v>1757</v>
      </c>
    </row>
    <row r="1943" spans="2:65" s="12" customFormat="1" ht="13.5">
      <c r="B1943" s="218"/>
      <c r="C1943" s="219"/>
      <c r="D1943" s="220" t="s">
        <v>162</v>
      </c>
      <c r="E1943" s="221" t="s">
        <v>34</v>
      </c>
      <c r="F1943" s="222" t="s">
        <v>1753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65" s="12" customFormat="1" ht="13.5">
      <c r="B1944" s="218"/>
      <c r="C1944" s="219"/>
      <c r="D1944" s="220" t="s">
        <v>162</v>
      </c>
      <c r="E1944" s="221" t="s">
        <v>34</v>
      </c>
      <c r="F1944" s="222" t="s">
        <v>182</v>
      </c>
      <c r="G1944" s="219"/>
      <c r="H1944" s="223" t="s">
        <v>34</v>
      </c>
      <c r="I1944" s="224"/>
      <c r="J1944" s="219"/>
      <c r="K1944" s="219"/>
      <c r="L1944" s="225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162</v>
      </c>
      <c r="AU1944" s="229" t="s">
        <v>86</v>
      </c>
      <c r="AV1944" s="12" t="s">
        <v>84</v>
      </c>
      <c r="AW1944" s="12" t="s">
        <v>41</v>
      </c>
      <c r="AX1944" s="12" t="s">
        <v>77</v>
      </c>
      <c r="AY1944" s="229" t="s">
        <v>153</v>
      </c>
    </row>
    <row r="1945" spans="2:65" s="12" customFormat="1" ht="13.5">
      <c r="B1945" s="218"/>
      <c r="C1945" s="219"/>
      <c r="D1945" s="220" t="s">
        <v>162</v>
      </c>
      <c r="E1945" s="221" t="s">
        <v>34</v>
      </c>
      <c r="F1945" s="222" t="s">
        <v>183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65" s="13" customFormat="1" ht="13.5">
      <c r="B1946" s="230"/>
      <c r="C1946" s="231"/>
      <c r="D1946" s="220" t="s">
        <v>162</v>
      </c>
      <c r="E1946" s="232" t="s">
        <v>34</v>
      </c>
      <c r="F1946" s="233" t="s">
        <v>184</v>
      </c>
      <c r="G1946" s="231"/>
      <c r="H1946" s="234">
        <v>8.58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65" s="12" customFormat="1" ht="13.5">
      <c r="B1947" s="218"/>
      <c r="C1947" s="219"/>
      <c r="D1947" s="220" t="s">
        <v>162</v>
      </c>
      <c r="E1947" s="221" t="s">
        <v>34</v>
      </c>
      <c r="F1947" s="222" t="s">
        <v>185</v>
      </c>
      <c r="G1947" s="219"/>
      <c r="H1947" s="223" t="s">
        <v>34</v>
      </c>
      <c r="I1947" s="224"/>
      <c r="J1947" s="219"/>
      <c r="K1947" s="219"/>
      <c r="L1947" s="225"/>
      <c r="M1947" s="226"/>
      <c r="N1947" s="227"/>
      <c r="O1947" s="227"/>
      <c r="P1947" s="227"/>
      <c r="Q1947" s="227"/>
      <c r="R1947" s="227"/>
      <c r="S1947" s="227"/>
      <c r="T1947" s="228"/>
      <c r="AT1947" s="229" t="s">
        <v>162</v>
      </c>
      <c r="AU1947" s="229" t="s">
        <v>86</v>
      </c>
      <c r="AV1947" s="12" t="s">
        <v>84</v>
      </c>
      <c r="AW1947" s="12" t="s">
        <v>41</v>
      </c>
      <c r="AX1947" s="12" t="s">
        <v>77</v>
      </c>
      <c r="AY1947" s="229" t="s">
        <v>153</v>
      </c>
    </row>
    <row r="1948" spans="2:65" s="13" customFormat="1" ht="13.5">
      <c r="B1948" s="230"/>
      <c r="C1948" s="231"/>
      <c r="D1948" s="220" t="s">
        <v>162</v>
      </c>
      <c r="E1948" s="232" t="s">
        <v>34</v>
      </c>
      <c r="F1948" s="233" t="s">
        <v>186</v>
      </c>
      <c r="G1948" s="231"/>
      <c r="H1948" s="234">
        <v>7.64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65" s="12" customFormat="1" ht="13.5">
      <c r="B1949" s="218"/>
      <c r="C1949" s="219"/>
      <c r="D1949" s="220" t="s">
        <v>162</v>
      </c>
      <c r="E1949" s="221" t="s">
        <v>34</v>
      </c>
      <c r="F1949" s="222" t="s">
        <v>187</v>
      </c>
      <c r="G1949" s="219"/>
      <c r="H1949" s="223" t="s">
        <v>34</v>
      </c>
      <c r="I1949" s="224"/>
      <c r="J1949" s="219"/>
      <c r="K1949" s="219"/>
      <c r="L1949" s="225"/>
      <c r="M1949" s="226"/>
      <c r="N1949" s="227"/>
      <c r="O1949" s="227"/>
      <c r="P1949" s="227"/>
      <c r="Q1949" s="227"/>
      <c r="R1949" s="227"/>
      <c r="S1949" s="227"/>
      <c r="T1949" s="228"/>
      <c r="AT1949" s="229" t="s">
        <v>162</v>
      </c>
      <c r="AU1949" s="229" t="s">
        <v>86</v>
      </c>
      <c r="AV1949" s="12" t="s">
        <v>84</v>
      </c>
      <c r="AW1949" s="12" t="s">
        <v>41</v>
      </c>
      <c r="AX1949" s="12" t="s">
        <v>77</v>
      </c>
      <c r="AY1949" s="229" t="s">
        <v>153</v>
      </c>
    </row>
    <row r="1950" spans="2:65" s="13" customFormat="1" ht="13.5">
      <c r="B1950" s="230"/>
      <c r="C1950" s="231"/>
      <c r="D1950" s="220" t="s">
        <v>162</v>
      </c>
      <c r="E1950" s="232" t="s">
        <v>34</v>
      </c>
      <c r="F1950" s="233" t="s">
        <v>188</v>
      </c>
      <c r="G1950" s="231"/>
      <c r="H1950" s="234">
        <v>15.64</v>
      </c>
      <c r="I1950" s="235"/>
      <c r="J1950" s="231"/>
      <c r="K1950" s="231"/>
      <c r="L1950" s="236"/>
      <c r="M1950" s="237"/>
      <c r="N1950" s="238"/>
      <c r="O1950" s="238"/>
      <c r="P1950" s="238"/>
      <c r="Q1950" s="238"/>
      <c r="R1950" s="238"/>
      <c r="S1950" s="238"/>
      <c r="T1950" s="239"/>
      <c r="AT1950" s="240" t="s">
        <v>162</v>
      </c>
      <c r="AU1950" s="240" t="s">
        <v>86</v>
      </c>
      <c r="AV1950" s="13" t="s">
        <v>86</v>
      </c>
      <c r="AW1950" s="13" t="s">
        <v>41</v>
      </c>
      <c r="AX1950" s="13" t="s">
        <v>77</v>
      </c>
      <c r="AY1950" s="240" t="s">
        <v>153</v>
      </c>
    </row>
    <row r="1951" spans="2:65" s="12" customFormat="1" ht="13.5">
      <c r="B1951" s="218"/>
      <c r="C1951" s="219"/>
      <c r="D1951" s="220" t="s">
        <v>162</v>
      </c>
      <c r="E1951" s="221" t="s">
        <v>34</v>
      </c>
      <c r="F1951" s="222" t="s">
        <v>189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65" s="13" customFormat="1" ht="13.5">
      <c r="B1952" s="230"/>
      <c r="C1952" s="231"/>
      <c r="D1952" s="220" t="s">
        <v>162</v>
      </c>
      <c r="E1952" s="232" t="s">
        <v>34</v>
      </c>
      <c r="F1952" s="233" t="s">
        <v>190</v>
      </c>
      <c r="G1952" s="231"/>
      <c r="H1952" s="234">
        <v>18.8</v>
      </c>
      <c r="I1952" s="235"/>
      <c r="J1952" s="231"/>
      <c r="K1952" s="231"/>
      <c r="L1952" s="236"/>
      <c r="M1952" s="237"/>
      <c r="N1952" s="238"/>
      <c r="O1952" s="238"/>
      <c r="P1952" s="238"/>
      <c r="Q1952" s="238"/>
      <c r="R1952" s="238"/>
      <c r="S1952" s="238"/>
      <c r="T1952" s="239"/>
      <c r="AT1952" s="240" t="s">
        <v>162</v>
      </c>
      <c r="AU1952" s="240" t="s">
        <v>86</v>
      </c>
      <c r="AV1952" s="13" t="s">
        <v>86</v>
      </c>
      <c r="AW1952" s="13" t="s">
        <v>41</v>
      </c>
      <c r="AX1952" s="13" t="s">
        <v>77</v>
      </c>
      <c r="AY1952" s="240" t="s">
        <v>153</v>
      </c>
    </row>
    <row r="1953" spans="2:65" s="14" customFormat="1" ht="13.5">
      <c r="B1953" s="241"/>
      <c r="C1953" s="242"/>
      <c r="D1953" s="220" t="s">
        <v>162</v>
      </c>
      <c r="E1953" s="253" t="s">
        <v>34</v>
      </c>
      <c r="F1953" s="254" t="s">
        <v>168</v>
      </c>
      <c r="G1953" s="242"/>
      <c r="H1953" s="255">
        <v>50.66</v>
      </c>
      <c r="I1953" s="247"/>
      <c r="J1953" s="242"/>
      <c r="K1953" s="242"/>
      <c r="L1953" s="248"/>
      <c r="M1953" s="249"/>
      <c r="N1953" s="250"/>
      <c r="O1953" s="250"/>
      <c r="P1953" s="250"/>
      <c r="Q1953" s="250"/>
      <c r="R1953" s="250"/>
      <c r="S1953" s="250"/>
      <c r="T1953" s="251"/>
      <c r="AT1953" s="252" t="s">
        <v>162</v>
      </c>
      <c r="AU1953" s="252" t="s">
        <v>86</v>
      </c>
      <c r="AV1953" s="14" t="s">
        <v>160</v>
      </c>
      <c r="AW1953" s="14" t="s">
        <v>41</v>
      </c>
      <c r="AX1953" s="14" t="s">
        <v>77</v>
      </c>
      <c r="AY1953" s="252" t="s">
        <v>153</v>
      </c>
    </row>
    <row r="1954" spans="2:65" s="13" customFormat="1" ht="13.5">
      <c r="B1954" s="230"/>
      <c r="C1954" s="231"/>
      <c r="D1954" s="220" t="s">
        <v>162</v>
      </c>
      <c r="E1954" s="232" t="s">
        <v>34</v>
      </c>
      <c r="F1954" s="233" t="s">
        <v>1758</v>
      </c>
      <c r="G1954" s="231"/>
      <c r="H1954" s="234">
        <v>55.725999999999999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65" s="14" customFormat="1" ht="13.5">
      <c r="B1955" s="241"/>
      <c r="C1955" s="242"/>
      <c r="D1955" s="243" t="s">
        <v>162</v>
      </c>
      <c r="E1955" s="244" t="s">
        <v>34</v>
      </c>
      <c r="F1955" s="245" t="s">
        <v>168</v>
      </c>
      <c r="G1955" s="242"/>
      <c r="H1955" s="246">
        <v>55.725999999999999</v>
      </c>
      <c r="I1955" s="247"/>
      <c r="J1955" s="242"/>
      <c r="K1955" s="242"/>
      <c r="L1955" s="248"/>
      <c r="M1955" s="249"/>
      <c r="N1955" s="250"/>
      <c r="O1955" s="250"/>
      <c r="P1955" s="250"/>
      <c r="Q1955" s="250"/>
      <c r="R1955" s="250"/>
      <c r="S1955" s="250"/>
      <c r="T1955" s="251"/>
      <c r="AT1955" s="252" t="s">
        <v>162</v>
      </c>
      <c r="AU1955" s="252" t="s">
        <v>86</v>
      </c>
      <c r="AV1955" s="14" t="s">
        <v>160</v>
      </c>
      <c r="AW1955" s="14" t="s">
        <v>41</v>
      </c>
      <c r="AX1955" s="14" t="s">
        <v>84</v>
      </c>
      <c r="AY1955" s="252" t="s">
        <v>153</v>
      </c>
    </row>
    <row r="1956" spans="2:65" s="1" customFormat="1" ht="22.5" customHeight="1">
      <c r="B1956" s="43"/>
      <c r="C1956" s="277" t="s">
        <v>1759</v>
      </c>
      <c r="D1956" s="277" t="s">
        <v>928</v>
      </c>
      <c r="E1956" s="278" t="s">
        <v>1760</v>
      </c>
      <c r="F1956" s="279" t="s">
        <v>1761</v>
      </c>
      <c r="G1956" s="280" t="s">
        <v>158</v>
      </c>
      <c r="H1956" s="281">
        <v>36.74</v>
      </c>
      <c r="I1956" s="282"/>
      <c r="J1956" s="283">
        <f>ROUND(I1956*H1956,2)</f>
        <v>0</v>
      </c>
      <c r="K1956" s="279" t="s">
        <v>159</v>
      </c>
      <c r="L1956" s="284"/>
      <c r="M1956" s="285" t="s">
        <v>34</v>
      </c>
      <c r="N1956" s="286" t="s">
        <v>48</v>
      </c>
      <c r="O1956" s="44"/>
      <c r="P1956" s="215">
        <f>O1956*H1956</f>
        <v>0</v>
      </c>
      <c r="Q1956" s="215">
        <v>2.5000000000000001E-2</v>
      </c>
      <c r="R1956" s="215">
        <f>Q1956*H1956</f>
        <v>0.91850000000000009</v>
      </c>
      <c r="S1956" s="215">
        <v>0</v>
      </c>
      <c r="T1956" s="216">
        <f>S1956*H1956</f>
        <v>0</v>
      </c>
      <c r="AR1956" s="25" t="s">
        <v>420</v>
      </c>
      <c r="AT1956" s="25" t="s">
        <v>928</v>
      </c>
      <c r="AU1956" s="25" t="s">
        <v>86</v>
      </c>
      <c r="AY1956" s="25" t="s">
        <v>153</v>
      </c>
      <c r="BE1956" s="217">
        <f>IF(N1956="základní",J1956,0)</f>
        <v>0</v>
      </c>
      <c r="BF1956" s="217">
        <f>IF(N1956="snížená",J1956,0)</f>
        <v>0</v>
      </c>
      <c r="BG1956" s="217">
        <f>IF(N1956="zákl. přenesená",J1956,0)</f>
        <v>0</v>
      </c>
      <c r="BH1956" s="217">
        <f>IF(N1956="sníž. přenesená",J1956,0)</f>
        <v>0</v>
      </c>
      <c r="BI1956" s="217">
        <f>IF(N1956="nulová",J1956,0)</f>
        <v>0</v>
      </c>
      <c r="BJ1956" s="25" t="s">
        <v>84</v>
      </c>
      <c r="BK1956" s="217">
        <f>ROUND(I1956*H1956,2)</f>
        <v>0</v>
      </c>
      <c r="BL1956" s="25" t="s">
        <v>288</v>
      </c>
      <c r="BM1956" s="25" t="s">
        <v>1762</v>
      </c>
    </row>
    <row r="1957" spans="2:65" s="12" customFormat="1" ht="13.5">
      <c r="B1957" s="218"/>
      <c r="C1957" s="219"/>
      <c r="D1957" s="220" t="s">
        <v>162</v>
      </c>
      <c r="E1957" s="221" t="s">
        <v>34</v>
      </c>
      <c r="F1957" s="222" t="s">
        <v>1753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65" s="12" customFormat="1" ht="13.5">
      <c r="B1958" s="218"/>
      <c r="C1958" s="219"/>
      <c r="D1958" s="220" t="s">
        <v>162</v>
      </c>
      <c r="E1958" s="221" t="s">
        <v>34</v>
      </c>
      <c r="F1958" s="222" t="s">
        <v>267</v>
      </c>
      <c r="G1958" s="219"/>
      <c r="H1958" s="223" t="s">
        <v>34</v>
      </c>
      <c r="I1958" s="224"/>
      <c r="J1958" s="219"/>
      <c r="K1958" s="219"/>
      <c r="L1958" s="225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162</v>
      </c>
      <c r="AU1958" s="229" t="s">
        <v>86</v>
      </c>
      <c r="AV1958" s="12" t="s">
        <v>84</v>
      </c>
      <c r="AW1958" s="12" t="s">
        <v>41</v>
      </c>
      <c r="AX1958" s="12" t="s">
        <v>77</v>
      </c>
      <c r="AY1958" s="229" t="s">
        <v>153</v>
      </c>
    </row>
    <row r="1959" spans="2:65" s="12" customFormat="1" ht="13.5">
      <c r="B1959" s="218"/>
      <c r="C1959" s="219"/>
      <c r="D1959" s="220" t="s">
        <v>162</v>
      </c>
      <c r="E1959" s="221" t="s">
        <v>34</v>
      </c>
      <c r="F1959" s="222" t="s">
        <v>268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65" s="13" customFormat="1" ht="13.5">
      <c r="B1960" s="230"/>
      <c r="C1960" s="231"/>
      <c r="D1960" s="220" t="s">
        <v>162</v>
      </c>
      <c r="E1960" s="232" t="s">
        <v>34</v>
      </c>
      <c r="F1960" s="233" t="s">
        <v>269</v>
      </c>
      <c r="G1960" s="231"/>
      <c r="H1960" s="234">
        <v>7.13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65" s="12" customFormat="1" ht="13.5">
      <c r="B1961" s="218"/>
      <c r="C1961" s="219"/>
      <c r="D1961" s="220" t="s">
        <v>162</v>
      </c>
      <c r="E1961" s="221" t="s">
        <v>34</v>
      </c>
      <c r="F1961" s="222" t="s">
        <v>270</v>
      </c>
      <c r="G1961" s="219"/>
      <c r="H1961" s="223" t="s">
        <v>34</v>
      </c>
      <c r="I1961" s="224"/>
      <c r="J1961" s="219"/>
      <c r="K1961" s="219"/>
      <c r="L1961" s="225"/>
      <c r="M1961" s="226"/>
      <c r="N1961" s="227"/>
      <c r="O1961" s="227"/>
      <c r="P1961" s="227"/>
      <c r="Q1961" s="227"/>
      <c r="R1961" s="227"/>
      <c r="S1961" s="227"/>
      <c r="T1961" s="228"/>
      <c r="AT1961" s="229" t="s">
        <v>162</v>
      </c>
      <c r="AU1961" s="229" t="s">
        <v>86</v>
      </c>
      <c r="AV1961" s="12" t="s">
        <v>84</v>
      </c>
      <c r="AW1961" s="12" t="s">
        <v>41</v>
      </c>
      <c r="AX1961" s="12" t="s">
        <v>77</v>
      </c>
      <c r="AY1961" s="229" t="s">
        <v>153</v>
      </c>
    </row>
    <row r="1962" spans="2:65" s="13" customFormat="1" ht="13.5">
      <c r="B1962" s="230"/>
      <c r="C1962" s="231"/>
      <c r="D1962" s="220" t="s">
        <v>162</v>
      </c>
      <c r="E1962" s="232" t="s">
        <v>34</v>
      </c>
      <c r="F1962" s="233" t="s">
        <v>271</v>
      </c>
      <c r="G1962" s="231"/>
      <c r="H1962" s="234">
        <v>12.91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65" s="12" customFormat="1" ht="13.5">
      <c r="B1963" s="218"/>
      <c r="C1963" s="219"/>
      <c r="D1963" s="220" t="s">
        <v>162</v>
      </c>
      <c r="E1963" s="221" t="s">
        <v>34</v>
      </c>
      <c r="F1963" s="222" t="s">
        <v>272</v>
      </c>
      <c r="G1963" s="219"/>
      <c r="H1963" s="223" t="s">
        <v>34</v>
      </c>
      <c r="I1963" s="224"/>
      <c r="J1963" s="219"/>
      <c r="K1963" s="219"/>
      <c r="L1963" s="225"/>
      <c r="M1963" s="226"/>
      <c r="N1963" s="227"/>
      <c r="O1963" s="227"/>
      <c r="P1963" s="227"/>
      <c r="Q1963" s="227"/>
      <c r="R1963" s="227"/>
      <c r="S1963" s="227"/>
      <c r="T1963" s="228"/>
      <c r="AT1963" s="229" t="s">
        <v>162</v>
      </c>
      <c r="AU1963" s="229" t="s">
        <v>86</v>
      </c>
      <c r="AV1963" s="12" t="s">
        <v>84</v>
      </c>
      <c r="AW1963" s="12" t="s">
        <v>41</v>
      </c>
      <c r="AX1963" s="12" t="s">
        <v>77</v>
      </c>
      <c r="AY1963" s="229" t="s">
        <v>153</v>
      </c>
    </row>
    <row r="1964" spans="2:65" s="13" customFormat="1" ht="13.5">
      <c r="B1964" s="230"/>
      <c r="C1964" s="231"/>
      <c r="D1964" s="220" t="s">
        <v>162</v>
      </c>
      <c r="E1964" s="232" t="s">
        <v>34</v>
      </c>
      <c r="F1964" s="233" t="s">
        <v>273</v>
      </c>
      <c r="G1964" s="231"/>
      <c r="H1964" s="234">
        <v>7.61</v>
      </c>
      <c r="I1964" s="235"/>
      <c r="J1964" s="231"/>
      <c r="K1964" s="231"/>
      <c r="L1964" s="236"/>
      <c r="M1964" s="237"/>
      <c r="N1964" s="238"/>
      <c r="O1964" s="238"/>
      <c r="P1964" s="238"/>
      <c r="Q1964" s="238"/>
      <c r="R1964" s="238"/>
      <c r="S1964" s="238"/>
      <c r="T1964" s="239"/>
      <c r="AT1964" s="240" t="s">
        <v>162</v>
      </c>
      <c r="AU1964" s="240" t="s">
        <v>86</v>
      </c>
      <c r="AV1964" s="13" t="s">
        <v>86</v>
      </c>
      <c r="AW1964" s="13" t="s">
        <v>41</v>
      </c>
      <c r="AX1964" s="13" t="s">
        <v>77</v>
      </c>
      <c r="AY1964" s="240" t="s">
        <v>153</v>
      </c>
    </row>
    <row r="1965" spans="2:65" s="12" customFormat="1" ht="13.5">
      <c r="B1965" s="218"/>
      <c r="C1965" s="219"/>
      <c r="D1965" s="220" t="s">
        <v>162</v>
      </c>
      <c r="E1965" s="221" t="s">
        <v>34</v>
      </c>
      <c r="F1965" s="222" t="s">
        <v>274</v>
      </c>
      <c r="G1965" s="219"/>
      <c r="H1965" s="223" t="s">
        <v>34</v>
      </c>
      <c r="I1965" s="224"/>
      <c r="J1965" s="219"/>
      <c r="K1965" s="219"/>
      <c r="L1965" s="225"/>
      <c r="M1965" s="226"/>
      <c r="N1965" s="227"/>
      <c r="O1965" s="227"/>
      <c r="P1965" s="227"/>
      <c r="Q1965" s="227"/>
      <c r="R1965" s="227"/>
      <c r="S1965" s="227"/>
      <c r="T1965" s="228"/>
      <c r="AT1965" s="229" t="s">
        <v>162</v>
      </c>
      <c r="AU1965" s="229" t="s">
        <v>86</v>
      </c>
      <c r="AV1965" s="12" t="s">
        <v>84</v>
      </c>
      <c r="AW1965" s="12" t="s">
        <v>41</v>
      </c>
      <c r="AX1965" s="12" t="s">
        <v>77</v>
      </c>
      <c r="AY1965" s="229" t="s">
        <v>153</v>
      </c>
    </row>
    <row r="1966" spans="2:65" s="13" customFormat="1" ht="13.5">
      <c r="B1966" s="230"/>
      <c r="C1966" s="231"/>
      <c r="D1966" s="220" t="s">
        <v>162</v>
      </c>
      <c r="E1966" s="232" t="s">
        <v>34</v>
      </c>
      <c r="F1966" s="233" t="s">
        <v>275</v>
      </c>
      <c r="G1966" s="231"/>
      <c r="H1966" s="234">
        <v>5.75</v>
      </c>
      <c r="I1966" s="235"/>
      <c r="J1966" s="231"/>
      <c r="K1966" s="231"/>
      <c r="L1966" s="236"/>
      <c r="M1966" s="237"/>
      <c r="N1966" s="238"/>
      <c r="O1966" s="238"/>
      <c r="P1966" s="238"/>
      <c r="Q1966" s="238"/>
      <c r="R1966" s="238"/>
      <c r="S1966" s="238"/>
      <c r="T1966" s="239"/>
      <c r="AT1966" s="240" t="s">
        <v>162</v>
      </c>
      <c r="AU1966" s="240" t="s">
        <v>86</v>
      </c>
      <c r="AV1966" s="13" t="s">
        <v>86</v>
      </c>
      <c r="AW1966" s="13" t="s">
        <v>41</v>
      </c>
      <c r="AX1966" s="13" t="s">
        <v>77</v>
      </c>
      <c r="AY1966" s="240" t="s">
        <v>153</v>
      </c>
    </row>
    <row r="1967" spans="2:65" s="14" customFormat="1" ht="13.5">
      <c r="B1967" s="241"/>
      <c r="C1967" s="242"/>
      <c r="D1967" s="220" t="s">
        <v>162</v>
      </c>
      <c r="E1967" s="253" t="s">
        <v>34</v>
      </c>
      <c r="F1967" s="254" t="s">
        <v>168</v>
      </c>
      <c r="G1967" s="242"/>
      <c r="H1967" s="255">
        <v>33.4</v>
      </c>
      <c r="I1967" s="247"/>
      <c r="J1967" s="242"/>
      <c r="K1967" s="242"/>
      <c r="L1967" s="248"/>
      <c r="M1967" s="249"/>
      <c r="N1967" s="250"/>
      <c r="O1967" s="250"/>
      <c r="P1967" s="250"/>
      <c r="Q1967" s="250"/>
      <c r="R1967" s="250"/>
      <c r="S1967" s="250"/>
      <c r="T1967" s="251"/>
      <c r="AT1967" s="252" t="s">
        <v>162</v>
      </c>
      <c r="AU1967" s="252" t="s">
        <v>86</v>
      </c>
      <c r="AV1967" s="14" t="s">
        <v>160</v>
      </c>
      <c r="AW1967" s="14" t="s">
        <v>41</v>
      </c>
      <c r="AX1967" s="14" t="s">
        <v>77</v>
      </c>
      <c r="AY1967" s="252" t="s">
        <v>153</v>
      </c>
    </row>
    <row r="1968" spans="2:65" s="13" customFormat="1" ht="13.5">
      <c r="B1968" s="230"/>
      <c r="C1968" s="231"/>
      <c r="D1968" s="220" t="s">
        <v>162</v>
      </c>
      <c r="E1968" s="232" t="s">
        <v>34</v>
      </c>
      <c r="F1968" s="233" t="s">
        <v>1046</v>
      </c>
      <c r="G1968" s="231"/>
      <c r="H1968" s="234">
        <v>36.74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65" s="14" customFormat="1" ht="13.5">
      <c r="B1969" s="241"/>
      <c r="C1969" s="242"/>
      <c r="D1969" s="243" t="s">
        <v>162</v>
      </c>
      <c r="E1969" s="244" t="s">
        <v>34</v>
      </c>
      <c r="F1969" s="245" t="s">
        <v>168</v>
      </c>
      <c r="G1969" s="242"/>
      <c r="H1969" s="246">
        <v>36.74</v>
      </c>
      <c r="I1969" s="247"/>
      <c r="J1969" s="242"/>
      <c r="K1969" s="242"/>
      <c r="L1969" s="248"/>
      <c r="M1969" s="249"/>
      <c r="N1969" s="250"/>
      <c r="O1969" s="250"/>
      <c r="P1969" s="250"/>
      <c r="Q1969" s="250"/>
      <c r="R1969" s="250"/>
      <c r="S1969" s="250"/>
      <c r="T1969" s="251"/>
      <c r="AT1969" s="252" t="s">
        <v>162</v>
      </c>
      <c r="AU1969" s="252" t="s">
        <v>86</v>
      </c>
      <c r="AV1969" s="14" t="s">
        <v>160</v>
      </c>
      <c r="AW1969" s="14" t="s">
        <v>41</v>
      </c>
      <c r="AX1969" s="14" t="s">
        <v>84</v>
      </c>
      <c r="AY1969" s="252" t="s">
        <v>153</v>
      </c>
    </row>
    <row r="1970" spans="2:65" s="1" customFormat="1" ht="31.5" customHeight="1">
      <c r="B1970" s="43"/>
      <c r="C1970" s="206" t="s">
        <v>1763</v>
      </c>
      <c r="D1970" s="206" t="s">
        <v>155</v>
      </c>
      <c r="E1970" s="207" t="s">
        <v>1764</v>
      </c>
      <c r="F1970" s="208" t="s">
        <v>1765</v>
      </c>
      <c r="G1970" s="209" t="s">
        <v>982</v>
      </c>
      <c r="H1970" s="289"/>
      <c r="I1970" s="211"/>
      <c r="J1970" s="212">
        <f>ROUND(I1970*H1970,2)</f>
        <v>0</v>
      </c>
      <c r="K1970" s="208" t="s">
        <v>159</v>
      </c>
      <c r="L1970" s="63"/>
      <c r="M1970" s="213" t="s">
        <v>34</v>
      </c>
      <c r="N1970" s="214" t="s">
        <v>48</v>
      </c>
      <c r="O1970" s="44"/>
      <c r="P1970" s="215">
        <f>O1970*H1970</f>
        <v>0</v>
      </c>
      <c r="Q1970" s="215">
        <v>0</v>
      </c>
      <c r="R1970" s="215">
        <f>Q1970*H1970</f>
        <v>0</v>
      </c>
      <c r="S1970" s="215">
        <v>0</v>
      </c>
      <c r="T1970" s="216">
        <f>S1970*H1970</f>
        <v>0</v>
      </c>
      <c r="AR1970" s="25" t="s">
        <v>288</v>
      </c>
      <c r="AT1970" s="25" t="s">
        <v>155</v>
      </c>
      <c r="AU1970" s="25" t="s">
        <v>86</v>
      </c>
      <c r="AY1970" s="25" t="s">
        <v>153</v>
      </c>
      <c r="BE1970" s="217">
        <f>IF(N1970="základní",J1970,0)</f>
        <v>0</v>
      </c>
      <c r="BF1970" s="217">
        <f>IF(N1970="snížená",J1970,0)</f>
        <v>0</v>
      </c>
      <c r="BG1970" s="217">
        <f>IF(N1970="zákl. přenesená",J1970,0)</f>
        <v>0</v>
      </c>
      <c r="BH1970" s="217">
        <f>IF(N1970="sníž. přenesená",J1970,0)</f>
        <v>0</v>
      </c>
      <c r="BI1970" s="217">
        <f>IF(N1970="nulová",J1970,0)</f>
        <v>0</v>
      </c>
      <c r="BJ1970" s="25" t="s">
        <v>84</v>
      </c>
      <c r="BK1970" s="217">
        <f>ROUND(I1970*H1970,2)</f>
        <v>0</v>
      </c>
      <c r="BL1970" s="25" t="s">
        <v>288</v>
      </c>
      <c r="BM1970" s="25" t="s">
        <v>1766</v>
      </c>
    </row>
    <row r="1971" spans="2:65" s="1" customFormat="1" ht="22.5" customHeight="1">
      <c r="B1971" s="43"/>
      <c r="C1971" s="206" t="s">
        <v>1767</v>
      </c>
      <c r="D1971" s="206" t="s">
        <v>155</v>
      </c>
      <c r="E1971" s="207" t="s">
        <v>1768</v>
      </c>
      <c r="F1971" s="208" t="s">
        <v>1769</v>
      </c>
      <c r="G1971" s="209" t="s">
        <v>158</v>
      </c>
      <c r="H1971" s="210">
        <v>181.41</v>
      </c>
      <c r="I1971" s="211"/>
      <c r="J1971" s="212">
        <f>ROUND(I1971*H1971,2)</f>
        <v>0</v>
      </c>
      <c r="K1971" s="208" t="s">
        <v>34</v>
      </c>
      <c r="L1971" s="63"/>
      <c r="M1971" s="213" t="s">
        <v>34</v>
      </c>
      <c r="N1971" s="214" t="s">
        <v>48</v>
      </c>
      <c r="O1971" s="44"/>
      <c r="P1971" s="215">
        <f>O1971*H1971</f>
        <v>0</v>
      </c>
      <c r="Q1971" s="215">
        <v>8.0000000000000007E-5</v>
      </c>
      <c r="R1971" s="215">
        <f>Q1971*H1971</f>
        <v>1.4512800000000001E-2</v>
      </c>
      <c r="S1971" s="215">
        <v>0</v>
      </c>
      <c r="T1971" s="216">
        <f>S1971*H1971</f>
        <v>0</v>
      </c>
      <c r="AR1971" s="25" t="s">
        <v>288</v>
      </c>
      <c r="AT1971" s="25" t="s">
        <v>155</v>
      </c>
      <c r="AU1971" s="25" t="s">
        <v>86</v>
      </c>
      <c r="AY1971" s="25" t="s">
        <v>153</v>
      </c>
      <c r="BE1971" s="217">
        <f>IF(N1971="základní",J1971,0)</f>
        <v>0</v>
      </c>
      <c r="BF1971" s="217">
        <f>IF(N1971="snížená",J1971,0)</f>
        <v>0</v>
      </c>
      <c r="BG1971" s="217">
        <f>IF(N1971="zákl. přenesená",J1971,0)</f>
        <v>0</v>
      </c>
      <c r="BH1971" s="217">
        <f>IF(N1971="sníž. přenesená",J1971,0)</f>
        <v>0</v>
      </c>
      <c r="BI1971" s="217">
        <f>IF(N1971="nulová",J1971,0)</f>
        <v>0</v>
      </c>
      <c r="BJ1971" s="25" t="s">
        <v>84</v>
      </c>
      <c r="BK1971" s="217">
        <f>ROUND(I1971*H1971,2)</f>
        <v>0</v>
      </c>
      <c r="BL1971" s="25" t="s">
        <v>288</v>
      </c>
      <c r="BM1971" s="25" t="s">
        <v>1770</v>
      </c>
    </row>
    <row r="1972" spans="2:65" s="12" customFormat="1" ht="13.5">
      <c r="B1972" s="218"/>
      <c r="C1972" s="219"/>
      <c r="D1972" s="220" t="s">
        <v>162</v>
      </c>
      <c r="E1972" s="221" t="s">
        <v>34</v>
      </c>
      <c r="F1972" s="222" t="s">
        <v>173</v>
      </c>
      <c r="G1972" s="219"/>
      <c r="H1972" s="223" t="s">
        <v>34</v>
      </c>
      <c r="I1972" s="224"/>
      <c r="J1972" s="219"/>
      <c r="K1972" s="219"/>
      <c r="L1972" s="225"/>
      <c r="M1972" s="226"/>
      <c r="N1972" s="227"/>
      <c r="O1972" s="227"/>
      <c r="P1972" s="227"/>
      <c r="Q1972" s="227"/>
      <c r="R1972" s="227"/>
      <c r="S1972" s="227"/>
      <c r="T1972" s="228"/>
      <c r="AT1972" s="229" t="s">
        <v>162</v>
      </c>
      <c r="AU1972" s="229" t="s">
        <v>86</v>
      </c>
      <c r="AV1972" s="12" t="s">
        <v>84</v>
      </c>
      <c r="AW1972" s="12" t="s">
        <v>41</v>
      </c>
      <c r="AX1972" s="12" t="s">
        <v>77</v>
      </c>
      <c r="AY1972" s="229" t="s">
        <v>153</v>
      </c>
    </row>
    <row r="1973" spans="2:65" s="12" customFormat="1" ht="13.5">
      <c r="B1973" s="218"/>
      <c r="C1973" s="219"/>
      <c r="D1973" s="220" t="s">
        <v>162</v>
      </c>
      <c r="E1973" s="221" t="s">
        <v>34</v>
      </c>
      <c r="F1973" s="222" t="s">
        <v>174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65" s="13" customFormat="1" ht="13.5">
      <c r="B1974" s="230"/>
      <c r="C1974" s="231"/>
      <c r="D1974" s="220" t="s">
        <v>162</v>
      </c>
      <c r="E1974" s="232" t="s">
        <v>34</v>
      </c>
      <c r="F1974" s="233" t="s">
        <v>175</v>
      </c>
      <c r="G1974" s="231"/>
      <c r="H1974" s="234">
        <v>21.22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65" s="12" customFormat="1" ht="13.5">
      <c r="B1975" s="218"/>
      <c r="C1975" s="219"/>
      <c r="D1975" s="220" t="s">
        <v>162</v>
      </c>
      <c r="E1975" s="221" t="s">
        <v>34</v>
      </c>
      <c r="F1975" s="222" t="s">
        <v>176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65" s="13" customFormat="1" ht="13.5">
      <c r="B1976" s="230"/>
      <c r="C1976" s="231"/>
      <c r="D1976" s="220" t="s">
        <v>162</v>
      </c>
      <c r="E1976" s="232" t="s">
        <v>34</v>
      </c>
      <c r="F1976" s="233" t="s">
        <v>177</v>
      </c>
      <c r="G1976" s="231"/>
      <c r="H1976" s="234">
        <v>10.37</v>
      </c>
      <c r="I1976" s="235"/>
      <c r="J1976" s="231"/>
      <c r="K1976" s="231"/>
      <c r="L1976" s="236"/>
      <c r="M1976" s="237"/>
      <c r="N1976" s="238"/>
      <c r="O1976" s="238"/>
      <c r="P1976" s="238"/>
      <c r="Q1976" s="238"/>
      <c r="R1976" s="238"/>
      <c r="S1976" s="238"/>
      <c r="T1976" s="239"/>
      <c r="AT1976" s="240" t="s">
        <v>162</v>
      </c>
      <c r="AU1976" s="240" t="s">
        <v>86</v>
      </c>
      <c r="AV1976" s="13" t="s">
        <v>86</v>
      </c>
      <c r="AW1976" s="13" t="s">
        <v>41</v>
      </c>
      <c r="AX1976" s="13" t="s">
        <v>77</v>
      </c>
      <c r="AY1976" s="240" t="s">
        <v>153</v>
      </c>
    </row>
    <row r="1977" spans="2:65" s="12" customFormat="1" ht="13.5">
      <c r="B1977" s="218"/>
      <c r="C1977" s="219"/>
      <c r="D1977" s="220" t="s">
        <v>162</v>
      </c>
      <c r="E1977" s="221" t="s">
        <v>34</v>
      </c>
      <c r="F1977" s="222" t="s">
        <v>178</v>
      </c>
      <c r="G1977" s="219"/>
      <c r="H1977" s="223" t="s">
        <v>34</v>
      </c>
      <c r="I1977" s="224"/>
      <c r="J1977" s="219"/>
      <c r="K1977" s="219"/>
      <c r="L1977" s="225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162</v>
      </c>
      <c r="AU1977" s="229" t="s">
        <v>86</v>
      </c>
      <c r="AV1977" s="12" t="s">
        <v>84</v>
      </c>
      <c r="AW1977" s="12" t="s">
        <v>41</v>
      </c>
      <c r="AX1977" s="12" t="s">
        <v>77</v>
      </c>
      <c r="AY1977" s="229" t="s">
        <v>153</v>
      </c>
    </row>
    <row r="1978" spans="2:65" s="13" customFormat="1" ht="13.5">
      <c r="B1978" s="230"/>
      <c r="C1978" s="231"/>
      <c r="D1978" s="220" t="s">
        <v>162</v>
      </c>
      <c r="E1978" s="232" t="s">
        <v>34</v>
      </c>
      <c r="F1978" s="233" t="s">
        <v>179</v>
      </c>
      <c r="G1978" s="231"/>
      <c r="H1978" s="234">
        <v>13.63</v>
      </c>
      <c r="I1978" s="235"/>
      <c r="J1978" s="231"/>
      <c r="K1978" s="231"/>
      <c r="L1978" s="236"/>
      <c r="M1978" s="237"/>
      <c r="N1978" s="238"/>
      <c r="O1978" s="238"/>
      <c r="P1978" s="238"/>
      <c r="Q1978" s="238"/>
      <c r="R1978" s="238"/>
      <c r="S1978" s="238"/>
      <c r="T1978" s="239"/>
      <c r="AT1978" s="240" t="s">
        <v>162</v>
      </c>
      <c r="AU1978" s="240" t="s">
        <v>86</v>
      </c>
      <c r="AV1978" s="13" t="s">
        <v>86</v>
      </c>
      <c r="AW1978" s="13" t="s">
        <v>41</v>
      </c>
      <c r="AX1978" s="13" t="s">
        <v>77</v>
      </c>
      <c r="AY1978" s="240" t="s">
        <v>153</v>
      </c>
    </row>
    <row r="1979" spans="2:65" s="12" customFormat="1" ht="13.5">
      <c r="B1979" s="218"/>
      <c r="C1979" s="219"/>
      <c r="D1979" s="220" t="s">
        <v>162</v>
      </c>
      <c r="E1979" s="221" t="s">
        <v>34</v>
      </c>
      <c r="F1979" s="222" t="s">
        <v>180</v>
      </c>
      <c r="G1979" s="219"/>
      <c r="H1979" s="223" t="s">
        <v>34</v>
      </c>
      <c r="I1979" s="224"/>
      <c r="J1979" s="219"/>
      <c r="K1979" s="219"/>
      <c r="L1979" s="225"/>
      <c r="M1979" s="226"/>
      <c r="N1979" s="227"/>
      <c r="O1979" s="227"/>
      <c r="P1979" s="227"/>
      <c r="Q1979" s="227"/>
      <c r="R1979" s="227"/>
      <c r="S1979" s="227"/>
      <c r="T1979" s="228"/>
      <c r="AT1979" s="229" t="s">
        <v>162</v>
      </c>
      <c r="AU1979" s="229" t="s">
        <v>86</v>
      </c>
      <c r="AV1979" s="12" t="s">
        <v>84</v>
      </c>
      <c r="AW1979" s="12" t="s">
        <v>41</v>
      </c>
      <c r="AX1979" s="12" t="s">
        <v>77</v>
      </c>
      <c r="AY1979" s="229" t="s">
        <v>153</v>
      </c>
    </row>
    <row r="1980" spans="2:65" s="13" customFormat="1" ht="13.5">
      <c r="B1980" s="230"/>
      <c r="C1980" s="231"/>
      <c r="D1980" s="220" t="s">
        <v>162</v>
      </c>
      <c r="E1980" s="232" t="s">
        <v>34</v>
      </c>
      <c r="F1980" s="233" t="s">
        <v>181</v>
      </c>
      <c r="G1980" s="231"/>
      <c r="H1980" s="234">
        <v>9.5299999999999994</v>
      </c>
      <c r="I1980" s="235"/>
      <c r="J1980" s="231"/>
      <c r="K1980" s="231"/>
      <c r="L1980" s="236"/>
      <c r="M1980" s="237"/>
      <c r="N1980" s="238"/>
      <c r="O1980" s="238"/>
      <c r="P1980" s="238"/>
      <c r="Q1980" s="238"/>
      <c r="R1980" s="238"/>
      <c r="S1980" s="238"/>
      <c r="T1980" s="239"/>
      <c r="AT1980" s="240" t="s">
        <v>162</v>
      </c>
      <c r="AU1980" s="240" t="s">
        <v>86</v>
      </c>
      <c r="AV1980" s="13" t="s">
        <v>86</v>
      </c>
      <c r="AW1980" s="13" t="s">
        <v>41</v>
      </c>
      <c r="AX1980" s="13" t="s">
        <v>77</v>
      </c>
      <c r="AY1980" s="240" t="s">
        <v>153</v>
      </c>
    </row>
    <row r="1981" spans="2:65" s="12" customFormat="1" ht="13.5">
      <c r="B1981" s="218"/>
      <c r="C1981" s="219"/>
      <c r="D1981" s="220" t="s">
        <v>162</v>
      </c>
      <c r="E1981" s="221" t="s">
        <v>34</v>
      </c>
      <c r="F1981" s="222" t="s">
        <v>540</v>
      </c>
      <c r="G1981" s="219"/>
      <c r="H1981" s="223" t="s">
        <v>34</v>
      </c>
      <c r="I1981" s="224"/>
      <c r="J1981" s="219"/>
      <c r="K1981" s="219"/>
      <c r="L1981" s="225"/>
      <c r="M1981" s="226"/>
      <c r="N1981" s="227"/>
      <c r="O1981" s="227"/>
      <c r="P1981" s="227"/>
      <c r="Q1981" s="227"/>
      <c r="R1981" s="227"/>
      <c r="S1981" s="227"/>
      <c r="T1981" s="228"/>
      <c r="AT1981" s="229" t="s">
        <v>162</v>
      </c>
      <c r="AU1981" s="229" t="s">
        <v>86</v>
      </c>
      <c r="AV1981" s="12" t="s">
        <v>84</v>
      </c>
      <c r="AW1981" s="12" t="s">
        <v>41</v>
      </c>
      <c r="AX1981" s="12" t="s">
        <v>77</v>
      </c>
      <c r="AY1981" s="229" t="s">
        <v>153</v>
      </c>
    </row>
    <row r="1982" spans="2:65" s="12" customFormat="1" ht="13.5">
      <c r="B1982" s="218"/>
      <c r="C1982" s="219"/>
      <c r="D1982" s="220" t="s">
        <v>162</v>
      </c>
      <c r="E1982" s="221" t="s">
        <v>34</v>
      </c>
      <c r="F1982" s="222" t="s">
        <v>541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65" s="13" customFormat="1" ht="13.5">
      <c r="B1983" s="230"/>
      <c r="C1983" s="231"/>
      <c r="D1983" s="220" t="s">
        <v>162</v>
      </c>
      <c r="E1983" s="232" t="s">
        <v>34</v>
      </c>
      <c r="F1983" s="233" t="s">
        <v>542</v>
      </c>
      <c r="G1983" s="231"/>
      <c r="H1983" s="234">
        <v>4.58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65" s="12" customFormat="1" ht="13.5">
      <c r="B1984" s="218"/>
      <c r="C1984" s="219"/>
      <c r="D1984" s="220" t="s">
        <v>162</v>
      </c>
      <c r="E1984" s="221" t="s">
        <v>34</v>
      </c>
      <c r="F1984" s="222" t="s">
        <v>543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544</v>
      </c>
      <c r="G1985" s="231"/>
      <c r="H1985" s="234">
        <v>4.2699999999999996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545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546</v>
      </c>
      <c r="G1987" s="231"/>
      <c r="H1987" s="234">
        <v>3.72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547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548</v>
      </c>
      <c r="G1989" s="231"/>
      <c r="H1989" s="234">
        <v>16.23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549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550</v>
      </c>
      <c r="G1991" s="231"/>
      <c r="H1991" s="234">
        <v>6.54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916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551</v>
      </c>
      <c r="G1993" s="231"/>
      <c r="H1993" s="234">
        <v>3.62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552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553</v>
      </c>
      <c r="G1995" s="231"/>
      <c r="H1995" s="234">
        <v>2.5299999999999998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554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555</v>
      </c>
      <c r="G1997" s="231"/>
      <c r="H1997" s="234">
        <v>3.95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556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557</v>
      </c>
      <c r="G1999" s="231"/>
      <c r="H1999" s="234">
        <v>10.75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558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559</v>
      </c>
      <c r="G2001" s="231"/>
      <c r="H2001" s="234">
        <v>5.85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560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3" customFormat="1" ht="13.5">
      <c r="B2003" s="230"/>
      <c r="C2003" s="231"/>
      <c r="D2003" s="220" t="s">
        <v>162</v>
      </c>
      <c r="E2003" s="232" t="s">
        <v>34</v>
      </c>
      <c r="F2003" s="233" t="s">
        <v>561</v>
      </c>
      <c r="G2003" s="231"/>
      <c r="H2003" s="234">
        <v>1.04</v>
      </c>
      <c r="I2003" s="235"/>
      <c r="J2003" s="231"/>
      <c r="K2003" s="231"/>
      <c r="L2003" s="236"/>
      <c r="M2003" s="237"/>
      <c r="N2003" s="238"/>
      <c r="O2003" s="238"/>
      <c r="P2003" s="238"/>
      <c r="Q2003" s="238"/>
      <c r="R2003" s="238"/>
      <c r="S2003" s="238"/>
      <c r="T2003" s="239"/>
      <c r="AT2003" s="240" t="s">
        <v>162</v>
      </c>
      <c r="AU2003" s="240" t="s">
        <v>86</v>
      </c>
      <c r="AV2003" s="13" t="s">
        <v>86</v>
      </c>
      <c r="AW2003" s="13" t="s">
        <v>41</v>
      </c>
      <c r="AX2003" s="13" t="s">
        <v>77</v>
      </c>
      <c r="AY2003" s="240" t="s">
        <v>153</v>
      </c>
    </row>
    <row r="2004" spans="2:51" s="12" customFormat="1" ht="13.5">
      <c r="B2004" s="218"/>
      <c r="C2004" s="219"/>
      <c r="D2004" s="220" t="s">
        <v>162</v>
      </c>
      <c r="E2004" s="221" t="s">
        <v>34</v>
      </c>
      <c r="F2004" s="222" t="s">
        <v>562</v>
      </c>
      <c r="G2004" s="219"/>
      <c r="H2004" s="223" t="s">
        <v>34</v>
      </c>
      <c r="I2004" s="224"/>
      <c r="J2004" s="219"/>
      <c r="K2004" s="219"/>
      <c r="L2004" s="225"/>
      <c r="M2004" s="226"/>
      <c r="N2004" s="227"/>
      <c r="O2004" s="227"/>
      <c r="P2004" s="227"/>
      <c r="Q2004" s="227"/>
      <c r="R2004" s="227"/>
      <c r="S2004" s="227"/>
      <c r="T2004" s="228"/>
      <c r="AT2004" s="229" t="s">
        <v>162</v>
      </c>
      <c r="AU2004" s="229" t="s">
        <v>86</v>
      </c>
      <c r="AV2004" s="12" t="s">
        <v>84</v>
      </c>
      <c r="AW2004" s="12" t="s">
        <v>41</v>
      </c>
      <c r="AX2004" s="12" t="s">
        <v>77</v>
      </c>
      <c r="AY2004" s="229" t="s">
        <v>153</v>
      </c>
    </row>
    <row r="2005" spans="2:51" s="13" customFormat="1" ht="13.5">
      <c r="B2005" s="230"/>
      <c r="C2005" s="231"/>
      <c r="D2005" s="220" t="s">
        <v>162</v>
      </c>
      <c r="E2005" s="232" t="s">
        <v>34</v>
      </c>
      <c r="F2005" s="233" t="s">
        <v>563</v>
      </c>
      <c r="G2005" s="231"/>
      <c r="H2005" s="234">
        <v>0.55000000000000004</v>
      </c>
      <c r="I2005" s="235"/>
      <c r="J2005" s="231"/>
      <c r="K2005" s="231"/>
      <c r="L2005" s="236"/>
      <c r="M2005" s="237"/>
      <c r="N2005" s="238"/>
      <c r="O2005" s="238"/>
      <c r="P2005" s="238"/>
      <c r="Q2005" s="238"/>
      <c r="R2005" s="238"/>
      <c r="S2005" s="238"/>
      <c r="T2005" s="239"/>
      <c r="AT2005" s="240" t="s">
        <v>162</v>
      </c>
      <c r="AU2005" s="240" t="s">
        <v>86</v>
      </c>
      <c r="AV2005" s="13" t="s">
        <v>86</v>
      </c>
      <c r="AW2005" s="13" t="s">
        <v>41</v>
      </c>
      <c r="AX2005" s="13" t="s">
        <v>77</v>
      </c>
      <c r="AY2005" s="240" t="s">
        <v>153</v>
      </c>
    </row>
    <row r="2006" spans="2:51" s="12" customFormat="1" ht="13.5">
      <c r="B2006" s="218"/>
      <c r="C2006" s="219"/>
      <c r="D2006" s="220" t="s">
        <v>162</v>
      </c>
      <c r="E2006" s="221" t="s">
        <v>34</v>
      </c>
      <c r="F2006" s="222" t="s">
        <v>242</v>
      </c>
      <c r="G2006" s="219"/>
      <c r="H2006" s="223" t="s">
        <v>34</v>
      </c>
      <c r="I2006" s="224"/>
      <c r="J2006" s="219"/>
      <c r="K2006" s="219"/>
      <c r="L2006" s="225"/>
      <c r="M2006" s="226"/>
      <c r="N2006" s="227"/>
      <c r="O2006" s="227"/>
      <c r="P2006" s="227"/>
      <c r="Q2006" s="227"/>
      <c r="R2006" s="227"/>
      <c r="S2006" s="227"/>
      <c r="T2006" s="228"/>
      <c r="AT2006" s="229" t="s">
        <v>162</v>
      </c>
      <c r="AU2006" s="229" t="s">
        <v>86</v>
      </c>
      <c r="AV2006" s="12" t="s">
        <v>84</v>
      </c>
      <c r="AW2006" s="12" t="s">
        <v>41</v>
      </c>
      <c r="AX2006" s="12" t="s">
        <v>77</v>
      </c>
      <c r="AY2006" s="229" t="s">
        <v>153</v>
      </c>
    </row>
    <row r="2007" spans="2:51" s="13" customFormat="1" ht="13.5">
      <c r="B2007" s="230"/>
      <c r="C2007" s="231"/>
      <c r="D2007" s="220" t="s">
        <v>162</v>
      </c>
      <c r="E2007" s="232" t="s">
        <v>34</v>
      </c>
      <c r="F2007" s="233" t="s">
        <v>243</v>
      </c>
      <c r="G2007" s="231"/>
      <c r="H2007" s="234">
        <v>0.68</v>
      </c>
      <c r="I2007" s="235"/>
      <c r="J2007" s="231"/>
      <c r="K2007" s="231"/>
      <c r="L2007" s="236"/>
      <c r="M2007" s="237"/>
      <c r="N2007" s="238"/>
      <c r="O2007" s="238"/>
      <c r="P2007" s="238"/>
      <c r="Q2007" s="238"/>
      <c r="R2007" s="238"/>
      <c r="S2007" s="238"/>
      <c r="T2007" s="239"/>
      <c r="AT2007" s="240" t="s">
        <v>162</v>
      </c>
      <c r="AU2007" s="240" t="s">
        <v>86</v>
      </c>
      <c r="AV2007" s="13" t="s">
        <v>86</v>
      </c>
      <c r="AW2007" s="13" t="s">
        <v>41</v>
      </c>
      <c r="AX2007" s="13" t="s">
        <v>77</v>
      </c>
      <c r="AY2007" s="240" t="s">
        <v>153</v>
      </c>
    </row>
    <row r="2008" spans="2:51" s="12" customFormat="1" ht="13.5">
      <c r="B2008" s="218"/>
      <c r="C2008" s="219"/>
      <c r="D2008" s="220" t="s">
        <v>162</v>
      </c>
      <c r="E2008" s="221" t="s">
        <v>34</v>
      </c>
      <c r="F2008" s="222" t="s">
        <v>564</v>
      </c>
      <c r="G2008" s="219"/>
      <c r="H2008" s="223" t="s">
        <v>34</v>
      </c>
      <c r="I2008" s="224"/>
      <c r="J2008" s="219"/>
      <c r="K2008" s="219"/>
      <c r="L2008" s="225"/>
      <c r="M2008" s="226"/>
      <c r="N2008" s="227"/>
      <c r="O2008" s="227"/>
      <c r="P2008" s="227"/>
      <c r="Q2008" s="227"/>
      <c r="R2008" s="227"/>
      <c r="S2008" s="227"/>
      <c r="T2008" s="228"/>
      <c r="AT2008" s="229" t="s">
        <v>162</v>
      </c>
      <c r="AU2008" s="229" t="s">
        <v>86</v>
      </c>
      <c r="AV2008" s="12" t="s">
        <v>84</v>
      </c>
      <c r="AW2008" s="12" t="s">
        <v>41</v>
      </c>
      <c r="AX2008" s="12" t="s">
        <v>77</v>
      </c>
      <c r="AY2008" s="229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565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566</v>
      </c>
      <c r="G2010" s="231"/>
      <c r="H2010" s="234">
        <v>2.4300000000000002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567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568</v>
      </c>
      <c r="G2012" s="231"/>
      <c r="H2012" s="234">
        <v>3.96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569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570</v>
      </c>
      <c r="G2014" s="231"/>
      <c r="H2014" s="234">
        <v>5.04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571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572</v>
      </c>
      <c r="G2016" s="231"/>
      <c r="H2016" s="234">
        <v>4.8600000000000003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 ht="13.5">
      <c r="B2017" s="218"/>
      <c r="C2017" s="219"/>
      <c r="D2017" s="220" t="s">
        <v>162</v>
      </c>
      <c r="E2017" s="221" t="s">
        <v>34</v>
      </c>
      <c r="F2017" s="222" t="s">
        <v>573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 ht="13.5">
      <c r="B2018" s="230"/>
      <c r="C2018" s="231"/>
      <c r="D2018" s="220" t="s">
        <v>162</v>
      </c>
      <c r="E2018" s="232" t="s">
        <v>34</v>
      </c>
      <c r="F2018" s="233" t="s">
        <v>574</v>
      </c>
      <c r="G2018" s="231"/>
      <c r="H2018" s="234">
        <v>5.0999999999999996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 ht="13.5">
      <c r="B2019" s="218"/>
      <c r="C2019" s="219"/>
      <c r="D2019" s="220" t="s">
        <v>162</v>
      </c>
      <c r="E2019" s="221" t="s">
        <v>34</v>
      </c>
      <c r="F2019" s="222" t="s">
        <v>575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 ht="13.5">
      <c r="B2020" s="230"/>
      <c r="C2020" s="231"/>
      <c r="D2020" s="220" t="s">
        <v>162</v>
      </c>
      <c r="E2020" s="232" t="s">
        <v>34</v>
      </c>
      <c r="F2020" s="233" t="s">
        <v>576</v>
      </c>
      <c r="G2020" s="231"/>
      <c r="H2020" s="234">
        <v>5.91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 ht="13.5">
      <c r="B2021" s="218"/>
      <c r="C2021" s="219"/>
      <c r="D2021" s="220" t="s">
        <v>162</v>
      </c>
      <c r="E2021" s="221" t="s">
        <v>34</v>
      </c>
      <c r="F2021" s="222" t="s">
        <v>577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 ht="13.5">
      <c r="B2022" s="230"/>
      <c r="C2022" s="231"/>
      <c r="D2022" s="220" t="s">
        <v>162</v>
      </c>
      <c r="E2022" s="232" t="s">
        <v>34</v>
      </c>
      <c r="F2022" s="233" t="s">
        <v>578</v>
      </c>
      <c r="G2022" s="231"/>
      <c r="H2022" s="234">
        <v>6.51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 ht="13.5">
      <c r="B2023" s="218"/>
      <c r="C2023" s="219"/>
      <c r="D2023" s="220" t="s">
        <v>162</v>
      </c>
      <c r="E2023" s="221" t="s">
        <v>34</v>
      </c>
      <c r="F2023" s="222" t="s">
        <v>579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 ht="13.5">
      <c r="B2024" s="230"/>
      <c r="C2024" s="231"/>
      <c r="D2024" s="220" t="s">
        <v>162</v>
      </c>
      <c r="E2024" s="232" t="s">
        <v>34</v>
      </c>
      <c r="F2024" s="233" t="s">
        <v>580</v>
      </c>
      <c r="G2024" s="231"/>
      <c r="H2024" s="234">
        <v>2.36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581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 ht="13.5">
      <c r="B2026" s="230"/>
      <c r="C2026" s="231"/>
      <c r="D2026" s="220" t="s">
        <v>162</v>
      </c>
      <c r="E2026" s="232" t="s">
        <v>34</v>
      </c>
      <c r="F2026" s="233" t="s">
        <v>582</v>
      </c>
      <c r="G2026" s="231"/>
      <c r="H2026" s="234">
        <v>13.29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2" customFormat="1" ht="13.5">
      <c r="B2027" s="218"/>
      <c r="C2027" s="219"/>
      <c r="D2027" s="220" t="s">
        <v>162</v>
      </c>
      <c r="E2027" s="221" t="s">
        <v>34</v>
      </c>
      <c r="F2027" s="222" t="s">
        <v>583</v>
      </c>
      <c r="G2027" s="219"/>
      <c r="H2027" s="223" t="s">
        <v>34</v>
      </c>
      <c r="I2027" s="224"/>
      <c r="J2027" s="219"/>
      <c r="K2027" s="219"/>
      <c r="L2027" s="225"/>
      <c r="M2027" s="226"/>
      <c r="N2027" s="227"/>
      <c r="O2027" s="227"/>
      <c r="P2027" s="227"/>
      <c r="Q2027" s="227"/>
      <c r="R2027" s="227"/>
      <c r="S2027" s="227"/>
      <c r="T2027" s="228"/>
      <c r="AT2027" s="229" t="s">
        <v>162</v>
      </c>
      <c r="AU2027" s="229" t="s">
        <v>86</v>
      </c>
      <c r="AV2027" s="12" t="s">
        <v>84</v>
      </c>
      <c r="AW2027" s="12" t="s">
        <v>41</v>
      </c>
      <c r="AX2027" s="12" t="s">
        <v>77</v>
      </c>
      <c r="AY2027" s="229" t="s">
        <v>153</v>
      </c>
    </row>
    <row r="2028" spans="2:51" s="13" customFormat="1" ht="13.5">
      <c r="B2028" s="230"/>
      <c r="C2028" s="231"/>
      <c r="D2028" s="220" t="s">
        <v>162</v>
      </c>
      <c r="E2028" s="232" t="s">
        <v>34</v>
      </c>
      <c r="F2028" s="233" t="s">
        <v>559</v>
      </c>
      <c r="G2028" s="231"/>
      <c r="H2028" s="234">
        <v>5.85</v>
      </c>
      <c r="I2028" s="235"/>
      <c r="J2028" s="231"/>
      <c r="K2028" s="231"/>
      <c r="L2028" s="236"/>
      <c r="M2028" s="237"/>
      <c r="N2028" s="238"/>
      <c r="O2028" s="238"/>
      <c r="P2028" s="238"/>
      <c r="Q2028" s="238"/>
      <c r="R2028" s="238"/>
      <c r="S2028" s="238"/>
      <c r="T2028" s="239"/>
      <c r="AT2028" s="240" t="s">
        <v>162</v>
      </c>
      <c r="AU2028" s="240" t="s">
        <v>86</v>
      </c>
      <c r="AV2028" s="13" t="s">
        <v>86</v>
      </c>
      <c r="AW2028" s="13" t="s">
        <v>41</v>
      </c>
      <c r="AX2028" s="13" t="s">
        <v>77</v>
      </c>
      <c r="AY2028" s="240" t="s">
        <v>153</v>
      </c>
    </row>
    <row r="2029" spans="2:51" s="12" customFormat="1" ht="13.5">
      <c r="B2029" s="218"/>
      <c r="C2029" s="219"/>
      <c r="D2029" s="220" t="s">
        <v>162</v>
      </c>
      <c r="E2029" s="221" t="s">
        <v>34</v>
      </c>
      <c r="F2029" s="222" t="s">
        <v>584</v>
      </c>
      <c r="G2029" s="219"/>
      <c r="H2029" s="223" t="s">
        <v>34</v>
      </c>
      <c r="I2029" s="224"/>
      <c r="J2029" s="219"/>
      <c r="K2029" s="219"/>
      <c r="L2029" s="225"/>
      <c r="M2029" s="226"/>
      <c r="N2029" s="227"/>
      <c r="O2029" s="227"/>
      <c r="P2029" s="227"/>
      <c r="Q2029" s="227"/>
      <c r="R2029" s="227"/>
      <c r="S2029" s="227"/>
      <c r="T2029" s="228"/>
      <c r="AT2029" s="229" t="s">
        <v>162</v>
      </c>
      <c r="AU2029" s="229" t="s">
        <v>86</v>
      </c>
      <c r="AV2029" s="12" t="s">
        <v>84</v>
      </c>
      <c r="AW2029" s="12" t="s">
        <v>41</v>
      </c>
      <c r="AX2029" s="12" t="s">
        <v>77</v>
      </c>
      <c r="AY2029" s="229" t="s">
        <v>153</v>
      </c>
    </row>
    <row r="2030" spans="2:51" s="13" customFormat="1" ht="13.5">
      <c r="B2030" s="230"/>
      <c r="C2030" s="231"/>
      <c r="D2030" s="220" t="s">
        <v>162</v>
      </c>
      <c r="E2030" s="232" t="s">
        <v>34</v>
      </c>
      <c r="F2030" s="233" t="s">
        <v>585</v>
      </c>
      <c r="G2030" s="231"/>
      <c r="H2030" s="234">
        <v>2.71</v>
      </c>
      <c r="I2030" s="235"/>
      <c r="J2030" s="231"/>
      <c r="K2030" s="231"/>
      <c r="L2030" s="236"/>
      <c r="M2030" s="237"/>
      <c r="N2030" s="238"/>
      <c r="O2030" s="238"/>
      <c r="P2030" s="238"/>
      <c r="Q2030" s="238"/>
      <c r="R2030" s="238"/>
      <c r="S2030" s="238"/>
      <c r="T2030" s="239"/>
      <c r="AT2030" s="240" t="s">
        <v>162</v>
      </c>
      <c r="AU2030" s="240" t="s">
        <v>86</v>
      </c>
      <c r="AV2030" s="13" t="s">
        <v>86</v>
      </c>
      <c r="AW2030" s="13" t="s">
        <v>41</v>
      </c>
      <c r="AX2030" s="13" t="s">
        <v>77</v>
      </c>
      <c r="AY2030" s="240" t="s">
        <v>153</v>
      </c>
    </row>
    <row r="2031" spans="2:51" s="12" customFormat="1" ht="13.5">
      <c r="B2031" s="218"/>
      <c r="C2031" s="219"/>
      <c r="D2031" s="220" t="s">
        <v>162</v>
      </c>
      <c r="E2031" s="221" t="s">
        <v>34</v>
      </c>
      <c r="F2031" s="222" t="s">
        <v>586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3" customFormat="1" ht="13.5">
      <c r="B2032" s="230"/>
      <c r="C2032" s="231"/>
      <c r="D2032" s="220" t="s">
        <v>162</v>
      </c>
      <c r="E2032" s="232" t="s">
        <v>34</v>
      </c>
      <c r="F2032" s="233" t="s">
        <v>587</v>
      </c>
      <c r="G2032" s="231"/>
      <c r="H2032" s="234">
        <v>4.33</v>
      </c>
      <c r="I2032" s="235"/>
      <c r="J2032" s="231"/>
      <c r="K2032" s="231"/>
      <c r="L2032" s="236"/>
      <c r="M2032" s="237"/>
      <c r="N2032" s="238"/>
      <c r="O2032" s="238"/>
      <c r="P2032" s="238"/>
      <c r="Q2032" s="238"/>
      <c r="R2032" s="238"/>
      <c r="S2032" s="238"/>
      <c r="T2032" s="239"/>
      <c r="AT2032" s="240" t="s">
        <v>162</v>
      </c>
      <c r="AU2032" s="240" t="s">
        <v>86</v>
      </c>
      <c r="AV2032" s="13" t="s">
        <v>86</v>
      </c>
      <c r="AW2032" s="13" t="s">
        <v>41</v>
      </c>
      <c r="AX2032" s="13" t="s">
        <v>77</v>
      </c>
      <c r="AY2032" s="240" t="s">
        <v>153</v>
      </c>
    </row>
    <row r="2033" spans="2:65" s="14" customFormat="1" ht="13.5">
      <c r="B2033" s="241"/>
      <c r="C2033" s="242"/>
      <c r="D2033" s="220" t="s">
        <v>162</v>
      </c>
      <c r="E2033" s="253" t="s">
        <v>34</v>
      </c>
      <c r="F2033" s="254" t="s">
        <v>168</v>
      </c>
      <c r="G2033" s="242"/>
      <c r="H2033" s="255">
        <v>181.41</v>
      </c>
      <c r="I2033" s="247"/>
      <c r="J2033" s="242"/>
      <c r="K2033" s="242"/>
      <c r="L2033" s="248"/>
      <c r="M2033" s="249"/>
      <c r="N2033" s="250"/>
      <c r="O2033" s="250"/>
      <c r="P2033" s="250"/>
      <c r="Q2033" s="250"/>
      <c r="R2033" s="250"/>
      <c r="S2033" s="250"/>
      <c r="T2033" s="251"/>
      <c r="AT2033" s="252" t="s">
        <v>162</v>
      </c>
      <c r="AU2033" s="252" t="s">
        <v>86</v>
      </c>
      <c r="AV2033" s="14" t="s">
        <v>160</v>
      </c>
      <c r="AW2033" s="14" t="s">
        <v>41</v>
      </c>
      <c r="AX2033" s="14" t="s">
        <v>84</v>
      </c>
      <c r="AY2033" s="252" t="s">
        <v>153</v>
      </c>
    </row>
    <row r="2034" spans="2:65" s="11" customFormat="1" ht="29.85" customHeight="1">
      <c r="B2034" s="189"/>
      <c r="C2034" s="190"/>
      <c r="D2034" s="203" t="s">
        <v>76</v>
      </c>
      <c r="E2034" s="204" t="s">
        <v>1771</v>
      </c>
      <c r="F2034" s="204" t="s">
        <v>1772</v>
      </c>
      <c r="G2034" s="190"/>
      <c r="H2034" s="190"/>
      <c r="I2034" s="193"/>
      <c r="J2034" s="205">
        <f>BK2034</f>
        <v>0</v>
      </c>
      <c r="K2034" s="190"/>
      <c r="L2034" s="195"/>
      <c r="M2034" s="196"/>
      <c r="N2034" s="197"/>
      <c r="O2034" s="197"/>
      <c r="P2034" s="198">
        <f>SUM(P2035:P2078)</f>
        <v>0</v>
      </c>
      <c r="Q2034" s="197"/>
      <c r="R2034" s="198">
        <f>SUM(R2035:R2078)</f>
        <v>35.497860000000003</v>
      </c>
      <c r="S2034" s="197"/>
      <c r="T2034" s="199">
        <f>SUM(T2035:T2078)</f>
        <v>0</v>
      </c>
      <c r="AR2034" s="200" t="s">
        <v>86</v>
      </c>
      <c r="AT2034" s="201" t="s">
        <v>76</v>
      </c>
      <c r="AU2034" s="201" t="s">
        <v>84</v>
      </c>
      <c r="AY2034" s="200" t="s">
        <v>153</v>
      </c>
      <c r="BK2034" s="202">
        <f>SUM(BK2035:BK2078)</f>
        <v>0</v>
      </c>
    </row>
    <row r="2035" spans="2:65" s="1" customFormat="1" ht="31.5" customHeight="1">
      <c r="B2035" s="43"/>
      <c r="C2035" s="206" t="s">
        <v>1773</v>
      </c>
      <c r="D2035" s="206" t="s">
        <v>155</v>
      </c>
      <c r="E2035" s="207" t="s">
        <v>1774</v>
      </c>
      <c r="F2035" s="208" t="s">
        <v>1775</v>
      </c>
      <c r="G2035" s="209" t="s">
        <v>158</v>
      </c>
      <c r="H2035" s="210">
        <v>196.773</v>
      </c>
      <c r="I2035" s="211"/>
      <c r="J2035" s="212">
        <f>ROUND(I2035*H2035,2)</f>
        <v>0</v>
      </c>
      <c r="K2035" s="208" t="s">
        <v>159</v>
      </c>
      <c r="L2035" s="63"/>
      <c r="M2035" s="213" t="s">
        <v>34</v>
      </c>
      <c r="N2035" s="214" t="s">
        <v>48</v>
      </c>
      <c r="O2035" s="44"/>
      <c r="P2035" s="215">
        <f>O2035*H2035</f>
        <v>0</v>
      </c>
      <c r="Q2035" s="215">
        <v>0.04</v>
      </c>
      <c r="R2035" s="215">
        <f>Q2035*H2035</f>
        <v>7.8709199999999999</v>
      </c>
      <c r="S2035" s="215">
        <v>0</v>
      </c>
      <c r="T2035" s="216">
        <f>S2035*H2035</f>
        <v>0</v>
      </c>
      <c r="AR2035" s="25" t="s">
        <v>288</v>
      </c>
      <c r="AT2035" s="25" t="s">
        <v>155</v>
      </c>
      <c r="AU2035" s="25" t="s">
        <v>86</v>
      </c>
      <c r="AY2035" s="25" t="s">
        <v>153</v>
      </c>
      <c r="BE2035" s="217">
        <f>IF(N2035="základní",J2035,0)</f>
        <v>0</v>
      </c>
      <c r="BF2035" s="217">
        <f>IF(N2035="snížená",J2035,0)</f>
        <v>0</v>
      </c>
      <c r="BG2035" s="217">
        <f>IF(N2035="zákl. přenesená",J2035,0)</f>
        <v>0</v>
      </c>
      <c r="BH2035" s="217">
        <f>IF(N2035="sníž. přenesená",J2035,0)</f>
        <v>0</v>
      </c>
      <c r="BI2035" s="217">
        <f>IF(N2035="nulová",J2035,0)</f>
        <v>0</v>
      </c>
      <c r="BJ2035" s="25" t="s">
        <v>84</v>
      </c>
      <c r="BK2035" s="217">
        <f>ROUND(I2035*H2035,2)</f>
        <v>0</v>
      </c>
      <c r="BL2035" s="25" t="s">
        <v>288</v>
      </c>
      <c r="BM2035" s="25" t="s">
        <v>1776</v>
      </c>
    </row>
    <row r="2036" spans="2:65" s="12" customFormat="1" ht="13.5">
      <c r="B2036" s="218"/>
      <c r="C2036" s="219"/>
      <c r="D2036" s="220" t="s">
        <v>162</v>
      </c>
      <c r="E2036" s="221" t="s">
        <v>34</v>
      </c>
      <c r="F2036" s="222" t="s">
        <v>1777</v>
      </c>
      <c r="G2036" s="219"/>
      <c r="H2036" s="223" t="s">
        <v>34</v>
      </c>
      <c r="I2036" s="224"/>
      <c r="J2036" s="219"/>
      <c r="K2036" s="219"/>
      <c r="L2036" s="225"/>
      <c r="M2036" s="226"/>
      <c r="N2036" s="227"/>
      <c r="O2036" s="227"/>
      <c r="P2036" s="227"/>
      <c r="Q2036" s="227"/>
      <c r="R2036" s="227"/>
      <c r="S2036" s="227"/>
      <c r="T2036" s="228"/>
      <c r="AT2036" s="229" t="s">
        <v>162</v>
      </c>
      <c r="AU2036" s="229" t="s">
        <v>86</v>
      </c>
      <c r="AV2036" s="12" t="s">
        <v>84</v>
      </c>
      <c r="AW2036" s="12" t="s">
        <v>41</v>
      </c>
      <c r="AX2036" s="12" t="s">
        <v>77</v>
      </c>
      <c r="AY2036" s="229" t="s">
        <v>153</v>
      </c>
    </row>
    <row r="2037" spans="2:65" s="12" customFormat="1" ht="13.5">
      <c r="B2037" s="218"/>
      <c r="C2037" s="219"/>
      <c r="D2037" s="220" t="s">
        <v>162</v>
      </c>
      <c r="E2037" s="221" t="s">
        <v>34</v>
      </c>
      <c r="F2037" s="222" t="s">
        <v>163</v>
      </c>
      <c r="G2037" s="219"/>
      <c r="H2037" s="223" t="s">
        <v>34</v>
      </c>
      <c r="I2037" s="224"/>
      <c r="J2037" s="219"/>
      <c r="K2037" s="219"/>
      <c r="L2037" s="225"/>
      <c r="M2037" s="226"/>
      <c r="N2037" s="227"/>
      <c r="O2037" s="227"/>
      <c r="P2037" s="227"/>
      <c r="Q2037" s="227"/>
      <c r="R2037" s="227"/>
      <c r="S2037" s="227"/>
      <c r="T2037" s="228"/>
      <c r="AT2037" s="229" t="s">
        <v>162</v>
      </c>
      <c r="AU2037" s="229" t="s">
        <v>86</v>
      </c>
      <c r="AV2037" s="12" t="s">
        <v>84</v>
      </c>
      <c r="AW2037" s="12" t="s">
        <v>41</v>
      </c>
      <c r="AX2037" s="12" t="s">
        <v>77</v>
      </c>
      <c r="AY2037" s="229" t="s">
        <v>153</v>
      </c>
    </row>
    <row r="2038" spans="2:65" s="12" customFormat="1" ht="13.5">
      <c r="B2038" s="218"/>
      <c r="C2038" s="219"/>
      <c r="D2038" s="220" t="s">
        <v>162</v>
      </c>
      <c r="E2038" s="221" t="s">
        <v>34</v>
      </c>
      <c r="F2038" s="222" t="s">
        <v>164</v>
      </c>
      <c r="G2038" s="219"/>
      <c r="H2038" s="223" t="s">
        <v>34</v>
      </c>
      <c r="I2038" s="224"/>
      <c r="J2038" s="219"/>
      <c r="K2038" s="219"/>
      <c r="L2038" s="225"/>
      <c r="M2038" s="226"/>
      <c r="N2038" s="227"/>
      <c r="O2038" s="227"/>
      <c r="P2038" s="227"/>
      <c r="Q2038" s="227"/>
      <c r="R2038" s="227"/>
      <c r="S2038" s="227"/>
      <c r="T2038" s="228"/>
      <c r="AT2038" s="229" t="s">
        <v>162</v>
      </c>
      <c r="AU2038" s="229" t="s">
        <v>86</v>
      </c>
      <c r="AV2038" s="12" t="s">
        <v>84</v>
      </c>
      <c r="AW2038" s="12" t="s">
        <v>41</v>
      </c>
      <c r="AX2038" s="12" t="s">
        <v>77</v>
      </c>
      <c r="AY2038" s="229" t="s">
        <v>153</v>
      </c>
    </row>
    <row r="2039" spans="2:65" s="13" customFormat="1" ht="13.5">
      <c r="B2039" s="230"/>
      <c r="C2039" s="231"/>
      <c r="D2039" s="220" t="s">
        <v>162</v>
      </c>
      <c r="E2039" s="232" t="s">
        <v>34</v>
      </c>
      <c r="F2039" s="233" t="s">
        <v>165</v>
      </c>
      <c r="G2039" s="231"/>
      <c r="H2039" s="234">
        <v>90.53</v>
      </c>
      <c r="I2039" s="235"/>
      <c r="J2039" s="231"/>
      <c r="K2039" s="231"/>
      <c r="L2039" s="236"/>
      <c r="M2039" s="237"/>
      <c r="N2039" s="238"/>
      <c r="O2039" s="238"/>
      <c r="P2039" s="238"/>
      <c r="Q2039" s="238"/>
      <c r="R2039" s="238"/>
      <c r="S2039" s="238"/>
      <c r="T2039" s="239"/>
      <c r="AT2039" s="240" t="s">
        <v>162</v>
      </c>
      <c r="AU2039" s="240" t="s">
        <v>86</v>
      </c>
      <c r="AV2039" s="13" t="s">
        <v>86</v>
      </c>
      <c r="AW2039" s="13" t="s">
        <v>41</v>
      </c>
      <c r="AX2039" s="13" t="s">
        <v>77</v>
      </c>
      <c r="AY2039" s="240" t="s">
        <v>153</v>
      </c>
    </row>
    <row r="2040" spans="2:65" s="12" customFormat="1" ht="13.5">
      <c r="B2040" s="218"/>
      <c r="C2040" s="219"/>
      <c r="D2040" s="220" t="s">
        <v>162</v>
      </c>
      <c r="E2040" s="221" t="s">
        <v>34</v>
      </c>
      <c r="F2040" s="222" t="s">
        <v>166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65" s="12" customFormat="1" ht="13.5">
      <c r="B2041" s="218"/>
      <c r="C2041" s="219"/>
      <c r="D2041" s="220" t="s">
        <v>162</v>
      </c>
      <c r="E2041" s="221" t="s">
        <v>34</v>
      </c>
      <c r="F2041" s="222" t="s">
        <v>164</v>
      </c>
      <c r="G2041" s="219"/>
      <c r="H2041" s="223" t="s">
        <v>34</v>
      </c>
      <c r="I2041" s="224"/>
      <c r="J2041" s="219"/>
      <c r="K2041" s="219"/>
      <c r="L2041" s="225"/>
      <c r="M2041" s="226"/>
      <c r="N2041" s="227"/>
      <c r="O2041" s="227"/>
      <c r="P2041" s="227"/>
      <c r="Q2041" s="227"/>
      <c r="R2041" s="227"/>
      <c r="S2041" s="227"/>
      <c r="T2041" s="228"/>
      <c r="AT2041" s="229" t="s">
        <v>162</v>
      </c>
      <c r="AU2041" s="229" t="s">
        <v>86</v>
      </c>
      <c r="AV2041" s="12" t="s">
        <v>84</v>
      </c>
      <c r="AW2041" s="12" t="s">
        <v>41</v>
      </c>
      <c r="AX2041" s="12" t="s">
        <v>77</v>
      </c>
      <c r="AY2041" s="229" t="s">
        <v>153</v>
      </c>
    </row>
    <row r="2042" spans="2:65" s="13" customFormat="1" ht="13.5">
      <c r="B2042" s="230"/>
      <c r="C2042" s="231"/>
      <c r="D2042" s="220" t="s">
        <v>162</v>
      </c>
      <c r="E2042" s="232" t="s">
        <v>34</v>
      </c>
      <c r="F2042" s="233" t="s">
        <v>167</v>
      </c>
      <c r="G2042" s="231"/>
      <c r="H2042" s="234">
        <v>31.52</v>
      </c>
      <c r="I2042" s="235"/>
      <c r="J2042" s="231"/>
      <c r="K2042" s="231"/>
      <c r="L2042" s="236"/>
      <c r="M2042" s="237"/>
      <c r="N2042" s="238"/>
      <c r="O2042" s="238"/>
      <c r="P2042" s="238"/>
      <c r="Q2042" s="238"/>
      <c r="R2042" s="238"/>
      <c r="S2042" s="238"/>
      <c r="T2042" s="239"/>
      <c r="AT2042" s="240" t="s">
        <v>162</v>
      </c>
      <c r="AU2042" s="240" t="s">
        <v>86</v>
      </c>
      <c r="AV2042" s="13" t="s">
        <v>86</v>
      </c>
      <c r="AW2042" s="13" t="s">
        <v>41</v>
      </c>
      <c r="AX2042" s="13" t="s">
        <v>77</v>
      </c>
      <c r="AY2042" s="240" t="s">
        <v>153</v>
      </c>
    </row>
    <row r="2043" spans="2:65" s="14" customFormat="1" ht="13.5">
      <c r="B2043" s="241"/>
      <c r="C2043" s="242"/>
      <c r="D2043" s="220" t="s">
        <v>162</v>
      </c>
      <c r="E2043" s="253" t="s">
        <v>34</v>
      </c>
      <c r="F2043" s="254" t="s">
        <v>168</v>
      </c>
      <c r="G2043" s="242"/>
      <c r="H2043" s="255">
        <v>122.05</v>
      </c>
      <c r="I2043" s="247"/>
      <c r="J2043" s="242"/>
      <c r="K2043" s="242"/>
      <c r="L2043" s="248"/>
      <c r="M2043" s="249"/>
      <c r="N2043" s="250"/>
      <c r="O2043" s="250"/>
      <c r="P2043" s="250"/>
      <c r="Q2043" s="250"/>
      <c r="R2043" s="250"/>
      <c r="S2043" s="250"/>
      <c r="T2043" s="251"/>
      <c r="AT2043" s="252" t="s">
        <v>162</v>
      </c>
      <c r="AU2043" s="252" t="s">
        <v>86</v>
      </c>
      <c r="AV2043" s="14" t="s">
        <v>160</v>
      </c>
      <c r="AW2043" s="14" t="s">
        <v>41</v>
      </c>
      <c r="AX2043" s="14" t="s">
        <v>77</v>
      </c>
      <c r="AY2043" s="252" t="s">
        <v>153</v>
      </c>
    </row>
    <row r="2044" spans="2:65" s="13" customFormat="1" ht="13.5">
      <c r="B2044" s="230"/>
      <c r="C2044" s="231"/>
      <c r="D2044" s="220" t="s">
        <v>162</v>
      </c>
      <c r="E2044" s="232" t="s">
        <v>34</v>
      </c>
      <c r="F2044" s="233" t="s">
        <v>1778</v>
      </c>
      <c r="G2044" s="231"/>
      <c r="H2044" s="234">
        <v>158.66499999999999</v>
      </c>
      <c r="I2044" s="235"/>
      <c r="J2044" s="231"/>
      <c r="K2044" s="231"/>
      <c r="L2044" s="236"/>
      <c r="M2044" s="237"/>
      <c r="N2044" s="238"/>
      <c r="O2044" s="238"/>
      <c r="P2044" s="238"/>
      <c r="Q2044" s="238"/>
      <c r="R2044" s="238"/>
      <c r="S2044" s="238"/>
      <c r="T2044" s="239"/>
      <c r="AT2044" s="240" t="s">
        <v>162</v>
      </c>
      <c r="AU2044" s="240" t="s">
        <v>86</v>
      </c>
      <c r="AV2044" s="13" t="s">
        <v>86</v>
      </c>
      <c r="AW2044" s="13" t="s">
        <v>41</v>
      </c>
      <c r="AX2044" s="13" t="s">
        <v>77</v>
      </c>
      <c r="AY2044" s="240" t="s">
        <v>153</v>
      </c>
    </row>
    <row r="2045" spans="2:65" s="14" customFormat="1" ht="13.5">
      <c r="B2045" s="241"/>
      <c r="C2045" s="242"/>
      <c r="D2045" s="220" t="s">
        <v>162</v>
      </c>
      <c r="E2045" s="253" t="s">
        <v>34</v>
      </c>
      <c r="F2045" s="254" t="s">
        <v>257</v>
      </c>
      <c r="G2045" s="242"/>
      <c r="H2045" s="255">
        <v>158.66499999999999</v>
      </c>
      <c r="I2045" s="247"/>
      <c r="J2045" s="242"/>
      <c r="K2045" s="242"/>
      <c r="L2045" s="248"/>
      <c r="M2045" s="249"/>
      <c r="N2045" s="250"/>
      <c r="O2045" s="250"/>
      <c r="P2045" s="250"/>
      <c r="Q2045" s="250"/>
      <c r="R2045" s="250"/>
      <c r="S2045" s="250"/>
      <c r="T2045" s="251"/>
      <c r="AT2045" s="252" t="s">
        <v>162</v>
      </c>
      <c r="AU2045" s="252" t="s">
        <v>86</v>
      </c>
      <c r="AV2045" s="14" t="s">
        <v>160</v>
      </c>
      <c r="AW2045" s="14" t="s">
        <v>41</v>
      </c>
      <c r="AX2045" s="14" t="s">
        <v>77</v>
      </c>
      <c r="AY2045" s="252" t="s">
        <v>153</v>
      </c>
    </row>
    <row r="2046" spans="2:65" s="12" customFormat="1" ht="13.5">
      <c r="B2046" s="218"/>
      <c r="C2046" s="219"/>
      <c r="D2046" s="220" t="s">
        <v>162</v>
      </c>
      <c r="E2046" s="221" t="s">
        <v>34</v>
      </c>
      <c r="F2046" s="222" t="s">
        <v>283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65" s="13" customFormat="1" ht="13.5">
      <c r="B2047" s="230"/>
      <c r="C2047" s="231"/>
      <c r="D2047" s="220" t="s">
        <v>162</v>
      </c>
      <c r="E2047" s="232" t="s">
        <v>34</v>
      </c>
      <c r="F2047" s="233" t="s">
        <v>1779</v>
      </c>
      <c r="G2047" s="231"/>
      <c r="H2047" s="234">
        <v>38.107999999999997</v>
      </c>
      <c r="I2047" s="235"/>
      <c r="J2047" s="231"/>
      <c r="K2047" s="231"/>
      <c r="L2047" s="236"/>
      <c r="M2047" s="237"/>
      <c r="N2047" s="238"/>
      <c r="O2047" s="238"/>
      <c r="P2047" s="238"/>
      <c r="Q2047" s="238"/>
      <c r="R2047" s="238"/>
      <c r="S2047" s="238"/>
      <c r="T2047" s="239"/>
      <c r="AT2047" s="240" t="s">
        <v>162</v>
      </c>
      <c r="AU2047" s="240" t="s">
        <v>86</v>
      </c>
      <c r="AV2047" s="13" t="s">
        <v>86</v>
      </c>
      <c r="AW2047" s="13" t="s">
        <v>41</v>
      </c>
      <c r="AX2047" s="13" t="s">
        <v>77</v>
      </c>
      <c r="AY2047" s="240" t="s">
        <v>153</v>
      </c>
    </row>
    <row r="2048" spans="2:65" s="14" customFormat="1" ht="13.5">
      <c r="B2048" s="241"/>
      <c r="C2048" s="242"/>
      <c r="D2048" s="220" t="s">
        <v>162</v>
      </c>
      <c r="E2048" s="253" t="s">
        <v>34</v>
      </c>
      <c r="F2048" s="254" t="s">
        <v>257</v>
      </c>
      <c r="G2048" s="242"/>
      <c r="H2048" s="255">
        <v>38.107999999999997</v>
      </c>
      <c r="I2048" s="247"/>
      <c r="J2048" s="242"/>
      <c r="K2048" s="242"/>
      <c r="L2048" s="248"/>
      <c r="M2048" s="249"/>
      <c r="N2048" s="250"/>
      <c r="O2048" s="250"/>
      <c r="P2048" s="250"/>
      <c r="Q2048" s="250"/>
      <c r="R2048" s="250"/>
      <c r="S2048" s="250"/>
      <c r="T2048" s="251"/>
      <c r="AT2048" s="252" t="s">
        <v>162</v>
      </c>
      <c r="AU2048" s="252" t="s">
        <v>86</v>
      </c>
      <c r="AV2048" s="14" t="s">
        <v>160</v>
      </c>
      <c r="AW2048" s="14" t="s">
        <v>41</v>
      </c>
      <c r="AX2048" s="14" t="s">
        <v>77</v>
      </c>
      <c r="AY2048" s="252" t="s">
        <v>153</v>
      </c>
    </row>
    <row r="2049" spans="2:65" s="13" customFormat="1" ht="13.5">
      <c r="B2049" s="230"/>
      <c r="C2049" s="231"/>
      <c r="D2049" s="220" t="s">
        <v>162</v>
      </c>
      <c r="E2049" s="232" t="s">
        <v>34</v>
      </c>
      <c r="F2049" s="233" t="s">
        <v>1780</v>
      </c>
      <c r="G2049" s="231"/>
      <c r="H2049" s="234">
        <v>196.773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65" s="14" customFormat="1" ht="13.5">
      <c r="B2050" s="241"/>
      <c r="C2050" s="242"/>
      <c r="D2050" s="243" t="s">
        <v>162</v>
      </c>
      <c r="E2050" s="244" t="s">
        <v>34</v>
      </c>
      <c r="F2050" s="245" t="s">
        <v>168</v>
      </c>
      <c r="G2050" s="242"/>
      <c r="H2050" s="246">
        <v>196.773</v>
      </c>
      <c r="I2050" s="247"/>
      <c r="J2050" s="242"/>
      <c r="K2050" s="242"/>
      <c r="L2050" s="248"/>
      <c r="M2050" s="249"/>
      <c r="N2050" s="250"/>
      <c r="O2050" s="250"/>
      <c r="P2050" s="250"/>
      <c r="Q2050" s="250"/>
      <c r="R2050" s="250"/>
      <c r="S2050" s="250"/>
      <c r="T2050" s="251"/>
      <c r="AT2050" s="252" t="s">
        <v>162</v>
      </c>
      <c r="AU2050" s="252" t="s">
        <v>86</v>
      </c>
      <c r="AV2050" s="14" t="s">
        <v>160</v>
      </c>
      <c r="AW2050" s="14" t="s">
        <v>41</v>
      </c>
      <c r="AX2050" s="14" t="s">
        <v>84</v>
      </c>
      <c r="AY2050" s="252" t="s">
        <v>153</v>
      </c>
    </row>
    <row r="2051" spans="2:65" s="1" customFormat="1" ht="22.5" customHeight="1">
      <c r="B2051" s="43"/>
      <c r="C2051" s="277" t="s">
        <v>1781</v>
      </c>
      <c r="D2051" s="277" t="s">
        <v>928</v>
      </c>
      <c r="E2051" s="278" t="s">
        <v>1782</v>
      </c>
      <c r="F2051" s="279" t="s">
        <v>1783</v>
      </c>
      <c r="G2051" s="280" t="s">
        <v>158</v>
      </c>
      <c r="H2051" s="281">
        <v>204.64400000000001</v>
      </c>
      <c r="I2051" s="282"/>
      <c r="J2051" s="283">
        <f>ROUND(I2051*H2051,2)</f>
        <v>0</v>
      </c>
      <c r="K2051" s="279" t="s">
        <v>159</v>
      </c>
      <c r="L2051" s="284"/>
      <c r="M2051" s="285" t="s">
        <v>34</v>
      </c>
      <c r="N2051" s="286" t="s">
        <v>48</v>
      </c>
      <c r="O2051" s="44"/>
      <c r="P2051" s="215">
        <f>O2051*H2051</f>
        <v>0</v>
      </c>
      <c r="Q2051" s="215">
        <v>0.13500000000000001</v>
      </c>
      <c r="R2051" s="215">
        <f>Q2051*H2051</f>
        <v>27.626940000000001</v>
      </c>
      <c r="S2051" s="215">
        <v>0</v>
      </c>
      <c r="T2051" s="216">
        <f>S2051*H2051</f>
        <v>0</v>
      </c>
      <c r="AR2051" s="25" t="s">
        <v>420</v>
      </c>
      <c r="AT2051" s="25" t="s">
        <v>928</v>
      </c>
      <c r="AU2051" s="25" t="s">
        <v>86</v>
      </c>
      <c r="AY2051" s="25" t="s">
        <v>153</v>
      </c>
      <c r="BE2051" s="217">
        <f>IF(N2051="základní",J2051,0)</f>
        <v>0</v>
      </c>
      <c r="BF2051" s="217">
        <f>IF(N2051="snížená",J2051,0)</f>
        <v>0</v>
      </c>
      <c r="BG2051" s="217">
        <f>IF(N2051="zákl. přenesená",J2051,0)</f>
        <v>0</v>
      </c>
      <c r="BH2051" s="217">
        <f>IF(N2051="sníž. přenesená",J2051,0)</f>
        <v>0</v>
      </c>
      <c r="BI2051" s="217">
        <f>IF(N2051="nulová",J2051,0)</f>
        <v>0</v>
      </c>
      <c r="BJ2051" s="25" t="s">
        <v>84</v>
      </c>
      <c r="BK2051" s="217">
        <f>ROUND(I2051*H2051,2)</f>
        <v>0</v>
      </c>
      <c r="BL2051" s="25" t="s">
        <v>288</v>
      </c>
      <c r="BM2051" s="25" t="s">
        <v>1784</v>
      </c>
    </row>
    <row r="2052" spans="2:65" s="12" customFormat="1" ht="13.5">
      <c r="B2052" s="218"/>
      <c r="C2052" s="219"/>
      <c r="D2052" s="220" t="s">
        <v>162</v>
      </c>
      <c r="E2052" s="221" t="s">
        <v>34</v>
      </c>
      <c r="F2052" s="222" t="s">
        <v>1777</v>
      </c>
      <c r="G2052" s="219"/>
      <c r="H2052" s="223" t="s">
        <v>34</v>
      </c>
      <c r="I2052" s="224"/>
      <c r="J2052" s="219"/>
      <c r="K2052" s="219"/>
      <c r="L2052" s="225"/>
      <c r="M2052" s="226"/>
      <c r="N2052" s="227"/>
      <c r="O2052" s="227"/>
      <c r="P2052" s="227"/>
      <c r="Q2052" s="227"/>
      <c r="R2052" s="227"/>
      <c r="S2052" s="227"/>
      <c r="T2052" s="228"/>
      <c r="AT2052" s="229" t="s">
        <v>162</v>
      </c>
      <c r="AU2052" s="229" t="s">
        <v>86</v>
      </c>
      <c r="AV2052" s="12" t="s">
        <v>84</v>
      </c>
      <c r="AW2052" s="12" t="s">
        <v>41</v>
      </c>
      <c r="AX2052" s="12" t="s">
        <v>77</v>
      </c>
      <c r="AY2052" s="229" t="s">
        <v>153</v>
      </c>
    </row>
    <row r="2053" spans="2:65" s="12" customFormat="1" ht="13.5">
      <c r="B2053" s="218"/>
      <c r="C2053" s="219"/>
      <c r="D2053" s="220" t="s">
        <v>162</v>
      </c>
      <c r="E2053" s="221" t="s">
        <v>34</v>
      </c>
      <c r="F2053" s="222" t="s">
        <v>163</v>
      </c>
      <c r="G2053" s="219"/>
      <c r="H2053" s="223" t="s">
        <v>34</v>
      </c>
      <c r="I2053" s="224"/>
      <c r="J2053" s="219"/>
      <c r="K2053" s="219"/>
      <c r="L2053" s="225"/>
      <c r="M2053" s="226"/>
      <c r="N2053" s="227"/>
      <c r="O2053" s="227"/>
      <c r="P2053" s="227"/>
      <c r="Q2053" s="227"/>
      <c r="R2053" s="227"/>
      <c r="S2053" s="227"/>
      <c r="T2053" s="228"/>
      <c r="AT2053" s="229" t="s">
        <v>162</v>
      </c>
      <c r="AU2053" s="229" t="s">
        <v>86</v>
      </c>
      <c r="AV2053" s="12" t="s">
        <v>84</v>
      </c>
      <c r="AW2053" s="12" t="s">
        <v>41</v>
      </c>
      <c r="AX2053" s="12" t="s">
        <v>77</v>
      </c>
      <c r="AY2053" s="229" t="s">
        <v>153</v>
      </c>
    </row>
    <row r="2054" spans="2:65" s="12" customFormat="1" ht="13.5">
      <c r="B2054" s="218"/>
      <c r="C2054" s="219"/>
      <c r="D2054" s="220" t="s">
        <v>162</v>
      </c>
      <c r="E2054" s="221" t="s">
        <v>34</v>
      </c>
      <c r="F2054" s="222" t="s">
        <v>164</v>
      </c>
      <c r="G2054" s="219"/>
      <c r="H2054" s="223" t="s">
        <v>34</v>
      </c>
      <c r="I2054" s="224"/>
      <c r="J2054" s="219"/>
      <c r="K2054" s="219"/>
      <c r="L2054" s="225"/>
      <c r="M2054" s="226"/>
      <c r="N2054" s="227"/>
      <c r="O2054" s="227"/>
      <c r="P2054" s="227"/>
      <c r="Q2054" s="227"/>
      <c r="R2054" s="227"/>
      <c r="S2054" s="227"/>
      <c r="T2054" s="228"/>
      <c r="AT2054" s="229" t="s">
        <v>162</v>
      </c>
      <c r="AU2054" s="229" t="s">
        <v>86</v>
      </c>
      <c r="AV2054" s="12" t="s">
        <v>84</v>
      </c>
      <c r="AW2054" s="12" t="s">
        <v>41</v>
      </c>
      <c r="AX2054" s="12" t="s">
        <v>77</v>
      </c>
      <c r="AY2054" s="229" t="s">
        <v>153</v>
      </c>
    </row>
    <row r="2055" spans="2:65" s="13" customFormat="1" ht="13.5">
      <c r="B2055" s="230"/>
      <c r="C2055" s="231"/>
      <c r="D2055" s="220" t="s">
        <v>162</v>
      </c>
      <c r="E2055" s="232" t="s">
        <v>34</v>
      </c>
      <c r="F2055" s="233" t="s">
        <v>165</v>
      </c>
      <c r="G2055" s="231"/>
      <c r="H2055" s="234">
        <v>90.53</v>
      </c>
      <c r="I2055" s="235"/>
      <c r="J2055" s="231"/>
      <c r="K2055" s="231"/>
      <c r="L2055" s="236"/>
      <c r="M2055" s="237"/>
      <c r="N2055" s="238"/>
      <c r="O2055" s="238"/>
      <c r="P2055" s="238"/>
      <c r="Q2055" s="238"/>
      <c r="R2055" s="238"/>
      <c r="S2055" s="238"/>
      <c r="T2055" s="239"/>
      <c r="AT2055" s="240" t="s">
        <v>162</v>
      </c>
      <c r="AU2055" s="240" t="s">
        <v>86</v>
      </c>
      <c r="AV2055" s="13" t="s">
        <v>86</v>
      </c>
      <c r="AW2055" s="13" t="s">
        <v>41</v>
      </c>
      <c r="AX2055" s="13" t="s">
        <v>77</v>
      </c>
      <c r="AY2055" s="240" t="s">
        <v>153</v>
      </c>
    </row>
    <row r="2056" spans="2:65" s="12" customFormat="1" ht="13.5">
      <c r="B2056" s="218"/>
      <c r="C2056" s="219"/>
      <c r="D2056" s="220" t="s">
        <v>162</v>
      </c>
      <c r="E2056" s="221" t="s">
        <v>34</v>
      </c>
      <c r="F2056" s="222" t="s">
        <v>166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65" s="12" customFormat="1" ht="13.5">
      <c r="B2057" s="218"/>
      <c r="C2057" s="219"/>
      <c r="D2057" s="220" t="s">
        <v>162</v>
      </c>
      <c r="E2057" s="221" t="s">
        <v>34</v>
      </c>
      <c r="F2057" s="222" t="s">
        <v>164</v>
      </c>
      <c r="G2057" s="219"/>
      <c r="H2057" s="223" t="s">
        <v>34</v>
      </c>
      <c r="I2057" s="224"/>
      <c r="J2057" s="219"/>
      <c r="K2057" s="219"/>
      <c r="L2057" s="225"/>
      <c r="M2057" s="226"/>
      <c r="N2057" s="227"/>
      <c r="O2057" s="227"/>
      <c r="P2057" s="227"/>
      <c r="Q2057" s="227"/>
      <c r="R2057" s="227"/>
      <c r="S2057" s="227"/>
      <c r="T2057" s="228"/>
      <c r="AT2057" s="229" t="s">
        <v>162</v>
      </c>
      <c r="AU2057" s="229" t="s">
        <v>86</v>
      </c>
      <c r="AV2057" s="12" t="s">
        <v>84</v>
      </c>
      <c r="AW2057" s="12" t="s">
        <v>41</v>
      </c>
      <c r="AX2057" s="12" t="s">
        <v>77</v>
      </c>
      <c r="AY2057" s="229" t="s">
        <v>153</v>
      </c>
    </row>
    <row r="2058" spans="2:65" s="13" customFormat="1" ht="13.5">
      <c r="B2058" s="230"/>
      <c r="C2058" s="231"/>
      <c r="D2058" s="220" t="s">
        <v>162</v>
      </c>
      <c r="E2058" s="232" t="s">
        <v>34</v>
      </c>
      <c r="F2058" s="233" t="s">
        <v>167</v>
      </c>
      <c r="G2058" s="231"/>
      <c r="H2058" s="234">
        <v>31.52</v>
      </c>
      <c r="I2058" s="235"/>
      <c r="J2058" s="231"/>
      <c r="K2058" s="231"/>
      <c r="L2058" s="236"/>
      <c r="M2058" s="237"/>
      <c r="N2058" s="238"/>
      <c r="O2058" s="238"/>
      <c r="P2058" s="238"/>
      <c r="Q2058" s="238"/>
      <c r="R2058" s="238"/>
      <c r="S2058" s="238"/>
      <c r="T2058" s="239"/>
      <c r="AT2058" s="240" t="s">
        <v>162</v>
      </c>
      <c r="AU2058" s="240" t="s">
        <v>86</v>
      </c>
      <c r="AV2058" s="13" t="s">
        <v>86</v>
      </c>
      <c r="AW2058" s="13" t="s">
        <v>41</v>
      </c>
      <c r="AX2058" s="13" t="s">
        <v>77</v>
      </c>
      <c r="AY2058" s="240" t="s">
        <v>153</v>
      </c>
    </row>
    <row r="2059" spans="2:65" s="14" customFormat="1" ht="13.5">
      <c r="B2059" s="241"/>
      <c r="C2059" s="242"/>
      <c r="D2059" s="220" t="s">
        <v>162</v>
      </c>
      <c r="E2059" s="253" t="s">
        <v>34</v>
      </c>
      <c r="F2059" s="254" t="s">
        <v>168</v>
      </c>
      <c r="G2059" s="242"/>
      <c r="H2059" s="255">
        <v>122.05</v>
      </c>
      <c r="I2059" s="247"/>
      <c r="J2059" s="242"/>
      <c r="K2059" s="242"/>
      <c r="L2059" s="248"/>
      <c r="M2059" s="249"/>
      <c r="N2059" s="250"/>
      <c r="O2059" s="250"/>
      <c r="P2059" s="250"/>
      <c r="Q2059" s="250"/>
      <c r="R2059" s="250"/>
      <c r="S2059" s="250"/>
      <c r="T2059" s="251"/>
      <c r="AT2059" s="252" t="s">
        <v>162</v>
      </c>
      <c r="AU2059" s="252" t="s">
        <v>86</v>
      </c>
      <c r="AV2059" s="14" t="s">
        <v>160</v>
      </c>
      <c r="AW2059" s="14" t="s">
        <v>41</v>
      </c>
      <c r="AX2059" s="14" t="s">
        <v>77</v>
      </c>
      <c r="AY2059" s="252" t="s">
        <v>153</v>
      </c>
    </row>
    <row r="2060" spans="2:65" s="13" customFormat="1" ht="13.5">
      <c r="B2060" s="230"/>
      <c r="C2060" s="231"/>
      <c r="D2060" s="220" t="s">
        <v>162</v>
      </c>
      <c r="E2060" s="232" t="s">
        <v>34</v>
      </c>
      <c r="F2060" s="233" t="s">
        <v>1778</v>
      </c>
      <c r="G2060" s="231"/>
      <c r="H2060" s="234">
        <v>158.66499999999999</v>
      </c>
      <c r="I2060" s="235"/>
      <c r="J2060" s="231"/>
      <c r="K2060" s="231"/>
      <c r="L2060" s="236"/>
      <c r="M2060" s="237"/>
      <c r="N2060" s="238"/>
      <c r="O2060" s="238"/>
      <c r="P2060" s="238"/>
      <c r="Q2060" s="238"/>
      <c r="R2060" s="238"/>
      <c r="S2060" s="238"/>
      <c r="T2060" s="239"/>
      <c r="AT2060" s="240" t="s">
        <v>162</v>
      </c>
      <c r="AU2060" s="240" t="s">
        <v>86</v>
      </c>
      <c r="AV2060" s="13" t="s">
        <v>86</v>
      </c>
      <c r="AW2060" s="13" t="s">
        <v>41</v>
      </c>
      <c r="AX2060" s="13" t="s">
        <v>77</v>
      </c>
      <c r="AY2060" s="240" t="s">
        <v>153</v>
      </c>
    </row>
    <row r="2061" spans="2:65" s="14" customFormat="1" ht="13.5">
      <c r="B2061" s="241"/>
      <c r="C2061" s="242"/>
      <c r="D2061" s="220" t="s">
        <v>162</v>
      </c>
      <c r="E2061" s="253" t="s">
        <v>34</v>
      </c>
      <c r="F2061" s="254" t="s">
        <v>257</v>
      </c>
      <c r="G2061" s="242"/>
      <c r="H2061" s="255">
        <v>158.66499999999999</v>
      </c>
      <c r="I2061" s="247"/>
      <c r="J2061" s="242"/>
      <c r="K2061" s="242"/>
      <c r="L2061" s="248"/>
      <c r="M2061" s="249"/>
      <c r="N2061" s="250"/>
      <c r="O2061" s="250"/>
      <c r="P2061" s="250"/>
      <c r="Q2061" s="250"/>
      <c r="R2061" s="250"/>
      <c r="S2061" s="250"/>
      <c r="T2061" s="251"/>
      <c r="AT2061" s="252" t="s">
        <v>162</v>
      </c>
      <c r="AU2061" s="252" t="s">
        <v>86</v>
      </c>
      <c r="AV2061" s="14" t="s">
        <v>160</v>
      </c>
      <c r="AW2061" s="14" t="s">
        <v>41</v>
      </c>
      <c r="AX2061" s="14" t="s">
        <v>77</v>
      </c>
      <c r="AY2061" s="252" t="s">
        <v>153</v>
      </c>
    </row>
    <row r="2062" spans="2:65" s="12" customFormat="1" ht="13.5">
      <c r="B2062" s="218"/>
      <c r="C2062" s="219"/>
      <c r="D2062" s="220" t="s">
        <v>162</v>
      </c>
      <c r="E2062" s="221" t="s">
        <v>34</v>
      </c>
      <c r="F2062" s="222" t="s">
        <v>283</v>
      </c>
      <c r="G2062" s="219"/>
      <c r="H2062" s="223" t="s">
        <v>34</v>
      </c>
      <c r="I2062" s="224"/>
      <c r="J2062" s="219"/>
      <c r="K2062" s="219"/>
      <c r="L2062" s="225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162</v>
      </c>
      <c r="AU2062" s="229" t="s">
        <v>86</v>
      </c>
      <c r="AV2062" s="12" t="s">
        <v>84</v>
      </c>
      <c r="AW2062" s="12" t="s">
        <v>41</v>
      </c>
      <c r="AX2062" s="12" t="s">
        <v>77</v>
      </c>
      <c r="AY2062" s="229" t="s">
        <v>153</v>
      </c>
    </row>
    <row r="2063" spans="2:65" s="13" customFormat="1" ht="13.5">
      <c r="B2063" s="230"/>
      <c r="C2063" s="231"/>
      <c r="D2063" s="220" t="s">
        <v>162</v>
      </c>
      <c r="E2063" s="232" t="s">
        <v>34</v>
      </c>
      <c r="F2063" s="233" t="s">
        <v>1779</v>
      </c>
      <c r="G2063" s="231"/>
      <c r="H2063" s="234">
        <v>38.107999999999997</v>
      </c>
      <c r="I2063" s="235"/>
      <c r="J2063" s="231"/>
      <c r="K2063" s="231"/>
      <c r="L2063" s="236"/>
      <c r="M2063" s="237"/>
      <c r="N2063" s="238"/>
      <c r="O2063" s="238"/>
      <c r="P2063" s="238"/>
      <c r="Q2063" s="238"/>
      <c r="R2063" s="238"/>
      <c r="S2063" s="238"/>
      <c r="T2063" s="239"/>
      <c r="AT2063" s="240" t="s">
        <v>162</v>
      </c>
      <c r="AU2063" s="240" t="s">
        <v>86</v>
      </c>
      <c r="AV2063" s="13" t="s">
        <v>86</v>
      </c>
      <c r="AW2063" s="13" t="s">
        <v>41</v>
      </c>
      <c r="AX2063" s="13" t="s">
        <v>77</v>
      </c>
      <c r="AY2063" s="240" t="s">
        <v>153</v>
      </c>
    </row>
    <row r="2064" spans="2:65" s="14" customFormat="1" ht="13.5">
      <c r="B2064" s="241"/>
      <c r="C2064" s="242"/>
      <c r="D2064" s="220" t="s">
        <v>162</v>
      </c>
      <c r="E2064" s="253" t="s">
        <v>34</v>
      </c>
      <c r="F2064" s="254" t="s">
        <v>257</v>
      </c>
      <c r="G2064" s="242"/>
      <c r="H2064" s="255">
        <v>38.107999999999997</v>
      </c>
      <c r="I2064" s="247"/>
      <c r="J2064" s="242"/>
      <c r="K2064" s="242"/>
      <c r="L2064" s="248"/>
      <c r="M2064" s="249"/>
      <c r="N2064" s="250"/>
      <c r="O2064" s="250"/>
      <c r="P2064" s="250"/>
      <c r="Q2064" s="250"/>
      <c r="R2064" s="250"/>
      <c r="S2064" s="250"/>
      <c r="T2064" s="251"/>
      <c r="AT2064" s="252" t="s">
        <v>162</v>
      </c>
      <c r="AU2064" s="252" t="s">
        <v>86</v>
      </c>
      <c r="AV2064" s="14" t="s">
        <v>160</v>
      </c>
      <c r="AW2064" s="14" t="s">
        <v>41</v>
      </c>
      <c r="AX2064" s="14" t="s">
        <v>77</v>
      </c>
      <c r="AY2064" s="252" t="s">
        <v>153</v>
      </c>
    </row>
    <row r="2065" spans="2:65" s="13" customFormat="1" ht="13.5">
      <c r="B2065" s="230"/>
      <c r="C2065" s="231"/>
      <c r="D2065" s="220" t="s">
        <v>162</v>
      </c>
      <c r="E2065" s="232" t="s">
        <v>34</v>
      </c>
      <c r="F2065" s="233" t="s">
        <v>1780</v>
      </c>
      <c r="G2065" s="231"/>
      <c r="H2065" s="234">
        <v>196.773</v>
      </c>
      <c r="I2065" s="235"/>
      <c r="J2065" s="231"/>
      <c r="K2065" s="231"/>
      <c r="L2065" s="236"/>
      <c r="M2065" s="237"/>
      <c r="N2065" s="238"/>
      <c r="O2065" s="238"/>
      <c r="P2065" s="238"/>
      <c r="Q2065" s="238"/>
      <c r="R2065" s="238"/>
      <c r="S2065" s="238"/>
      <c r="T2065" s="239"/>
      <c r="AT2065" s="240" t="s">
        <v>162</v>
      </c>
      <c r="AU2065" s="240" t="s">
        <v>86</v>
      </c>
      <c r="AV2065" s="13" t="s">
        <v>86</v>
      </c>
      <c r="AW2065" s="13" t="s">
        <v>41</v>
      </c>
      <c r="AX2065" s="13" t="s">
        <v>77</v>
      </c>
      <c r="AY2065" s="240" t="s">
        <v>153</v>
      </c>
    </row>
    <row r="2066" spans="2:65" s="14" customFormat="1" ht="13.5">
      <c r="B2066" s="241"/>
      <c r="C2066" s="242"/>
      <c r="D2066" s="220" t="s">
        <v>162</v>
      </c>
      <c r="E2066" s="253" t="s">
        <v>34</v>
      </c>
      <c r="F2066" s="254" t="s">
        <v>168</v>
      </c>
      <c r="G2066" s="242"/>
      <c r="H2066" s="255">
        <v>196.773</v>
      </c>
      <c r="I2066" s="247"/>
      <c r="J2066" s="242"/>
      <c r="K2066" s="242"/>
      <c r="L2066" s="248"/>
      <c r="M2066" s="249"/>
      <c r="N2066" s="250"/>
      <c r="O2066" s="250"/>
      <c r="P2066" s="250"/>
      <c r="Q2066" s="250"/>
      <c r="R2066" s="250"/>
      <c r="S2066" s="250"/>
      <c r="T2066" s="251"/>
      <c r="AT2066" s="252" t="s">
        <v>162</v>
      </c>
      <c r="AU2066" s="252" t="s">
        <v>86</v>
      </c>
      <c r="AV2066" s="14" t="s">
        <v>160</v>
      </c>
      <c r="AW2066" s="14" t="s">
        <v>41</v>
      </c>
      <c r="AX2066" s="14" t="s">
        <v>77</v>
      </c>
      <c r="AY2066" s="252" t="s">
        <v>153</v>
      </c>
    </row>
    <row r="2067" spans="2:65" s="13" customFormat="1" ht="13.5">
      <c r="B2067" s="230"/>
      <c r="C2067" s="231"/>
      <c r="D2067" s="220" t="s">
        <v>162</v>
      </c>
      <c r="E2067" s="232" t="s">
        <v>34</v>
      </c>
      <c r="F2067" s="233" t="s">
        <v>1785</v>
      </c>
      <c r="G2067" s="231"/>
      <c r="H2067" s="234">
        <v>204.64400000000001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65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204.64400000000001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1786</v>
      </c>
      <c r="D2069" s="206" t="s">
        <v>155</v>
      </c>
      <c r="E2069" s="207" t="s">
        <v>1787</v>
      </c>
      <c r="F2069" s="208" t="s">
        <v>1788</v>
      </c>
      <c r="G2069" s="209" t="s">
        <v>318</v>
      </c>
      <c r="H2069" s="210">
        <v>1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1789</v>
      </c>
    </row>
    <row r="2070" spans="2:65" s="13" customFormat="1" ht="13.5">
      <c r="B2070" s="230"/>
      <c r="C2070" s="231"/>
      <c r="D2070" s="220" t="s">
        <v>162</v>
      </c>
      <c r="E2070" s="232" t="s">
        <v>34</v>
      </c>
      <c r="F2070" s="233" t="s">
        <v>84</v>
      </c>
      <c r="G2070" s="231"/>
      <c r="H2070" s="234">
        <v>1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65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1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31.5" customHeight="1">
      <c r="B2072" s="43"/>
      <c r="C2072" s="206" t="s">
        <v>1790</v>
      </c>
      <c r="D2072" s="206" t="s">
        <v>155</v>
      </c>
      <c r="E2072" s="207" t="s">
        <v>1791</v>
      </c>
      <c r="F2072" s="208" t="s">
        <v>1792</v>
      </c>
      <c r="G2072" s="209" t="s">
        <v>318</v>
      </c>
      <c r="H2072" s="210">
        <v>5</v>
      </c>
      <c r="I2072" s="211"/>
      <c r="J2072" s="212">
        <f>ROUND(I2072*H2072,2)</f>
        <v>0</v>
      </c>
      <c r="K2072" s="208" t="s">
        <v>34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1793</v>
      </c>
    </row>
    <row r="2073" spans="2:65" s="13" customFormat="1" ht="13.5">
      <c r="B2073" s="230"/>
      <c r="C2073" s="231"/>
      <c r="D2073" s="220" t="s">
        <v>162</v>
      </c>
      <c r="E2073" s="232" t="s">
        <v>34</v>
      </c>
      <c r="F2073" s="233" t="s">
        <v>202</v>
      </c>
      <c r="G2073" s="231"/>
      <c r="H2073" s="234">
        <v>5</v>
      </c>
      <c r="I2073" s="235"/>
      <c r="J2073" s="231"/>
      <c r="K2073" s="231"/>
      <c r="L2073" s="236"/>
      <c r="M2073" s="237"/>
      <c r="N2073" s="238"/>
      <c r="O2073" s="238"/>
      <c r="P2073" s="238"/>
      <c r="Q2073" s="238"/>
      <c r="R2073" s="238"/>
      <c r="S2073" s="238"/>
      <c r="T2073" s="239"/>
      <c r="AT2073" s="240" t="s">
        <v>162</v>
      </c>
      <c r="AU2073" s="240" t="s">
        <v>86</v>
      </c>
      <c r="AV2073" s="13" t="s">
        <v>86</v>
      </c>
      <c r="AW2073" s="13" t="s">
        <v>41</v>
      </c>
      <c r="AX2073" s="13" t="s">
        <v>77</v>
      </c>
      <c r="AY2073" s="240" t="s">
        <v>153</v>
      </c>
    </row>
    <row r="2074" spans="2:65" s="14" customFormat="1" ht="13.5">
      <c r="B2074" s="241"/>
      <c r="C2074" s="242"/>
      <c r="D2074" s="243" t="s">
        <v>162</v>
      </c>
      <c r="E2074" s="244" t="s">
        <v>34</v>
      </c>
      <c r="F2074" s="245" t="s">
        <v>168</v>
      </c>
      <c r="G2074" s="242"/>
      <c r="H2074" s="246">
        <v>5</v>
      </c>
      <c r="I2074" s="247"/>
      <c r="J2074" s="242"/>
      <c r="K2074" s="242"/>
      <c r="L2074" s="248"/>
      <c r="M2074" s="249"/>
      <c r="N2074" s="250"/>
      <c r="O2074" s="250"/>
      <c r="P2074" s="250"/>
      <c r="Q2074" s="250"/>
      <c r="R2074" s="250"/>
      <c r="S2074" s="250"/>
      <c r="T2074" s="251"/>
      <c r="AT2074" s="252" t="s">
        <v>162</v>
      </c>
      <c r="AU2074" s="252" t="s">
        <v>86</v>
      </c>
      <c r="AV2074" s="14" t="s">
        <v>160</v>
      </c>
      <c r="AW2074" s="14" t="s">
        <v>41</v>
      </c>
      <c r="AX2074" s="14" t="s">
        <v>84</v>
      </c>
      <c r="AY2074" s="252" t="s">
        <v>153</v>
      </c>
    </row>
    <row r="2075" spans="2:65" s="1" customFormat="1" ht="31.5" customHeight="1">
      <c r="B2075" s="43"/>
      <c r="C2075" s="206" t="s">
        <v>1794</v>
      </c>
      <c r="D2075" s="206" t="s">
        <v>155</v>
      </c>
      <c r="E2075" s="207" t="s">
        <v>1795</v>
      </c>
      <c r="F2075" s="208" t="s">
        <v>1796</v>
      </c>
      <c r="G2075" s="209" t="s">
        <v>318</v>
      </c>
      <c r="H2075" s="210">
        <v>4</v>
      </c>
      <c r="I2075" s="211"/>
      <c r="J2075" s="212">
        <f>ROUND(I2075*H2075,2)</f>
        <v>0</v>
      </c>
      <c r="K2075" s="208" t="s">
        <v>34</v>
      </c>
      <c r="L2075" s="63"/>
      <c r="M2075" s="213" t="s">
        <v>34</v>
      </c>
      <c r="N2075" s="214" t="s">
        <v>48</v>
      </c>
      <c r="O2075" s="44"/>
      <c r="P2075" s="215">
        <f>O2075*H2075</f>
        <v>0</v>
      </c>
      <c r="Q2075" s="215">
        <v>0</v>
      </c>
      <c r="R2075" s="215">
        <f>Q2075*H2075</f>
        <v>0</v>
      </c>
      <c r="S2075" s="215">
        <v>0</v>
      </c>
      <c r="T2075" s="216">
        <f>S2075*H2075</f>
        <v>0</v>
      </c>
      <c r="AR2075" s="25" t="s">
        <v>288</v>
      </c>
      <c r="AT2075" s="25" t="s">
        <v>155</v>
      </c>
      <c r="AU2075" s="25" t="s">
        <v>86</v>
      </c>
      <c r="AY2075" s="25" t="s">
        <v>153</v>
      </c>
      <c r="BE2075" s="217">
        <f>IF(N2075="základní",J2075,0)</f>
        <v>0</v>
      </c>
      <c r="BF2075" s="217">
        <f>IF(N2075="snížená",J2075,0)</f>
        <v>0</v>
      </c>
      <c r="BG2075" s="217">
        <f>IF(N2075="zákl. přenesená",J2075,0)</f>
        <v>0</v>
      </c>
      <c r="BH2075" s="217">
        <f>IF(N2075="sníž. přenesená",J2075,0)</f>
        <v>0</v>
      </c>
      <c r="BI2075" s="217">
        <f>IF(N2075="nulová",J2075,0)</f>
        <v>0</v>
      </c>
      <c r="BJ2075" s="25" t="s">
        <v>84</v>
      </c>
      <c r="BK2075" s="217">
        <f>ROUND(I2075*H2075,2)</f>
        <v>0</v>
      </c>
      <c r="BL2075" s="25" t="s">
        <v>288</v>
      </c>
      <c r="BM2075" s="25" t="s">
        <v>1797</v>
      </c>
    </row>
    <row r="2076" spans="2:65" s="13" customFormat="1" ht="13.5">
      <c r="B2076" s="230"/>
      <c r="C2076" s="231"/>
      <c r="D2076" s="220" t="s">
        <v>162</v>
      </c>
      <c r="E2076" s="232" t="s">
        <v>34</v>
      </c>
      <c r="F2076" s="233" t="s">
        <v>160</v>
      </c>
      <c r="G2076" s="231"/>
      <c r="H2076" s="234">
        <v>4</v>
      </c>
      <c r="I2076" s="235"/>
      <c r="J2076" s="231"/>
      <c r="K2076" s="231"/>
      <c r="L2076" s="236"/>
      <c r="M2076" s="237"/>
      <c r="N2076" s="238"/>
      <c r="O2076" s="238"/>
      <c r="P2076" s="238"/>
      <c r="Q2076" s="238"/>
      <c r="R2076" s="238"/>
      <c r="S2076" s="238"/>
      <c r="T2076" s="239"/>
      <c r="AT2076" s="240" t="s">
        <v>162</v>
      </c>
      <c r="AU2076" s="240" t="s">
        <v>86</v>
      </c>
      <c r="AV2076" s="13" t="s">
        <v>86</v>
      </c>
      <c r="AW2076" s="13" t="s">
        <v>41</v>
      </c>
      <c r="AX2076" s="13" t="s">
        <v>77</v>
      </c>
      <c r="AY2076" s="240" t="s">
        <v>153</v>
      </c>
    </row>
    <row r="2077" spans="2:65" s="14" customFormat="1" ht="13.5">
      <c r="B2077" s="241"/>
      <c r="C2077" s="242"/>
      <c r="D2077" s="243" t="s">
        <v>162</v>
      </c>
      <c r="E2077" s="244" t="s">
        <v>34</v>
      </c>
      <c r="F2077" s="245" t="s">
        <v>168</v>
      </c>
      <c r="G2077" s="242"/>
      <c r="H2077" s="246">
        <v>4</v>
      </c>
      <c r="I2077" s="247"/>
      <c r="J2077" s="242"/>
      <c r="K2077" s="242"/>
      <c r="L2077" s="248"/>
      <c r="M2077" s="249"/>
      <c r="N2077" s="250"/>
      <c r="O2077" s="250"/>
      <c r="P2077" s="250"/>
      <c r="Q2077" s="250"/>
      <c r="R2077" s="250"/>
      <c r="S2077" s="250"/>
      <c r="T2077" s="251"/>
      <c r="AT2077" s="252" t="s">
        <v>162</v>
      </c>
      <c r="AU2077" s="252" t="s">
        <v>86</v>
      </c>
      <c r="AV2077" s="14" t="s">
        <v>160</v>
      </c>
      <c r="AW2077" s="14" t="s">
        <v>41</v>
      </c>
      <c r="AX2077" s="14" t="s">
        <v>84</v>
      </c>
      <c r="AY2077" s="252" t="s">
        <v>153</v>
      </c>
    </row>
    <row r="2078" spans="2:65" s="1" customFormat="1" ht="44.25" customHeight="1">
      <c r="B2078" s="43"/>
      <c r="C2078" s="206" t="s">
        <v>1798</v>
      </c>
      <c r="D2078" s="206" t="s">
        <v>155</v>
      </c>
      <c r="E2078" s="207" t="s">
        <v>1799</v>
      </c>
      <c r="F2078" s="208" t="s">
        <v>1800</v>
      </c>
      <c r="G2078" s="209" t="s">
        <v>982</v>
      </c>
      <c r="H2078" s="289"/>
      <c r="I2078" s="211"/>
      <c r="J2078" s="212">
        <f>ROUND(I2078*H2078,2)</f>
        <v>0</v>
      </c>
      <c r="K2078" s="208" t="s">
        <v>159</v>
      </c>
      <c r="L2078" s="63"/>
      <c r="M2078" s="213" t="s">
        <v>34</v>
      </c>
      <c r="N2078" s="214" t="s">
        <v>48</v>
      </c>
      <c r="O2078" s="44"/>
      <c r="P2078" s="215">
        <f>O2078*H2078</f>
        <v>0</v>
      </c>
      <c r="Q2078" s="215">
        <v>0</v>
      </c>
      <c r="R2078" s="215">
        <f>Q2078*H2078</f>
        <v>0</v>
      </c>
      <c r="S2078" s="215">
        <v>0</v>
      </c>
      <c r="T2078" s="216">
        <f>S2078*H2078</f>
        <v>0</v>
      </c>
      <c r="AR2078" s="25" t="s">
        <v>288</v>
      </c>
      <c r="AT2078" s="25" t="s">
        <v>155</v>
      </c>
      <c r="AU2078" s="25" t="s">
        <v>86</v>
      </c>
      <c r="AY2078" s="25" t="s">
        <v>153</v>
      </c>
      <c r="BE2078" s="217">
        <f>IF(N2078="základní",J2078,0)</f>
        <v>0</v>
      </c>
      <c r="BF2078" s="217">
        <f>IF(N2078="snížená",J2078,0)</f>
        <v>0</v>
      </c>
      <c r="BG2078" s="217">
        <f>IF(N2078="zákl. přenesená",J2078,0)</f>
        <v>0</v>
      </c>
      <c r="BH2078" s="217">
        <f>IF(N2078="sníž. přenesená",J2078,0)</f>
        <v>0</v>
      </c>
      <c r="BI2078" s="217">
        <f>IF(N2078="nulová",J2078,0)</f>
        <v>0</v>
      </c>
      <c r="BJ2078" s="25" t="s">
        <v>84</v>
      </c>
      <c r="BK2078" s="217">
        <f>ROUND(I2078*H2078,2)</f>
        <v>0</v>
      </c>
      <c r="BL2078" s="25" t="s">
        <v>288</v>
      </c>
      <c r="BM2078" s="25" t="s">
        <v>1801</v>
      </c>
    </row>
    <row r="2079" spans="2:65" s="11" customFormat="1" ht="29.85" customHeight="1">
      <c r="B2079" s="189"/>
      <c r="C2079" s="190"/>
      <c r="D2079" s="203" t="s">
        <v>76</v>
      </c>
      <c r="E2079" s="204" t="s">
        <v>1802</v>
      </c>
      <c r="F2079" s="204" t="s">
        <v>1803</v>
      </c>
      <c r="G2079" s="190"/>
      <c r="H2079" s="190"/>
      <c r="I2079" s="193"/>
      <c r="J2079" s="205">
        <f>BK2079</f>
        <v>0</v>
      </c>
      <c r="K2079" s="190"/>
      <c r="L2079" s="195"/>
      <c r="M2079" s="196"/>
      <c r="N2079" s="197"/>
      <c r="O2079" s="197"/>
      <c r="P2079" s="198">
        <f>SUM(P2080:P2143)</f>
        <v>0</v>
      </c>
      <c r="Q2079" s="197"/>
      <c r="R2079" s="198">
        <f>SUM(R2080:R2143)</f>
        <v>1.8750676100000001</v>
      </c>
      <c r="S2079" s="197"/>
      <c r="T2079" s="199">
        <f>SUM(T2080:T2143)</f>
        <v>0</v>
      </c>
      <c r="AR2079" s="200" t="s">
        <v>86</v>
      </c>
      <c r="AT2079" s="201" t="s">
        <v>76</v>
      </c>
      <c r="AU2079" s="201" t="s">
        <v>84</v>
      </c>
      <c r="AY2079" s="200" t="s">
        <v>153</v>
      </c>
      <c r="BK2079" s="202">
        <f>SUM(BK2080:BK2143)</f>
        <v>0</v>
      </c>
    </row>
    <row r="2080" spans="2:65" s="1" customFormat="1" ht="31.5" customHeight="1">
      <c r="B2080" s="43"/>
      <c r="C2080" s="206" t="s">
        <v>1804</v>
      </c>
      <c r="D2080" s="206" t="s">
        <v>155</v>
      </c>
      <c r="E2080" s="207" t="s">
        <v>1805</v>
      </c>
      <c r="F2080" s="208" t="s">
        <v>1806</v>
      </c>
      <c r="G2080" s="209" t="s">
        <v>423</v>
      </c>
      <c r="H2080" s="210">
        <v>234.607</v>
      </c>
      <c r="I2080" s="211"/>
      <c r="J2080" s="212">
        <f>ROUND(I2080*H2080,2)</f>
        <v>0</v>
      </c>
      <c r="K2080" s="208" t="s">
        <v>159</v>
      </c>
      <c r="L2080" s="63"/>
      <c r="M2080" s="213" t="s">
        <v>34</v>
      </c>
      <c r="N2080" s="214" t="s">
        <v>48</v>
      </c>
      <c r="O2080" s="44"/>
      <c r="P2080" s="215">
        <f>O2080*H2080</f>
        <v>0</v>
      </c>
      <c r="Q2080" s="215">
        <v>3.0000000000000001E-5</v>
      </c>
      <c r="R2080" s="215">
        <f>Q2080*H2080</f>
        <v>7.0382100000000005E-3</v>
      </c>
      <c r="S2080" s="215">
        <v>0</v>
      </c>
      <c r="T2080" s="216">
        <f>S2080*H2080</f>
        <v>0</v>
      </c>
      <c r="AR2080" s="25" t="s">
        <v>288</v>
      </c>
      <c r="AT2080" s="25" t="s">
        <v>155</v>
      </c>
      <c r="AU2080" s="25" t="s">
        <v>86</v>
      </c>
      <c r="AY2080" s="25" t="s">
        <v>153</v>
      </c>
      <c r="BE2080" s="217">
        <f>IF(N2080="základní",J2080,0)</f>
        <v>0</v>
      </c>
      <c r="BF2080" s="217">
        <f>IF(N2080="snížená",J2080,0)</f>
        <v>0</v>
      </c>
      <c r="BG2080" s="217">
        <f>IF(N2080="zákl. přenesená",J2080,0)</f>
        <v>0</v>
      </c>
      <c r="BH2080" s="217">
        <f>IF(N2080="sníž. přenesená",J2080,0)</f>
        <v>0</v>
      </c>
      <c r="BI2080" s="217">
        <f>IF(N2080="nulová",J2080,0)</f>
        <v>0</v>
      </c>
      <c r="BJ2080" s="25" t="s">
        <v>84</v>
      </c>
      <c r="BK2080" s="217">
        <f>ROUND(I2080*H2080,2)</f>
        <v>0</v>
      </c>
      <c r="BL2080" s="25" t="s">
        <v>288</v>
      </c>
      <c r="BM2080" s="25" t="s">
        <v>1807</v>
      </c>
    </row>
    <row r="2081" spans="2:51" s="12" customFormat="1" ht="13.5">
      <c r="B2081" s="218"/>
      <c r="C2081" s="219"/>
      <c r="D2081" s="220" t="s">
        <v>162</v>
      </c>
      <c r="E2081" s="221" t="s">
        <v>34</v>
      </c>
      <c r="F2081" s="222" t="s">
        <v>333</v>
      </c>
      <c r="G2081" s="219"/>
      <c r="H2081" s="223" t="s">
        <v>34</v>
      </c>
      <c r="I2081" s="224"/>
      <c r="J2081" s="219"/>
      <c r="K2081" s="219"/>
      <c r="L2081" s="225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162</v>
      </c>
      <c r="AU2081" s="229" t="s">
        <v>86</v>
      </c>
      <c r="AV2081" s="12" t="s">
        <v>84</v>
      </c>
      <c r="AW2081" s="12" t="s">
        <v>41</v>
      </c>
      <c r="AX2081" s="12" t="s">
        <v>77</v>
      </c>
      <c r="AY2081" s="229" t="s">
        <v>153</v>
      </c>
    </row>
    <row r="2082" spans="2:51" s="12" customFormat="1" ht="13.5">
      <c r="B2082" s="218"/>
      <c r="C2082" s="219"/>
      <c r="D2082" s="220" t="s">
        <v>162</v>
      </c>
      <c r="E2082" s="221" t="s">
        <v>34</v>
      </c>
      <c r="F2082" s="222" t="s">
        <v>337</v>
      </c>
      <c r="G2082" s="219"/>
      <c r="H2082" s="223" t="s">
        <v>34</v>
      </c>
      <c r="I2082" s="224"/>
      <c r="J2082" s="219"/>
      <c r="K2082" s="219"/>
      <c r="L2082" s="225"/>
      <c r="M2082" s="226"/>
      <c r="N2082" s="227"/>
      <c r="O2082" s="227"/>
      <c r="P2082" s="227"/>
      <c r="Q2082" s="227"/>
      <c r="R2082" s="227"/>
      <c r="S2082" s="227"/>
      <c r="T2082" s="228"/>
      <c r="AT2082" s="229" t="s">
        <v>162</v>
      </c>
      <c r="AU2082" s="229" t="s">
        <v>86</v>
      </c>
      <c r="AV2082" s="12" t="s">
        <v>84</v>
      </c>
      <c r="AW2082" s="12" t="s">
        <v>41</v>
      </c>
      <c r="AX2082" s="12" t="s">
        <v>77</v>
      </c>
      <c r="AY2082" s="229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1808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2" customFormat="1" ht="13.5">
      <c r="B2084" s="218"/>
      <c r="C2084" s="219"/>
      <c r="D2084" s="220" t="s">
        <v>162</v>
      </c>
      <c r="E2084" s="221" t="s">
        <v>34</v>
      </c>
      <c r="F2084" s="222" t="s">
        <v>1809</v>
      </c>
      <c r="G2084" s="219"/>
      <c r="H2084" s="223" t="s">
        <v>34</v>
      </c>
      <c r="I2084" s="224"/>
      <c r="J2084" s="219"/>
      <c r="K2084" s="219"/>
      <c r="L2084" s="225"/>
      <c r="M2084" s="226"/>
      <c r="N2084" s="227"/>
      <c r="O2084" s="227"/>
      <c r="P2084" s="227"/>
      <c r="Q2084" s="227"/>
      <c r="R2084" s="227"/>
      <c r="S2084" s="227"/>
      <c r="T2084" s="228"/>
      <c r="AT2084" s="229" t="s">
        <v>162</v>
      </c>
      <c r="AU2084" s="229" t="s">
        <v>86</v>
      </c>
      <c r="AV2084" s="12" t="s">
        <v>84</v>
      </c>
      <c r="AW2084" s="12" t="s">
        <v>41</v>
      </c>
      <c r="AX2084" s="12" t="s">
        <v>77</v>
      </c>
      <c r="AY2084" s="229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1810</v>
      </c>
      <c r="G2085" s="231"/>
      <c r="H2085" s="234">
        <v>9.8699999999999992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1811</v>
      </c>
      <c r="G2086" s="231"/>
      <c r="H2086" s="234">
        <v>5.367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1812</v>
      </c>
      <c r="G2087" s="231"/>
      <c r="H2087" s="234">
        <v>18.184999999999999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3" customFormat="1" ht="13.5">
      <c r="B2088" s="230"/>
      <c r="C2088" s="231"/>
      <c r="D2088" s="220" t="s">
        <v>162</v>
      </c>
      <c r="E2088" s="232" t="s">
        <v>34</v>
      </c>
      <c r="F2088" s="233" t="s">
        <v>1813</v>
      </c>
      <c r="G2088" s="231"/>
      <c r="H2088" s="234">
        <v>15.218</v>
      </c>
      <c r="I2088" s="235"/>
      <c r="J2088" s="231"/>
      <c r="K2088" s="231"/>
      <c r="L2088" s="236"/>
      <c r="M2088" s="237"/>
      <c r="N2088" s="238"/>
      <c r="O2088" s="238"/>
      <c r="P2088" s="238"/>
      <c r="Q2088" s="238"/>
      <c r="R2088" s="238"/>
      <c r="S2088" s="238"/>
      <c r="T2088" s="239"/>
      <c r="AT2088" s="240" t="s">
        <v>162</v>
      </c>
      <c r="AU2088" s="240" t="s">
        <v>86</v>
      </c>
      <c r="AV2088" s="13" t="s">
        <v>86</v>
      </c>
      <c r="AW2088" s="13" t="s">
        <v>41</v>
      </c>
      <c r="AX2088" s="13" t="s">
        <v>77</v>
      </c>
      <c r="AY2088" s="240" t="s">
        <v>153</v>
      </c>
    </row>
    <row r="2089" spans="2:51" s="12" customFormat="1" ht="13.5">
      <c r="B2089" s="218"/>
      <c r="C2089" s="219"/>
      <c r="D2089" s="220" t="s">
        <v>162</v>
      </c>
      <c r="E2089" s="221" t="s">
        <v>34</v>
      </c>
      <c r="F2089" s="222" t="s">
        <v>1814</v>
      </c>
      <c r="G2089" s="219"/>
      <c r="H2089" s="223" t="s">
        <v>34</v>
      </c>
      <c r="I2089" s="224"/>
      <c r="J2089" s="219"/>
      <c r="K2089" s="219"/>
      <c r="L2089" s="225"/>
      <c r="M2089" s="226"/>
      <c r="N2089" s="227"/>
      <c r="O2089" s="227"/>
      <c r="P2089" s="227"/>
      <c r="Q2089" s="227"/>
      <c r="R2089" s="227"/>
      <c r="S2089" s="227"/>
      <c r="T2089" s="228"/>
      <c r="AT2089" s="229" t="s">
        <v>162</v>
      </c>
      <c r="AU2089" s="229" t="s">
        <v>86</v>
      </c>
      <c r="AV2089" s="12" t="s">
        <v>84</v>
      </c>
      <c r="AW2089" s="12" t="s">
        <v>41</v>
      </c>
      <c r="AX2089" s="12" t="s">
        <v>77</v>
      </c>
      <c r="AY2089" s="229" t="s">
        <v>153</v>
      </c>
    </row>
    <row r="2090" spans="2:51" s="13" customFormat="1" ht="13.5">
      <c r="B2090" s="230"/>
      <c r="C2090" s="231"/>
      <c r="D2090" s="220" t="s">
        <v>162</v>
      </c>
      <c r="E2090" s="232" t="s">
        <v>34</v>
      </c>
      <c r="F2090" s="233" t="s">
        <v>1815</v>
      </c>
      <c r="G2090" s="231"/>
      <c r="H2090" s="234">
        <v>11.686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1816</v>
      </c>
      <c r="G2091" s="231"/>
      <c r="H2091" s="234">
        <v>10.904999999999999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1817</v>
      </c>
      <c r="G2092" s="231"/>
      <c r="H2092" s="234">
        <v>15.456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3" customFormat="1" ht="13.5">
      <c r="B2093" s="230"/>
      <c r="C2093" s="231"/>
      <c r="D2093" s="220" t="s">
        <v>162</v>
      </c>
      <c r="E2093" s="232" t="s">
        <v>34</v>
      </c>
      <c r="F2093" s="233" t="s">
        <v>1818</v>
      </c>
      <c r="G2093" s="231"/>
      <c r="H2093" s="234">
        <v>16.850999999999999</v>
      </c>
      <c r="I2093" s="235"/>
      <c r="J2093" s="231"/>
      <c r="K2093" s="231"/>
      <c r="L2093" s="236"/>
      <c r="M2093" s="237"/>
      <c r="N2093" s="238"/>
      <c r="O2093" s="238"/>
      <c r="P2093" s="238"/>
      <c r="Q2093" s="238"/>
      <c r="R2093" s="238"/>
      <c r="S2093" s="238"/>
      <c r="T2093" s="239"/>
      <c r="AT2093" s="240" t="s">
        <v>162</v>
      </c>
      <c r="AU2093" s="240" t="s">
        <v>86</v>
      </c>
      <c r="AV2093" s="13" t="s">
        <v>86</v>
      </c>
      <c r="AW2093" s="13" t="s">
        <v>41</v>
      </c>
      <c r="AX2093" s="13" t="s">
        <v>77</v>
      </c>
      <c r="AY2093" s="240" t="s">
        <v>153</v>
      </c>
    </row>
    <row r="2094" spans="2:51" s="12" customFormat="1" ht="13.5">
      <c r="B2094" s="218"/>
      <c r="C2094" s="219"/>
      <c r="D2094" s="220" t="s">
        <v>162</v>
      </c>
      <c r="E2094" s="221" t="s">
        <v>34</v>
      </c>
      <c r="F2094" s="222" t="s">
        <v>1819</v>
      </c>
      <c r="G2094" s="219"/>
      <c r="H2094" s="223" t="s">
        <v>34</v>
      </c>
      <c r="I2094" s="224"/>
      <c r="J2094" s="219"/>
      <c r="K2094" s="219"/>
      <c r="L2094" s="225"/>
      <c r="M2094" s="226"/>
      <c r="N2094" s="227"/>
      <c r="O2094" s="227"/>
      <c r="P2094" s="227"/>
      <c r="Q2094" s="227"/>
      <c r="R2094" s="227"/>
      <c r="S2094" s="227"/>
      <c r="T2094" s="228"/>
      <c r="AT2094" s="229" t="s">
        <v>162</v>
      </c>
      <c r="AU2094" s="229" t="s">
        <v>86</v>
      </c>
      <c r="AV2094" s="12" t="s">
        <v>84</v>
      </c>
      <c r="AW2094" s="12" t="s">
        <v>41</v>
      </c>
      <c r="AX2094" s="12" t="s">
        <v>77</v>
      </c>
      <c r="AY2094" s="229" t="s">
        <v>153</v>
      </c>
    </row>
    <row r="2095" spans="2:51" s="13" customFormat="1" ht="27">
      <c r="B2095" s="230"/>
      <c r="C2095" s="231"/>
      <c r="D2095" s="220" t="s">
        <v>162</v>
      </c>
      <c r="E2095" s="232" t="s">
        <v>34</v>
      </c>
      <c r="F2095" s="233" t="s">
        <v>1820</v>
      </c>
      <c r="G2095" s="231"/>
      <c r="H2095" s="234">
        <v>20.053000000000001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27">
      <c r="B2096" s="230"/>
      <c r="C2096" s="231"/>
      <c r="D2096" s="220" t="s">
        <v>162</v>
      </c>
      <c r="E2096" s="232" t="s">
        <v>34</v>
      </c>
      <c r="F2096" s="233" t="s">
        <v>1821</v>
      </c>
      <c r="G2096" s="231"/>
      <c r="H2096" s="234">
        <v>25.094000000000001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65" s="13" customFormat="1" ht="13.5">
      <c r="B2097" s="230"/>
      <c r="C2097" s="231"/>
      <c r="D2097" s="220" t="s">
        <v>162</v>
      </c>
      <c r="E2097" s="232" t="s">
        <v>34</v>
      </c>
      <c r="F2097" s="233" t="s">
        <v>1822</v>
      </c>
      <c r="G2097" s="231"/>
      <c r="H2097" s="234">
        <v>22.114000000000001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65" s="13" customFormat="1" ht="13.5">
      <c r="B2098" s="230"/>
      <c r="C2098" s="231"/>
      <c r="D2098" s="220" t="s">
        <v>162</v>
      </c>
      <c r="E2098" s="232" t="s">
        <v>34</v>
      </c>
      <c r="F2098" s="233" t="s">
        <v>1823</v>
      </c>
      <c r="G2098" s="231"/>
      <c r="H2098" s="234">
        <v>15.323</v>
      </c>
      <c r="I2098" s="235"/>
      <c r="J2098" s="231"/>
      <c r="K2098" s="231"/>
      <c r="L2098" s="236"/>
      <c r="M2098" s="237"/>
      <c r="N2098" s="238"/>
      <c r="O2098" s="238"/>
      <c r="P2098" s="238"/>
      <c r="Q2098" s="238"/>
      <c r="R2098" s="238"/>
      <c r="S2098" s="238"/>
      <c r="T2098" s="239"/>
      <c r="AT2098" s="240" t="s">
        <v>162</v>
      </c>
      <c r="AU2098" s="240" t="s">
        <v>86</v>
      </c>
      <c r="AV2098" s="13" t="s">
        <v>86</v>
      </c>
      <c r="AW2098" s="13" t="s">
        <v>41</v>
      </c>
      <c r="AX2098" s="13" t="s">
        <v>77</v>
      </c>
      <c r="AY2098" s="240" t="s">
        <v>153</v>
      </c>
    </row>
    <row r="2099" spans="2:65" s="12" customFormat="1" ht="13.5">
      <c r="B2099" s="218"/>
      <c r="C2099" s="219"/>
      <c r="D2099" s="220" t="s">
        <v>162</v>
      </c>
      <c r="E2099" s="221" t="s">
        <v>34</v>
      </c>
      <c r="F2099" s="222" t="s">
        <v>1824</v>
      </c>
      <c r="G2099" s="219"/>
      <c r="H2099" s="223" t="s">
        <v>34</v>
      </c>
      <c r="I2099" s="224"/>
      <c r="J2099" s="219"/>
      <c r="K2099" s="219"/>
      <c r="L2099" s="225"/>
      <c r="M2099" s="226"/>
      <c r="N2099" s="227"/>
      <c r="O2099" s="227"/>
      <c r="P2099" s="227"/>
      <c r="Q2099" s="227"/>
      <c r="R2099" s="227"/>
      <c r="S2099" s="227"/>
      <c r="T2099" s="228"/>
      <c r="AT2099" s="229" t="s">
        <v>162</v>
      </c>
      <c r="AU2099" s="229" t="s">
        <v>86</v>
      </c>
      <c r="AV2099" s="12" t="s">
        <v>84</v>
      </c>
      <c r="AW2099" s="12" t="s">
        <v>41</v>
      </c>
      <c r="AX2099" s="12" t="s">
        <v>77</v>
      </c>
      <c r="AY2099" s="229" t="s">
        <v>153</v>
      </c>
    </row>
    <row r="2100" spans="2:65" s="13" customFormat="1" ht="13.5">
      <c r="B2100" s="230"/>
      <c r="C2100" s="231"/>
      <c r="D2100" s="220" t="s">
        <v>162</v>
      </c>
      <c r="E2100" s="232" t="s">
        <v>34</v>
      </c>
      <c r="F2100" s="233" t="s">
        <v>1825</v>
      </c>
      <c r="G2100" s="231"/>
      <c r="H2100" s="234">
        <v>10.78</v>
      </c>
      <c r="I2100" s="235"/>
      <c r="J2100" s="231"/>
      <c r="K2100" s="231"/>
      <c r="L2100" s="236"/>
      <c r="M2100" s="237"/>
      <c r="N2100" s="238"/>
      <c r="O2100" s="238"/>
      <c r="P2100" s="238"/>
      <c r="Q2100" s="238"/>
      <c r="R2100" s="238"/>
      <c r="S2100" s="238"/>
      <c r="T2100" s="239"/>
      <c r="AT2100" s="240" t="s">
        <v>162</v>
      </c>
      <c r="AU2100" s="240" t="s">
        <v>86</v>
      </c>
      <c r="AV2100" s="13" t="s">
        <v>86</v>
      </c>
      <c r="AW2100" s="13" t="s">
        <v>41</v>
      </c>
      <c r="AX2100" s="13" t="s">
        <v>77</v>
      </c>
      <c r="AY2100" s="240" t="s">
        <v>153</v>
      </c>
    </row>
    <row r="2101" spans="2:65" s="13" customFormat="1" ht="13.5">
      <c r="B2101" s="230"/>
      <c r="C2101" s="231"/>
      <c r="D2101" s="220" t="s">
        <v>162</v>
      </c>
      <c r="E2101" s="232" t="s">
        <v>34</v>
      </c>
      <c r="F2101" s="233" t="s">
        <v>1826</v>
      </c>
      <c r="G2101" s="231"/>
      <c r="H2101" s="234">
        <v>13.877000000000001</v>
      </c>
      <c r="I2101" s="235"/>
      <c r="J2101" s="231"/>
      <c r="K2101" s="231"/>
      <c r="L2101" s="236"/>
      <c r="M2101" s="237"/>
      <c r="N2101" s="238"/>
      <c r="O2101" s="238"/>
      <c r="P2101" s="238"/>
      <c r="Q2101" s="238"/>
      <c r="R2101" s="238"/>
      <c r="S2101" s="238"/>
      <c r="T2101" s="239"/>
      <c r="AT2101" s="240" t="s">
        <v>162</v>
      </c>
      <c r="AU2101" s="240" t="s">
        <v>86</v>
      </c>
      <c r="AV2101" s="13" t="s">
        <v>86</v>
      </c>
      <c r="AW2101" s="13" t="s">
        <v>41</v>
      </c>
      <c r="AX2101" s="13" t="s">
        <v>77</v>
      </c>
      <c r="AY2101" s="240" t="s">
        <v>153</v>
      </c>
    </row>
    <row r="2102" spans="2:65" s="13" customFormat="1" ht="13.5">
      <c r="B2102" s="230"/>
      <c r="C2102" s="231"/>
      <c r="D2102" s="220" t="s">
        <v>162</v>
      </c>
      <c r="E2102" s="232" t="s">
        <v>34</v>
      </c>
      <c r="F2102" s="233" t="s">
        <v>1827</v>
      </c>
      <c r="G2102" s="231"/>
      <c r="H2102" s="234">
        <v>10.907999999999999</v>
      </c>
      <c r="I2102" s="235"/>
      <c r="J2102" s="231"/>
      <c r="K2102" s="231"/>
      <c r="L2102" s="236"/>
      <c r="M2102" s="237"/>
      <c r="N2102" s="238"/>
      <c r="O2102" s="238"/>
      <c r="P2102" s="238"/>
      <c r="Q2102" s="238"/>
      <c r="R2102" s="238"/>
      <c r="S2102" s="238"/>
      <c r="T2102" s="239"/>
      <c r="AT2102" s="240" t="s">
        <v>162</v>
      </c>
      <c r="AU2102" s="240" t="s">
        <v>86</v>
      </c>
      <c r="AV2102" s="13" t="s">
        <v>86</v>
      </c>
      <c r="AW2102" s="13" t="s">
        <v>41</v>
      </c>
      <c r="AX2102" s="13" t="s">
        <v>77</v>
      </c>
      <c r="AY2102" s="240" t="s">
        <v>153</v>
      </c>
    </row>
    <row r="2103" spans="2:65" s="13" customFormat="1" ht="13.5">
      <c r="B2103" s="230"/>
      <c r="C2103" s="231"/>
      <c r="D2103" s="220" t="s">
        <v>162</v>
      </c>
      <c r="E2103" s="232" t="s">
        <v>34</v>
      </c>
      <c r="F2103" s="233" t="s">
        <v>1828</v>
      </c>
      <c r="G2103" s="231"/>
      <c r="H2103" s="234">
        <v>12.92</v>
      </c>
      <c r="I2103" s="235"/>
      <c r="J2103" s="231"/>
      <c r="K2103" s="231"/>
      <c r="L2103" s="236"/>
      <c r="M2103" s="237"/>
      <c r="N2103" s="238"/>
      <c r="O2103" s="238"/>
      <c r="P2103" s="238"/>
      <c r="Q2103" s="238"/>
      <c r="R2103" s="238"/>
      <c r="S2103" s="238"/>
      <c r="T2103" s="239"/>
      <c r="AT2103" s="240" t="s">
        <v>162</v>
      </c>
      <c r="AU2103" s="240" t="s">
        <v>86</v>
      </c>
      <c r="AV2103" s="13" t="s">
        <v>86</v>
      </c>
      <c r="AW2103" s="13" t="s">
        <v>41</v>
      </c>
      <c r="AX2103" s="13" t="s">
        <v>77</v>
      </c>
      <c r="AY2103" s="240" t="s">
        <v>153</v>
      </c>
    </row>
    <row r="2104" spans="2:65" s="14" customFormat="1" ht="13.5">
      <c r="B2104" s="241"/>
      <c r="C2104" s="242"/>
      <c r="D2104" s="243" t="s">
        <v>162</v>
      </c>
      <c r="E2104" s="244" t="s">
        <v>34</v>
      </c>
      <c r="F2104" s="245" t="s">
        <v>168</v>
      </c>
      <c r="G2104" s="242"/>
      <c r="H2104" s="246">
        <v>234.607</v>
      </c>
      <c r="I2104" s="247"/>
      <c r="J2104" s="242"/>
      <c r="K2104" s="242"/>
      <c r="L2104" s="248"/>
      <c r="M2104" s="249"/>
      <c r="N2104" s="250"/>
      <c r="O2104" s="250"/>
      <c r="P2104" s="250"/>
      <c r="Q2104" s="250"/>
      <c r="R2104" s="250"/>
      <c r="S2104" s="250"/>
      <c r="T2104" s="251"/>
      <c r="AT2104" s="252" t="s">
        <v>162</v>
      </c>
      <c r="AU2104" s="252" t="s">
        <v>86</v>
      </c>
      <c r="AV2104" s="14" t="s">
        <v>160</v>
      </c>
      <c r="AW2104" s="14" t="s">
        <v>41</v>
      </c>
      <c r="AX2104" s="14" t="s">
        <v>84</v>
      </c>
      <c r="AY2104" s="252" t="s">
        <v>153</v>
      </c>
    </row>
    <row r="2105" spans="2:65" s="1" customFormat="1" ht="22.5" customHeight="1">
      <c r="B2105" s="43"/>
      <c r="C2105" s="277" t="s">
        <v>1829</v>
      </c>
      <c r="D2105" s="277" t="s">
        <v>928</v>
      </c>
      <c r="E2105" s="278" t="s">
        <v>1830</v>
      </c>
      <c r="F2105" s="279" t="s">
        <v>1831</v>
      </c>
      <c r="G2105" s="280" t="s">
        <v>423</v>
      </c>
      <c r="H2105" s="281">
        <v>239.29900000000001</v>
      </c>
      <c r="I2105" s="282"/>
      <c r="J2105" s="283">
        <f>ROUND(I2105*H2105,2)</f>
        <v>0</v>
      </c>
      <c r="K2105" s="279" t="s">
        <v>159</v>
      </c>
      <c r="L2105" s="284"/>
      <c r="M2105" s="285" t="s">
        <v>34</v>
      </c>
      <c r="N2105" s="286" t="s">
        <v>48</v>
      </c>
      <c r="O2105" s="44"/>
      <c r="P2105" s="215">
        <f>O2105*H2105</f>
        <v>0</v>
      </c>
      <c r="Q2105" s="215">
        <v>2.0000000000000001E-4</v>
      </c>
      <c r="R2105" s="215">
        <f>Q2105*H2105</f>
        <v>4.7859800000000001E-2</v>
      </c>
      <c r="S2105" s="215">
        <v>0</v>
      </c>
      <c r="T2105" s="216">
        <f>S2105*H2105</f>
        <v>0</v>
      </c>
      <c r="AR2105" s="25" t="s">
        <v>420</v>
      </c>
      <c r="AT2105" s="25" t="s">
        <v>928</v>
      </c>
      <c r="AU2105" s="25" t="s">
        <v>86</v>
      </c>
      <c r="AY2105" s="25" t="s">
        <v>153</v>
      </c>
      <c r="BE2105" s="217">
        <f>IF(N2105="základní",J2105,0)</f>
        <v>0</v>
      </c>
      <c r="BF2105" s="217">
        <f>IF(N2105="snížená",J2105,0)</f>
        <v>0</v>
      </c>
      <c r="BG2105" s="217">
        <f>IF(N2105="zákl. přenesená",J2105,0)</f>
        <v>0</v>
      </c>
      <c r="BH2105" s="217">
        <f>IF(N2105="sníž. přenesená",J2105,0)</f>
        <v>0</v>
      </c>
      <c r="BI2105" s="217">
        <f>IF(N2105="nulová",J2105,0)</f>
        <v>0</v>
      </c>
      <c r="BJ2105" s="25" t="s">
        <v>84</v>
      </c>
      <c r="BK2105" s="217">
        <f>ROUND(I2105*H2105,2)</f>
        <v>0</v>
      </c>
      <c r="BL2105" s="25" t="s">
        <v>288</v>
      </c>
      <c r="BM2105" s="25" t="s">
        <v>1832</v>
      </c>
    </row>
    <row r="2106" spans="2:65" s="12" customFormat="1" ht="13.5">
      <c r="B2106" s="218"/>
      <c r="C2106" s="219"/>
      <c r="D2106" s="220" t="s">
        <v>162</v>
      </c>
      <c r="E2106" s="221" t="s">
        <v>34</v>
      </c>
      <c r="F2106" s="222" t="s">
        <v>333</v>
      </c>
      <c r="G2106" s="219"/>
      <c r="H2106" s="223" t="s">
        <v>34</v>
      </c>
      <c r="I2106" s="224"/>
      <c r="J2106" s="219"/>
      <c r="K2106" s="219"/>
      <c r="L2106" s="225"/>
      <c r="M2106" s="226"/>
      <c r="N2106" s="227"/>
      <c r="O2106" s="227"/>
      <c r="P2106" s="227"/>
      <c r="Q2106" s="227"/>
      <c r="R2106" s="227"/>
      <c r="S2106" s="227"/>
      <c r="T2106" s="228"/>
      <c r="AT2106" s="229" t="s">
        <v>162</v>
      </c>
      <c r="AU2106" s="229" t="s">
        <v>86</v>
      </c>
      <c r="AV2106" s="12" t="s">
        <v>84</v>
      </c>
      <c r="AW2106" s="12" t="s">
        <v>41</v>
      </c>
      <c r="AX2106" s="12" t="s">
        <v>77</v>
      </c>
      <c r="AY2106" s="229" t="s">
        <v>153</v>
      </c>
    </row>
    <row r="2107" spans="2:65" s="12" customFormat="1" ht="13.5">
      <c r="B2107" s="218"/>
      <c r="C2107" s="219"/>
      <c r="D2107" s="220" t="s">
        <v>162</v>
      </c>
      <c r="E2107" s="221" t="s">
        <v>34</v>
      </c>
      <c r="F2107" s="222" t="s">
        <v>337</v>
      </c>
      <c r="G2107" s="219"/>
      <c r="H2107" s="223" t="s">
        <v>34</v>
      </c>
      <c r="I2107" s="224"/>
      <c r="J2107" s="219"/>
      <c r="K2107" s="219"/>
      <c r="L2107" s="225"/>
      <c r="M2107" s="226"/>
      <c r="N2107" s="227"/>
      <c r="O2107" s="227"/>
      <c r="P2107" s="227"/>
      <c r="Q2107" s="227"/>
      <c r="R2107" s="227"/>
      <c r="S2107" s="227"/>
      <c r="T2107" s="228"/>
      <c r="AT2107" s="229" t="s">
        <v>162</v>
      </c>
      <c r="AU2107" s="229" t="s">
        <v>86</v>
      </c>
      <c r="AV2107" s="12" t="s">
        <v>84</v>
      </c>
      <c r="AW2107" s="12" t="s">
        <v>41</v>
      </c>
      <c r="AX2107" s="12" t="s">
        <v>77</v>
      </c>
      <c r="AY2107" s="229" t="s">
        <v>153</v>
      </c>
    </row>
    <row r="2108" spans="2:65" s="12" customFormat="1" ht="13.5">
      <c r="B2108" s="218"/>
      <c r="C2108" s="219"/>
      <c r="D2108" s="220" t="s">
        <v>162</v>
      </c>
      <c r="E2108" s="221" t="s">
        <v>34</v>
      </c>
      <c r="F2108" s="222" t="s">
        <v>1808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65" s="12" customFormat="1" ht="13.5">
      <c r="B2109" s="218"/>
      <c r="C2109" s="219"/>
      <c r="D2109" s="220" t="s">
        <v>162</v>
      </c>
      <c r="E2109" s="221" t="s">
        <v>34</v>
      </c>
      <c r="F2109" s="222" t="s">
        <v>1809</v>
      </c>
      <c r="G2109" s="219"/>
      <c r="H2109" s="223" t="s">
        <v>34</v>
      </c>
      <c r="I2109" s="224"/>
      <c r="J2109" s="219"/>
      <c r="K2109" s="219"/>
      <c r="L2109" s="225"/>
      <c r="M2109" s="226"/>
      <c r="N2109" s="227"/>
      <c r="O2109" s="227"/>
      <c r="P2109" s="227"/>
      <c r="Q2109" s="227"/>
      <c r="R2109" s="227"/>
      <c r="S2109" s="227"/>
      <c r="T2109" s="228"/>
      <c r="AT2109" s="229" t="s">
        <v>162</v>
      </c>
      <c r="AU2109" s="229" t="s">
        <v>86</v>
      </c>
      <c r="AV2109" s="12" t="s">
        <v>84</v>
      </c>
      <c r="AW2109" s="12" t="s">
        <v>41</v>
      </c>
      <c r="AX2109" s="12" t="s">
        <v>77</v>
      </c>
      <c r="AY2109" s="229" t="s">
        <v>153</v>
      </c>
    </row>
    <row r="2110" spans="2:65" s="13" customFormat="1" ht="13.5">
      <c r="B2110" s="230"/>
      <c r="C2110" s="231"/>
      <c r="D2110" s="220" t="s">
        <v>162</v>
      </c>
      <c r="E2110" s="232" t="s">
        <v>34</v>
      </c>
      <c r="F2110" s="233" t="s">
        <v>1810</v>
      </c>
      <c r="G2110" s="231"/>
      <c r="H2110" s="234">
        <v>9.8699999999999992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65" s="13" customFormat="1" ht="13.5">
      <c r="B2111" s="230"/>
      <c r="C2111" s="231"/>
      <c r="D2111" s="220" t="s">
        <v>162</v>
      </c>
      <c r="E2111" s="232" t="s">
        <v>34</v>
      </c>
      <c r="F2111" s="233" t="s">
        <v>1811</v>
      </c>
      <c r="G2111" s="231"/>
      <c r="H2111" s="234">
        <v>5.367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65" s="13" customFormat="1" ht="13.5">
      <c r="B2112" s="230"/>
      <c r="C2112" s="231"/>
      <c r="D2112" s="220" t="s">
        <v>162</v>
      </c>
      <c r="E2112" s="232" t="s">
        <v>34</v>
      </c>
      <c r="F2112" s="233" t="s">
        <v>1812</v>
      </c>
      <c r="G2112" s="231"/>
      <c r="H2112" s="234">
        <v>18.184999999999999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3" customFormat="1" ht="13.5">
      <c r="B2113" s="230"/>
      <c r="C2113" s="231"/>
      <c r="D2113" s="220" t="s">
        <v>162</v>
      </c>
      <c r="E2113" s="232" t="s">
        <v>34</v>
      </c>
      <c r="F2113" s="233" t="s">
        <v>1813</v>
      </c>
      <c r="G2113" s="231"/>
      <c r="H2113" s="234">
        <v>15.218</v>
      </c>
      <c r="I2113" s="235"/>
      <c r="J2113" s="231"/>
      <c r="K2113" s="231"/>
      <c r="L2113" s="236"/>
      <c r="M2113" s="237"/>
      <c r="N2113" s="238"/>
      <c r="O2113" s="238"/>
      <c r="P2113" s="238"/>
      <c r="Q2113" s="238"/>
      <c r="R2113" s="238"/>
      <c r="S2113" s="238"/>
      <c r="T2113" s="239"/>
      <c r="AT2113" s="240" t="s">
        <v>162</v>
      </c>
      <c r="AU2113" s="240" t="s">
        <v>86</v>
      </c>
      <c r="AV2113" s="13" t="s">
        <v>86</v>
      </c>
      <c r="AW2113" s="13" t="s">
        <v>41</v>
      </c>
      <c r="AX2113" s="13" t="s">
        <v>77</v>
      </c>
      <c r="AY2113" s="240" t="s">
        <v>153</v>
      </c>
    </row>
    <row r="2114" spans="2:51" s="12" customFormat="1" ht="13.5">
      <c r="B2114" s="218"/>
      <c r="C2114" s="219"/>
      <c r="D2114" s="220" t="s">
        <v>162</v>
      </c>
      <c r="E2114" s="221" t="s">
        <v>34</v>
      </c>
      <c r="F2114" s="222" t="s">
        <v>1814</v>
      </c>
      <c r="G2114" s="219"/>
      <c r="H2114" s="223" t="s">
        <v>34</v>
      </c>
      <c r="I2114" s="224"/>
      <c r="J2114" s="219"/>
      <c r="K2114" s="219"/>
      <c r="L2114" s="225"/>
      <c r="M2114" s="226"/>
      <c r="N2114" s="227"/>
      <c r="O2114" s="227"/>
      <c r="P2114" s="227"/>
      <c r="Q2114" s="227"/>
      <c r="R2114" s="227"/>
      <c r="S2114" s="227"/>
      <c r="T2114" s="228"/>
      <c r="AT2114" s="229" t="s">
        <v>162</v>
      </c>
      <c r="AU2114" s="229" t="s">
        <v>86</v>
      </c>
      <c r="AV2114" s="12" t="s">
        <v>84</v>
      </c>
      <c r="AW2114" s="12" t="s">
        <v>41</v>
      </c>
      <c r="AX2114" s="12" t="s">
        <v>77</v>
      </c>
      <c r="AY2114" s="229" t="s">
        <v>153</v>
      </c>
    </row>
    <row r="2115" spans="2:51" s="13" customFormat="1" ht="13.5">
      <c r="B2115" s="230"/>
      <c r="C2115" s="231"/>
      <c r="D2115" s="220" t="s">
        <v>162</v>
      </c>
      <c r="E2115" s="232" t="s">
        <v>34</v>
      </c>
      <c r="F2115" s="233" t="s">
        <v>1815</v>
      </c>
      <c r="G2115" s="231"/>
      <c r="H2115" s="234">
        <v>11.686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1816</v>
      </c>
      <c r="G2116" s="231"/>
      <c r="H2116" s="234">
        <v>10.904999999999999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1817</v>
      </c>
      <c r="G2117" s="231"/>
      <c r="H2117" s="234">
        <v>15.456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3" customFormat="1" ht="13.5">
      <c r="B2118" s="230"/>
      <c r="C2118" s="231"/>
      <c r="D2118" s="220" t="s">
        <v>162</v>
      </c>
      <c r="E2118" s="232" t="s">
        <v>34</v>
      </c>
      <c r="F2118" s="233" t="s">
        <v>1818</v>
      </c>
      <c r="G2118" s="231"/>
      <c r="H2118" s="234">
        <v>16.850999999999999</v>
      </c>
      <c r="I2118" s="235"/>
      <c r="J2118" s="231"/>
      <c r="K2118" s="231"/>
      <c r="L2118" s="236"/>
      <c r="M2118" s="237"/>
      <c r="N2118" s="238"/>
      <c r="O2118" s="238"/>
      <c r="P2118" s="238"/>
      <c r="Q2118" s="238"/>
      <c r="R2118" s="238"/>
      <c r="S2118" s="238"/>
      <c r="T2118" s="239"/>
      <c r="AT2118" s="240" t="s">
        <v>162</v>
      </c>
      <c r="AU2118" s="240" t="s">
        <v>86</v>
      </c>
      <c r="AV2118" s="13" t="s">
        <v>86</v>
      </c>
      <c r="AW2118" s="13" t="s">
        <v>41</v>
      </c>
      <c r="AX2118" s="13" t="s">
        <v>77</v>
      </c>
      <c r="AY2118" s="240" t="s">
        <v>153</v>
      </c>
    </row>
    <row r="2119" spans="2:51" s="12" customFormat="1" ht="13.5">
      <c r="B2119" s="218"/>
      <c r="C2119" s="219"/>
      <c r="D2119" s="220" t="s">
        <v>162</v>
      </c>
      <c r="E2119" s="221" t="s">
        <v>34</v>
      </c>
      <c r="F2119" s="222" t="s">
        <v>1819</v>
      </c>
      <c r="G2119" s="219"/>
      <c r="H2119" s="223" t="s">
        <v>34</v>
      </c>
      <c r="I2119" s="224"/>
      <c r="J2119" s="219"/>
      <c r="K2119" s="219"/>
      <c r="L2119" s="225"/>
      <c r="M2119" s="226"/>
      <c r="N2119" s="227"/>
      <c r="O2119" s="227"/>
      <c r="P2119" s="227"/>
      <c r="Q2119" s="227"/>
      <c r="R2119" s="227"/>
      <c r="S2119" s="227"/>
      <c r="T2119" s="228"/>
      <c r="AT2119" s="229" t="s">
        <v>162</v>
      </c>
      <c r="AU2119" s="229" t="s">
        <v>86</v>
      </c>
      <c r="AV2119" s="12" t="s">
        <v>84</v>
      </c>
      <c r="AW2119" s="12" t="s">
        <v>41</v>
      </c>
      <c r="AX2119" s="12" t="s">
        <v>77</v>
      </c>
      <c r="AY2119" s="229" t="s">
        <v>153</v>
      </c>
    </row>
    <row r="2120" spans="2:51" s="13" customFormat="1" ht="27">
      <c r="B2120" s="230"/>
      <c r="C2120" s="231"/>
      <c r="D2120" s="220" t="s">
        <v>162</v>
      </c>
      <c r="E2120" s="232" t="s">
        <v>34</v>
      </c>
      <c r="F2120" s="233" t="s">
        <v>1820</v>
      </c>
      <c r="G2120" s="231"/>
      <c r="H2120" s="234">
        <v>20.053000000000001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27">
      <c r="B2121" s="230"/>
      <c r="C2121" s="231"/>
      <c r="D2121" s="220" t="s">
        <v>162</v>
      </c>
      <c r="E2121" s="232" t="s">
        <v>34</v>
      </c>
      <c r="F2121" s="233" t="s">
        <v>1821</v>
      </c>
      <c r="G2121" s="231"/>
      <c r="H2121" s="234">
        <v>25.094000000000001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 ht="13.5">
      <c r="B2122" s="230"/>
      <c r="C2122" s="231"/>
      <c r="D2122" s="220" t="s">
        <v>162</v>
      </c>
      <c r="E2122" s="232" t="s">
        <v>34</v>
      </c>
      <c r="F2122" s="233" t="s">
        <v>1822</v>
      </c>
      <c r="G2122" s="231"/>
      <c r="H2122" s="234">
        <v>22.114000000000001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3" customFormat="1" ht="13.5">
      <c r="B2123" s="230"/>
      <c r="C2123" s="231"/>
      <c r="D2123" s="220" t="s">
        <v>162</v>
      </c>
      <c r="E2123" s="232" t="s">
        <v>34</v>
      </c>
      <c r="F2123" s="233" t="s">
        <v>1823</v>
      </c>
      <c r="G2123" s="231"/>
      <c r="H2123" s="234">
        <v>15.323</v>
      </c>
      <c r="I2123" s="235"/>
      <c r="J2123" s="231"/>
      <c r="K2123" s="231"/>
      <c r="L2123" s="236"/>
      <c r="M2123" s="237"/>
      <c r="N2123" s="238"/>
      <c r="O2123" s="238"/>
      <c r="P2123" s="238"/>
      <c r="Q2123" s="238"/>
      <c r="R2123" s="238"/>
      <c r="S2123" s="238"/>
      <c r="T2123" s="239"/>
      <c r="AT2123" s="240" t="s">
        <v>162</v>
      </c>
      <c r="AU2123" s="240" t="s">
        <v>86</v>
      </c>
      <c r="AV2123" s="13" t="s">
        <v>86</v>
      </c>
      <c r="AW2123" s="13" t="s">
        <v>41</v>
      </c>
      <c r="AX2123" s="13" t="s">
        <v>77</v>
      </c>
      <c r="AY2123" s="240" t="s">
        <v>153</v>
      </c>
    </row>
    <row r="2124" spans="2:51" s="12" customFormat="1" ht="13.5">
      <c r="B2124" s="218"/>
      <c r="C2124" s="219"/>
      <c r="D2124" s="220" t="s">
        <v>162</v>
      </c>
      <c r="E2124" s="221" t="s">
        <v>34</v>
      </c>
      <c r="F2124" s="222" t="s">
        <v>1824</v>
      </c>
      <c r="G2124" s="219"/>
      <c r="H2124" s="223" t="s">
        <v>34</v>
      </c>
      <c r="I2124" s="224"/>
      <c r="J2124" s="219"/>
      <c r="K2124" s="219"/>
      <c r="L2124" s="225"/>
      <c r="M2124" s="226"/>
      <c r="N2124" s="227"/>
      <c r="O2124" s="227"/>
      <c r="P2124" s="227"/>
      <c r="Q2124" s="227"/>
      <c r="R2124" s="227"/>
      <c r="S2124" s="227"/>
      <c r="T2124" s="228"/>
      <c r="AT2124" s="229" t="s">
        <v>162</v>
      </c>
      <c r="AU2124" s="229" t="s">
        <v>86</v>
      </c>
      <c r="AV2124" s="12" t="s">
        <v>84</v>
      </c>
      <c r="AW2124" s="12" t="s">
        <v>41</v>
      </c>
      <c r="AX2124" s="12" t="s">
        <v>77</v>
      </c>
      <c r="AY2124" s="229" t="s">
        <v>153</v>
      </c>
    </row>
    <row r="2125" spans="2:51" s="13" customFormat="1" ht="13.5">
      <c r="B2125" s="230"/>
      <c r="C2125" s="231"/>
      <c r="D2125" s="220" t="s">
        <v>162</v>
      </c>
      <c r="E2125" s="232" t="s">
        <v>34</v>
      </c>
      <c r="F2125" s="233" t="s">
        <v>1825</v>
      </c>
      <c r="G2125" s="231"/>
      <c r="H2125" s="234">
        <v>10.78</v>
      </c>
      <c r="I2125" s="235"/>
      <c r="J2125" s="231"/>
      <c r="K2125" s="231"/>
      <c r="L2125" s="236"/>
      <c r="M2125" s="237"/>
      <c r="N2125" s="238"/>
      <c r="O2125" s="238"/>
      <c r="P2125" s="238"/>
      <c r="Q2125" s="238"/>
      <c r="R2125" s="238"/>
      <c r="S2125" s="238"/>
      <c r="T2125" s="239"/>
      <c r="AT2125" s="240" t="s">
        <v>162</v>
      </c>
      <c r="AU2125" s="240" t="s">
        <v>86</v>
      </c>
      <c r="AV2125" s="13" t="s">
        <v>86</v>
      </c>
      <c r="AW2125" s="13" t="s">
        <v>41</v>
      </c>
      <c r="AX2125" s="13" t="s">
        <v>77</v>
      </c>
      <c r="AY2125" s="240" t="s">
        <v>153</v>
      </c>
    </row>
    <row r="2126" spans="2:51" s="13" customFormat="1" ht="13.5">
      <c r="B2126" s="230"/>
      <c r="C2126" s="231"/>
      <c r="D2126" s="220" t="s">
        <v>162</v>
      </c>
      <c r="E2126" s="232" t="s">
        <v>34</v>
      </c>
      <c r="F2126" s="233" t="s">
        <v>1826</v>
      </c>
      <c r="G2126" s="231"/>
      <c r="H2126" s="234">
        <v>13.877000000000001</v>
      </c>
      <c r="I2126" s="235"/>
      <c r="J2126" s="231"/>
      <c r="K2126" s="231"/>
      <c r="L2126" s="236"/>
      <c r="M2126" s="237"/>
      <c r="N2126" s="238"/>
      <c r="O2126" s="238"/>
      <c r="P2126" s="238"/>
      <c r="Q2126" s="238"/>
      <c r="R2126" s="238"/>
      <c r="S2126" s="238"/>
      <c r="T2126" s="239"/>
      <c r="AT2126" s="240" t="s">
        <v>162</v>
      </c>
      <c r="AU2126" s="240" t="s">
        <v>86</v>
      </c>
      <c r="AV2126" s="13" t="s">
        <v>86</v>
      </c>
      <c r="AW2126" s="13" t="s">
        <v>41</v>
      </c>
      <c r="AX2126" s="13" t="s">
        <v>77</v>
      </c>
      <c r="AY2126" s="240" t="s">
        <v>153</v>
      </c>
    </row>
    <row r="2127" spans="2:51" s="13" customFormat="1" ht="13.5">
      <c r="B2127" s="230"/>
      <c r="C2127" s="231"/>
      <c r="D2127" s="220" t="s">
        <v>162</v>
      </c>
      <c r="E2127" s="232" t="s">
        <v>34</v>
      </c>
      <c r="F2127" s="233" t="s">
        <v>1827</v>
      </c>
      <c r="G2127" s="231"/>
      <c r="H2127" s="234">
        <v>10.907999999999999</v>
      </c>
      <c r="I2127" s="235"/>
      <c r="J2127" s="231"/>
      <c r="K2127" s="231"/>
      <c r="L2127" s="236"/>
      <c r="M2127" s="237"/>
      <c r="N2127" s="238"/>
      <c r="O2127" s="238"/>
      <c r="P2127" s="238"/>
      <c r="Q2127" s="238"/>
      <c r="R2127" s="238"/>
      <c r="S2127" s="238"/>
      <c r="T2127" s="239"/>
      <c r="AT2127" s="240" t="s">
        <v>162</v>
      </c>
      <c r="AU2127" s="240" t="s">
        <v>86</v>
      </c>
      <c r="AV2127" s="13" t="s">
        <v>86</v>
      </c>
      <c r="AW2127" s="13" t="s">
        <v>41</v>
      </c>
      <c r="AX2127" s="13" t="s">
        <v>77</v>
      </c>
      <c r="AY2127" s="240" t="s">
        <v>153</v>
      </c>
    </row>
    <row r="2128" spans="2:51" s="13" customFormat="1" ht="13.5">
      <c r="B2128" s="230"/>
      <c r="C2128" s="231"/>
      <c r="D2128" s="220" t="s">
        <v>162</v>
      </c>
      <c r="E2128" s="232" t="s">
        <v>34</v>
      </c>
      <c r="F2128" s="233" t="s">
        <v>1828</v>
      </c>
      <c r="G2128" s="231"/>
      <c r="H2128" s="234">
        <v>12.92</v>
      </c>
      <c r="I2128" s="235"/>
      <c r="J2128" s="231"/>
      <c r="K2128" s="231"/>
      <c r="L2128" s="236"/>
      <c r="M2128" s="237"/>
      <c r="N2128" s="238"/>
      <c r="O2128" s="238"/>
      <c r="P2128" s="238"/>
      <c r="Q2128" s="238"/>
      <c r="R2128" s="238"/>
      <c r="S2128" s="238"/>
      <c r="T2128" s="239"/>
      <c r="AT2128" s="240" t="s">
        <v>162</v>
      </c>
      <c r="AU2128" s="240" t="s">
        <v>86</v>
      </c>
      <c r="AV2128" s="13" t="s">
        <v>86</v>
      </c>
      <c r="AW2128" s="13" t="s">
        <v>41</v>
      </c>
      <c r="AX2128" s="13" t="s">
        <v>77</v>
      </c>
      <c r="AY2128" s="240" t="s">
        <v>153</v>
      </c>
    </row>
    <row r="2129" spans="2:65" s="14" customFormat="1" ht="13.5">
      <c r="B2129" s="241"/>
      <c r="C2129" s="242"/>
      <c r="D2129" s="220" t="s">
        <v>162</v>
      </c>
      <c r="E2129" s="253" t="s">
        <v>34</v>
      </c>
      <c r="F2129" s="254" t="s">
        <v>168</v>
      </c>
      <c r="G2129" s="242"/>
      <c r="H2129" s="255">
        <v>234.607</v>
      </c>
      <c r="I2129" s="247"/>
      <c r="J2129" s="242"/>
      <c r="K2129" s="242"/>
      <c r="L2129" s="248"/>
      <c r="M2129" s="249"/>
      <c r="N2129" s="250"/>
      <c r="O2129" s="250"/>
      <c r="P2129" s="250"/>
      <c r="Q2129" s="250"/>
      <c r="R2129" s="250"/>
      <c r="S2129" s="250"/>
      <c r="T2129" s="251"/>
      <c r="AT2129" s="252" t="s">
        <v>162</v>
      </c>
      <c r="AU2129" s="252" t="s">
        <v>86</v>
      </c>
      <c r="AV2129" s="14" t="s">
        <v>160</v>
      </c>
      <c r="AW2129" s="14" t="s">
        <v>41</v>
      </c>
      <c r="AX2129" s="14" t="s">
        <v>77</v>
      </c>
      <c r="AY2129" s="252" t="s">
        <v>153</v>
      </c>
    </row>
    <row r="2130" spans="2:65" s="13" customFormat="1" ht="13.5">
      <c r="B2130" s="230"/>
      <c r="C2130" s="231"/>
      <c r="D2130" s="220" t="s">
        <v>162</v>
      </c>
      <c r="E2130" s="232" t="s">
        <v>34</v>
      </c>
      <c r="F2130" s="233" t="s">
        <v>1833</v>
      </c>
      <c r="G2130" s="231"/>
      <c r="H2130" s="234">
        <v>239.29900000000001</v>
      </c>
      <c r="I2130" s="235"/>
      <c r="J2130" s="231"/>
      <c r="K2130" s="231"/>
      <c r="L2130" s="236"/>
      <c r="M2130" s="237"/>
      <c r="N2130" s="238"/>
      <c r="O2130" s="238"/>
      <c r="P2130" s="238"/>
      <c r="Q2130" s="238"/>
      <c r="R2130" s="238"/>
      <c r="S2130" s="238"/>
      <c r="T2130" s="239"/>
      <c r="AT2130" s="240" t="s">
        <v>162</v>
      </c>
      <c r="AU2130" s="240" t="s">
        <v>86</v>
      </c>
      <c r="AV2130" s="13" t="s">
        <v>86</v>
      </c>
      <c r="AW2130" s="13" t="s">
        <v>41</v>
      </c>
      <c r="AX2130" s="13" t="s">
        <v>77</v>
      </c>
      <c r="AY2130" s="240" t="s">
        <v>153</v>
      </c>
    </row>
    <row r="2131" spans="2:65" s="14" customFormat="1" ht="13.5">
      <c r="B2131" s="241"/>
      <c r="C2131" s="242"/>
      <c r="D2131" s="243" t="s">
        <v>162</v>
      </c>
      <c r="E2131" s="244" t="s">
        <v>34</v>
      </c>
      <c r="F2131" s="245" t="s">
        <v>168</v>
      </c>
      <c r="G2131" s="242"/>
      <c r="H2131" s="246">
        <v>239.29900000000001</v>
      </c>
      <c r="I2131" s="247"/>
      <c r="J2131" s="242"/>
      <c r="K2131" s="242"/>
      <c r="L2131" s="248"/>
      <c r="M2131" s="249"/>
      <c r="N2131" s="250"/>
      <c r="O2131" s="250"/>
      <c r="P2131" s="250"/>
      <c r="Q2131" s="250"/>
      <c r="R2131" s="250"/>
      <c r="S2131" s="250"/>
      <c r="T2131" s="251"/>
      <c r="AT2131" s="252" t="s">
        <v>162</v>
      </c>
      <c r="AU2131" s="252" t="s">
        <v>86</v>
      </c>
      <c r="AV2131" s="14" t="s">
        <v>160</v>
      </c>
      <c r="AW2131" s="14" t="s">
        <v>41</v>
      </c>
      <c r="AX2131" s="14" t="s">
        <v>84</v>
      </c>
      <c r="AY2131" s="252" t="s">
        <v>153</v>
      </c>
    </row>
    <row r="2132" spans="2:65" s="1" customFormat="1" ht="44.25" customHeight="1">
      <c r="B2132" s="43"/>
      <c r="C2132" s="206" t="s">
        <v>1834</v>
      </c>
      <c r="D2132" s="206" t="s">
        <v>155</v>
      </c>
      <c r="E2132" s="207" t="s">
        <v>1835</v>
      </c>
      <c r="F2132" s="208" t="s">
        <v>1836</v>
      </c>
      <c r="G2132" s="209" t="s">
        <v>158</v>
      </c>
      <c r="H2132" s="210">
        <v>103.36</v>
      </c>
      <c r="I2132" s="211"/>
      <c r="J2132" s="212">
        <f>ROUND(I2132*H2132,2)</f>
        <v>0</v>
      </c>
      <c r="K2132" s="208" t="s">
        <v>159</v>
      </c>
      <c r="L2132" s="63"/>
      <c r="M2132" s="213" t="s">
        <v>34</v>
      </c>
      <c r="N2132" s="214" t="s">
        <v>48</v>
      </c>
      <c r="O2132" s="44"/>
      <c r="P2132" s="215">
        <f>O2132*H2132</f>
        <v>0</v>
      </c>
      <c r="Q2132" s="215">
        <v>1.7610000000000001E-2</v>
      </c>
      <c r="R2132" s="215">
        <f>Q2132*H2132</f>
        <v>1.8201696000000001</v>
      </c>
      <c r="S2132" s="215">
        <v>0</v>
      </c>
      <c r="T2132" s="216">
        <f>S2132*H2132</f>
        <v>0</v>
      </c>
      <c r="AR2132" s="25" t="s">
        <v>288</v>
      </c>
      <c r="AT2132" s="25" t="s">
        <v>155</v>
      </c>
      <c r="AU2132" s="25" t="s">
        <v>86</v>
      </c>
      <c r="AY2132" s="25" t="s">
        <v>153</v>
      </c>
      <c r="BE2132" s="217">
        <f>IF(N2132="základní",J2132,0)</f>
        <v>0</v>
      </c>
      <c r="BF2132" s="217">
        <f>IF(N2132="snížená",J2132,0)</f>
        <v>0</v>
      </c>
      <c r="BG2132" s="217">
        <f>IF(N2132="zákl. přenesená",J2132,0)</f>
        <v>0</v>
      </c>
      <c r="BH2132" s="217">
        <f>IF(N2132="sníž. přenesená",J2132,0)</f>
        <v>0</v>
      </c>
      <c r="BI2132" s="217">
        <f>IF(N2132="nulová",J2132,0)</f>
        <v>0</v>
      </c>
      <c r="BJ2132" s="25" t="s">
        <v>84</v>
      </c>
      <c r="BK2132" s="217">
        <f>ROUND(I2132*H2132,2)</f>
        <v>0</v>
      </c>
      <c r="BL2132" s="25" t="s">
        <v>288</v>
      </c>
      <c r="BM2132" s="25" t="s">
        <v>1837</v>
      </c>
    </row>
    <row r="2133" spans="2:65" s="12" customFormat="1" ht="13.5">
      <c r="B2133" s="218"/>
      <c r="C2133" s="219"/>
      <c r="D2133" s="220" t="s">
        <v>162</v>
      </c>
      <c r="E2133" s="221" t="s">
        <v>34</v>
      </c>
      <c r="F2133" s="222" t="s">
        <v>258</v>
      </c>
      <c r="G2133" s="219"/>
      <c r="H2133" s="223" t="s">
        <v>34</v>
      </c>
      <c r="I2133" s="224"/>
      <c r="J2133" s="219"/>
      <c r="K2133" s="219"/>
      <c r="L2133" s="225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162</v>
      </c>
      <c r="AU2133" s="229" t="s">
        <v>86</v>
      </c>
      <c r="AV2133" s="12" t="s">
        <v>84</v>
      </c>
      <c r="AW2133" s="12" t="s">
        <v>41</v>
      </c>
      <c r="AX2133" s="12" t="s">
        <v>77</v>
      </c>
      <c r="AY2133" s="229" t="s">
        <v>153</v>
      </c>
    </row>
    <row r="2134" spans="2:65" s="12" customFormat="1" ht="13.5">
      <c r="B2134" s="218"/>
      <c r="C2134" s="219"/>
      <c r="D2134" s="220" t="s">
        <v>162</v>
      </c>
      <c r="E2134" s="221" t="s">
        <v>34</v>
      </c>
      <c r="F2134" s="222" t="s">
        <v>259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65" s="13" customFormat="1" ht="13.5">
      <c r="B2135" s="230"/>
      <c r="C2135" s="231"/>
      <c r="D2135" s="220" t="s">
        <v>162</v>
      </c>
      <c r="E2135" s="232" t="s">
        <v>34</v>
      </c>
      <c r="F2135" s="233" t="s">
        <v>260</v>
      </c>
      <c r="G2135" s="231"/>
      <c r="H2135" s="234">
        <v>26.16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65" s="12" customFormat="1" ht="13.5">
      <c r="B2136" s="218"/>
      <c r="C2136" s="219"/>
      <c r="D2136" s="220" t="s">
        <v>162</v>
      </c>
      <c r="E2136" s="221" t="s">
        <v>34</v>
      </c>
      <c r="F2136" s="222" t="s">
        <v>261</v>
      </c>
      <c r="G2136" s="219"/>
      <c r="H2136" s="223" t="s">
        <v>34</v>
      </c>
      <c r="I2136" s="224"/>
      <c r="J2136" s="219"/>
      <c r="K2136" s="219"/>
      <c r="L2136" s="225"/>
      <c r="M2136" s="226"/>
      <c r="N2136" s="227"/>
      <c r="O2136" s="227"/>
      <c r="P2136" s="227"/>
      <c r="Q2136" s="227"/>
      <c r="R2136" s="227"/>
      <c r="S2136" s="227"/>
      <c r="T2136" s="228"/>
      <c r="AT2136" s="229" t="s">
        <v>162</v>
      </c>
      <c r="AU2136" s="229" t="s">
        <v>86</v>
      </c>
      <c r="AV2136" s="12" t="s">
        <v>84</v>
      </c>
      <c r="AW2136" s="12" t="s">
        <v>41</v>
      </c>
      <c r="AX2136" s="12" t="s">
        <v>77</v>
      </c>
      <c r="AY2136" s="229" t="s">
        <v>153</v>
      </c>
    </row>
    <row r="2137" spans="2:65" s="13" customFormat="1" ht="13.5">
      <c r="B2137" s="230"/>
      <c r="C2137" s="231"/>
      <c r="D2137" s="220" t="s">
        <v>162</v>
      </c>
      <c r="E2137" s="232" t="s">
        <v>34</v>
      </c>
      <c r="F2137" s="233" t="s">
        <v>262</v>
      </c>
      <c r="G2137" s="231"/>
      <c r="H2137" s="234">
        <v>35.25</v>
      </c>
      <c r="I2137" s="235"/>
      <c r="J2137" s="231"/>
      <c r="K2137" s="231"/>
      <c r="L2137" s="236"/>
      <c r="M2137" s="237"/>
      <c r="N2137" s="238"/>
      <c r="O2137" s="238"/>
      <c r="P2137" s="238"/>
      <c r="Q2137" s="238"/>
      <c r="R2137" s="238"/>
      <c r="S2137" s="238"/>
      <c r="T2137" s="239"/>
      <c r="AT2137" s="240" t="s">
        <v>162</v>
      </c>
      <c r="AU2137" s="240" t="s">
        <v>86</v>
      </c>
      <c r="AV2137" s="13" t="s">
        <v>86</v>
      </c>
      <c r="AW2137" s="13" t="s">
        <v>41</v>
      </c>
      <c r="AX2137" s="13" t="s">
        <v>77</v>
      </c>
      <c r="AY2137" s="240" t="s">
        <v>153</v>
      </c>
    </row>
    <row r="2138" spans="2:65" s="12" customFormat="1" ht="13.5">
      <c r="B2138" s="218"/>
      <c r="C2138" s="219"/>
      <c r="D2138" s="220" t="s">
        <v>162</v>
      </c>
      <c r="E2138" s="221" t="s">
        <v>34</v>
      </c>
      <c r="F2138" s="222" t="s">
        <v>263</v>
      </c>
      <c r="G2138" s="219"/>
      <c r="H2138" s="223" t="s">
        <v>34</v>
      </c>
      <c r="I2138" s="224"/>
      <c r="J2138" s="219"/>
      <c r="K2138" s="219"/>
      <c r="L2138" s="225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162</v>
      </c>
      <c r="AU2138" s="229" t="s">
        <v>86</v>
      </c>
      <c r="AV2138" s="12" t="s">
        <v>84</v>
      </c>
      <c r="AW2138" s="12" t="s">
        <v>41</v>
      </c>
      <c r="AX2138" s="12" t="s">
        <v>77</v>
      </c>
      <c r="AY2138" s="229" t="s">
        <v>153</v>
      </c>
    </row>
    <row r="2139" spans="2:65" s="13" customFormat="1" ht="13.5">
      <c r="B2139" s="230"/>
      <c r="C2139" s="231"/>
      <c r="D2139" s="220" t="s">
        <v>162</v>
      </c>
      <c r="E2139" s="232" t="s">
        <v>34</v>
      </c>
      <c r="F2139" s="233" t="s">
        <v>264</v>
      </c>
      <c r="G2139" s="231"/>
      <c r="H2139" s="234">
        <v>29.71</v>
      </c>
      <c r="I2139" s="235"/>
      <c r="J2139" s="231"/>
      <c r="K2139" s="231"/>
      <c r="L2139" s="236"/>
      <c r="M2139" s="237"/>
      <c r="N2139" s="238"/>
      <c r="O2139" s="238"/>
      <c r="P2139" s="238"/>
      <c r="Q2139" s="238"/>
      <c r="R2139" s="238"/>
      <c r="S2139" s="238"/>
      <c r="T2139" s="239"/>
      <c r="AT2139" s="240" t="s">
        <v>162</v>
      </c>
      <c r="AU2139" s="240" t="s">
        <v>86</v>
      </c>
      <c r="AV2139" s="13" t="s">
        <v>86</v>
      </c>
      <c r="AW2139" s="13" t="s">
        <v>41</v>
      </c>
      <c r="AX2139" s="13" t="s">
        <v>77</v>
      </c>
      <c r="AY2139" s="240" t="s">
        <v>153</v>
      </c>
    </row>
    <row r="2140" spans="2:65" s="12" customFormat="1" ht="13.5">
      <c r="B2140" s="218"/>
      <c r="C2140" s="219"/>
      <c r="D2140" s="220" t="s">
        <v>162</v>
      </c>
      <c r="E2140" s="221" t="s">
        <v>34</v>
      </c>
      <c r="F2140" s="222" t="s">
        <v>265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65" s="13" customFormat="1" ht="13.5">
      <c r="B2141" s="230"/>
      <c r="C2141" s="231"/>
      <c r="D2141" s="220" t="s">
        <v>162</v>
      </c>
      <c r="E2141" s="232" t="s">
        <v>34</v>
      </c>
      <c r="F2141" s="233" t="s">
        <v>266</v>
      </c>
      <c r="G2141" s="231"/>
      <c r="H2141" s="234">
        <v>12.24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65" s="14" customFormat="1" ht="13.5">
      <c r="B2142" s="241"/>
      <c r="C2142" s="242"/>
      <c r="D2142" s="243" t="s">
        <v>162</v>
      </c>
      <c r="E2142" s="244" t="s">
        <v>34</v>
      </c>
      <c r="F2142" s="245" t="s">
        <v>168</v>
      </c>
      <c r="G2142" s="242"/>
      <c r="H2142" s="246">
        <v>103.36</v>
      </c>
      <c r="I2142" s="247"/>
      <c r="J2142" s="242"/>
      <c r="K2142" s="242"/>
      <c r="L2142" s="248"/>
      <c r="M2142" s="249"/>
      <c r="N2142" s="250"/>
      <c r="O2142" s="250"/>
      <c r="P2142" s="250"/>
      <c r="Q2142" s="250"/>
      <c r="R2142" s="250"/>
      <c r="S2142" s="250"/>
      <c r="T2142" s="251"/>
      <c r="AT2142" s="252" t="s">
        <v>162</v>
      </c>
      <c r="AU2142" s="252" t="s">
        <v>86</v>
      </c>
      <c r="AV2142" s="14" t="s">
        <v>160</v>
      </c>
      <c r="AW2142" s="14" t="s">
        <v>41</v>
      </c>
      <c r="AX2142" s="14" t="s">
        <v>84</v>
      </c>
      <c r="AY2142" s="252" t="s">
        <v>153</v>
      </c>
    </row>
    <row r="2143" spans="2:65" s="1" customFormat="1" ht="31.5" customHeight="1">
      <c r="B2143" s="43"/>
      <c r="C2143" s="206" t="s">
        <v>1838</v>
      </c>
      <c r="D2143" s="206" t="s">
        <v>155</v>
      </c>
      <c r="E2143" s="207" t="s">
        <v>1839</v>
      </c>
      <c r="F2143" s="208" t="s">
        <v>1840</v>
      </c>
      <c r="G2143" s="209" t="s">
        <v>982</v>
      </c>
      <c r="H2143" s="289"/>
      <c r="I2143" s="211"/>
      <c r="J2143" s="212">
        <f>ROUND(I2143*H2143,2)</f>
        <v>0</v>
      </c>
      <c r="K2143" s="208" t="s">
        <v>159</v>
      </c>
      <c r="L2143" s="63"/>
      <c r="M2143" s="213" t="s">
        <v>34</v>
      </c>
      <c r="N2143" s="214" t="s">
        <v>48</v>
      </c>
      <c r="O2143" s="44"/>
      <c r="P2143" s="215">
        <f>O2143*H2143</f>
        <v>0</v>
      </c>
      <c r="Q2143" s="215">
        <v>0</v>
      </c>
      <c r="R2143" s="215">
        <f>Q2143*H2143</f>
        <v>0</v>
      </c>
      <c r="S2143" s="215">
        <v>0</v>
      </c>
      <c r="T2143" s="216">
        <f>S2143*H2143</f>
        <v>0</v>
      </c>
      <c r="AR2143" s="25" t="s">
        <v>288</v>
      </c>
      <c r="AT2143" s="25" t="s">
        <v>155</v>
      </c>
      <c r="AU2143" s="25" t="s">
        <v>86</v>
      </c>
      <c r="AY2143" s="25" t="s">
        <v>153</v>
      </c>
      <c r="BE2143" s="217">
        <f>IF(N2143="základní",J2143,0)</f>
        <v>0</v>
      </c>
      <c r="BF2143" s="217">
        <f>IF(N2143="snížená",J2143,0)</f>
        <v>0</v>
      </c>
      <c r="BG2143" s="217">
        <f>IF(N2143="zákl. přenesená",J2143,0)</f>
        <v>0</v>
      </c>
      <c r="BH2143" s="217">
        <f>IF(N2143="sníž. přenesená",J2143,0)</f>
        <v>0</v>
      </c>
      <c r="BI2143" s="217">
        <f>IF(N2143="nulová",J2143,0)</f>
        <v>0</v>
      </c>
      <c r="BJ2143" s="25" t="s">
        <v>84</v>
      </c>
      <c r="BK2143" s="217">
        <f>ROUND(I2143*H2143,2)</f>
        <v>0</v>
      </c>
      <c r="BL2143" s="25" t="s">
        <v>288</v>
      </c>
      <c r="BM2143" s="25" t="s">
        <v>1841</v>
      </c>
    </row>
    <row r="2144" spans="2:65" s="11" customFormat="1" ht="29.85" customHeight="1">
      <c r="B2144" s="189"/>
      <c r="C2144" s="190"/>
      <c r="D2144" s="203" t="s">
        <v>76</v>
      </c>
      <c r="E2144" s="204" t="s">
        <v>1842</v>
      </c>
      <c r="F2144" s="204" t="s">
        <v>1843</v>
      </c>
      <c r="G2144" s="190"/>
      <c r="H2144" s="190"/>
      <c r="I2144" s="193"/>
      <c r="J2144" s="205">
        <f>BK2144</f>
        <v>0</v>
      </c>
      <c r="K2144" s="190"/>
      <c r="L2144" s="195"/>
      <c r="M2144" s="196"/>
      <c r="N2144" s="197"/>
      <c r="O2144" s="197"/>
      <c r="P2144" s="198">
        <f>SUM(P2145:P2163)</f>
        <v>0</v>
      </c>
      <c r="Q2144" s="197"/>
      <c r="R2144" s="198">
        <f>SUM(R2145:R2163)</f>
        <v>0.43477139999999997</v>
      </c>
      <c r="S2144" s="197"/>
      <c r="T2144" s="199">
        <f>SUM(T2145:T2163)</f>
        <v>0</v>
      </c>
      <c r="AR2144" s="200" t="s">
        <v>86</v>
      </c>
      <c r="AT2144" s="201" t="s">
        <v>76</v>
      </c>
      <c r="AU2144" s="201" t="s">
        <v>84</v>
      </c>
      <c r="AY2144" s="200" t="s">
        <v>153</v>
      </c>
      <c r="BK2144" s="202">
        <f>SUM(BK2145:BK2163)</f>
        <v>0</v>
      </c>
    </row>
    <row r="2145" spans="2:65" s="1" customFormat="1" ht="31.5" customHeight="1">
      <c r="B2145" s="43"/>
      <c r="C2145" s="206" t="s">
        <v>1844</v>
      </c>
      <c r="D2145" s="206" t="s">
        <v>155</v>
      </c>
      <c r="E2145" s="207" t="s">
        <v>1845</v>
      </c>
      <c r="F2145" s="208" t="s">
        <v>1846</v>
      </c>
      <c r="G2145" s="209" t="s">
        <v>158</v>
      </c>
      <c r="H2145" s="210">
        <v>27.207000000000001</v>
      </c>
      <c r="I2145" s="211"/>
      <c r="J2145" s="212">
        <f>ROUND(I2145*H2145,2)</f>
        <v>0</v>
      </c>
      <c r="K2145" s="208" t="s">
        <v>159</v>
      </c>
      <c r="L2145" s="63"/>
      <c r="M2145" s="213" t="s">
        <v>34</v>
      </c>
      <c r="N2145" s="214" t="s">
        <v>48</v>
      </c>
      <c r="O2145" s="44"/>
      <c r="P2145" s="215">
        <f>O2145*H2145</f>
        <v>0</v>
      </c>
      <c r="Q2145" s="215">
        <v>3.0000000000000001E-3</v>
      </c>
      <c r="R2145" s="215">
        <f>Q2145*H2145</f>
        <v>8.1620999999999999E-2</v>
      </c>
      <c r="S2145" s="215">
        <v>0</v>
      </c>
      <c r="T2145" s="216">
        <f>S2145*H2145</f>
        <v>0</v>
      </c>
      <c r="AR2145" s="25" t="s">
        <v>288</v>
      </c>
      <c r="AT2145" s="25" t="s">
        <v>155</v>
      </c>
      <c r="AU2145" s="25" t="s">
        <v>86</v>
      </c>
      <c r="AY2145" s="25" t="s">
        <v>153</v>
      </c>
      <c r="BE2145" s="217">
        <f>IF(N2145="základní",J2145,0)</f>
        <v>0</v>
      </c>
      <c r="BF2145" s="217">
        <f>IF(N2145="snížená",J2145,0)</f>
        <v>0</v>
      </c>
      <c r="BG2145" s="217">
        <f>IF(N2145="zákl. přenesená",J2145,0)</f>
        <v>0</v>
      </c>
      <c r="BH2145" s="217">
        <f>IF(N2145="sníž. přenesená",J2145,0)</f>
        <v>0</v>
      </c>
      <c r="BI2145" s="217">
        <f>IF(N2145="nulová",J2145,0)</f>
        <v>0</v>
      </c>
      <c r="BJ2145" s="25" t="s">
        <v>84</v>
      </c>
      <c r="BK2145" s="217">
        <f>ROUND(I2145*H2145,2)</f>
        <v>0</v>
      </c>
      <c r="BL2145" s="25" t="s">
        <v>288</v>
      </c>
      <c r="BM2145" s="25" t="s">
        <v>1847</v>
      </c>
    </row>
    <row r="2146" spans="2:65" s="12" customFormat="1" ht="13.5">
      <c r="B2146" s="218"/>
      <c r="C2146" s="219"/>
      <c r="D2146" s="220" t="s">
        <v>162</v>
      </c>
      <c r="E2146" s="221" t="s">
        <v>34</v>
      </c>
      <c r="F2146" s="222" t="s">
        <v>1848</v>
      </c>
      <c r="G2146" s="219"/>
      <c r="H2146" s="223" t="s">
        <v>34</v>
      </c>
      <c r="I2146" s="224"/>
      <c r="J2146" s="219"/>
      <c r="K2146" s="219"/>
      <c r="L2146" s="225"/>
      <c r="M2146" s="226"/>
      <c r="N2146" s="227"/>
      <c r="O2146" s="227"/>
      <c r="P2146" s="227"/>
      <c r="Q2146" s="227"/>
      <c r="R2146" s="227"/>
      <c r="S2146" s="227"/>
      <c r="T2146" s="228"/>
      <c r="AT2146" s="229" t="s">
        <v>162</v>
      </c>
      <c r="AU2146" s="229" t="s">
        <v>86</v>
      </c>
      <c r="AV2146" s="12" t="s">
        <v>84</v>
      </c>
      <c r="AW2146" s="12" t="s">
        <v>41</v>
      </c>
      <c r="AX2146" s="12" t="s">
        <v>77</v>
      </c>
      <c r="AY2146" s="229" t="s">
        <v>153</v>
      </c>
    </row>
    <row r="2147" spans="2:65" s="13" customFormat="1" ht="13.5">
      <c r="B2147" s="230"/>
      <c r="C2147" s="231"/>
      <c r="D2147" s="220" t="s">
        <v>162</v>
      </c>
      <c r="E2147" s="232" t="s">
        <v>34</v>
      </c>
      <c r="F2147" s="233" t="s">
        <v>1849</v>
      </c>
      <c r="G2147" s="231"/>
      <c r="H2147" s="234">
        <v>2.7</v>
      </c>
      <c r="I2147" s="235"/>
      <c r="J2147" s="231"/>
      <c r="K2147" s="231"/>
      <c r="L2147" s="236"/>
      <c r="M2147" s="237"/>
      <c r="N2147" s="238"/>
      <c r="O2147" s="238"/>
      <c r="P2147" s="238"/>
      <c r="Q2147" s="238"/>
      <c r="R2147" s="238"/>
      <c r="S2147" s="238"/>
      <c r="T2147" s="239"/>
      <c r="AT2147" s="240" t="s">
        <v>162</v>
      </c>
      <c r="AU2147" s="240" t="s">
        <v>86</v>
      </c>
      <c r="AV2147" s="13" t="s">
        <v>86</v>
      </c>
      <c r="AW2147" s="13" t="s">
        <v>41</v>
      </c>
      <c r="AX2147" s="13" t="s">
        <v>77</v>
      </c>
      <c r="AY2147" s="240" t="s">
        <v>153</v>
      </c>
    </row>
    <row r="2148" spans="2:65" s="12" customFormat="1" ht="13.5">
      <c r="B2148" s="218"/>
      <c r="C2148" s="219"/>
      <c r="D2148" s="220" t="s">
        <v>162</v>
      </c>
      <c r="E2148" s="221" t="s">
        <v>34</v>
      </c>
      <c r="F2148" s="222" t="s">
        <v>1850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65" s="13" customFormat="1" ht="13.5">
      <c r="B2149" s="230"/>
      <c r="C2149" s="231"/>
      <c r="D2149" s="220" t="s">
        <v>162</v>
      </c>
      <c r="E2149" s="232" t="s">
        <v>34</v>
      </c>
      <c r="F2149" s="233" t="s">
        <v>1851</v>
      </c>
      <c r="G2149" s="231"/>
      <c r="H2149" s="234">
        <v>7.101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65" s="12" customFormat="1" ht="13.5">
      <c r="B2150" s="218"/>
      <c r="C2150" s="219"/>
      <c r="D2150" s="220" t="s">
        <v>162</v>
      </c>
      <c r="E2150" s="221" t="s">
        <v>34</v>
      </c>
      <c r="F2150" s="222" t="s">
        <v>1852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65" s="13" customFormat="1" ht="13.5">
      <c r="B2151" s="230"/>
      <c r="C2151" s="231"/>
      <c r="D2151" s="220" t="s">
        <v>162</v>
      </c>
      <c r="E2151" s="232" t="s">
        <v>34</v>
      </c>
      <c r="F2151" s="233" t="s">
        <v>1853</v>
      </c>
      <c r="G2151" s="231"/>
      <c r="H2151" s="234">
        <v>17.405999999999999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65" s="14" customFormat="1" ht="13.5">
      <c r="B2152" s="241"/>
      <c r="C2152" s="242"/>
      <c r="D2152" s="243" t="s">
        <v>162</v>
      </c>
      <c r="E2152" s="244" t="s">
        <v>34</v>
      </c>
      <c r="F2152" s="245" t="s">
        <v>168</v>
      </c>
      <c r="G2152" s="242"/>
      <c r="H2152" s="246">
        <v>27.207000000000001</v>
      </c>
      <c r="I2152" s="247"/>
      <c r="J2152" s="242"/>
      <c r="K2152" s="242"/>
      <c r="L2152" s="248"/>
      <c r="M2152" s="249"/>
      <c r="N2152" s="250"/>
      <c r="O2152" s="250"/>
      <c r="P2152" s="250"/>
      <c r="Q2152" s="250"/>
      <c r="R2152" s="250"/>
      <c r="S2152" s="250"/>
      <c r="T2152" s="251"/>
      <c r="AT2152" s="252" t="s">
        <v>162</v>
      </c>
      <c r="AU2152" s="252" t="s">
        <v>86</v>
      </c>
      <c r="AV2152" s="14" t="s">
        <v>160</v>
      </c>
      <c r="AW2152" s="14" t="s">
        <v>41</v>
      </c>
      <c r="AX2152" s="14" t="s">
        <v>84</v>
      </c>
      <c r="AY2152" s="252" t="s">
        <v>153</v>
      </c>
    </row>
    <row r="2153" spans="2:65" s="1" customFormat="1" ht="22.5" customHeight="1">
      <c r="B2153" s="43"/>
      <c r="C2153" s="277" t="s">
        <v>1854</v>
      </c>
      <c r="D2153" s="277" t="s">
        <v>928</v>
      </c>
      <c r="E2153" s="278" t="s">
        <v>1855</v>
      </c>
      <c r="F2153" s="279" t="s">
        <v>1856</v>
      </c>
      <c r="G2153" s="280" t="s">
        <v>158</v>
      </c>
      <c r="H2153" s="281">
        <v>29.928000000000001</v>
      </c>
      <c r="I2153" s="282"/>
      <c r="J2153" s="283">
        <f>ROUND(I2153*H2153,2)</f>
        <v>0</v>
      </c>
      <c r="K2153" s="279" t="s">
        <v>159</v>
      </c>
      <c r="L2153" s="284"/>
      <c r="M2153" s="285" t="s">
        <v>34</v>
      </c>
      <c r="N2153" s="286" t="s">
        <v>48</v>
      </c>
      <c r="O2153" s="44"/>
      <c r="P2153" s="215">
        <f>O2153*H2153</f>
        <v>0</v>
      </c>
      <c r="Q2153" s="215">
        <v>1.18E-2</v>
      </c>
      <c r="R2153" s="215">
        <f>Q2153*H2153</f>
        <v>0.35315039999999998</v>
      </c>
      <c r="S2153" s="215">
        <v>0</v>
      </c>
      <c r="T2153" s="216">
        <f>S2153*H2153</f>
        <v>0</v>
      </c>
      <c r="AR2153" s="25" t="s">
        <v>420</v>
      </c>
      <c r="AT2153" s="25" t="s">
        <v>928</v>
      </c>
      <c r="AU2153" s="25" t="s">
        <v>86</v>
      </c>
      <c r="AY2153" s="25" t="s">
        <v>153</v>
      </c>
      <c r="BE2153" s="217">
        <f>IF(N2153="základní",J2153,0)</f>
        <v>0</v>
      </c>
      <c r="BF2153" s="217">
        <f>IF(N2153="snížená",J2153,0)</f>
        <v>0</v>
      </c>
      <c r="BG2153" s="217">
        <f>IF(N2153="zákl. přenesená",J2153,0)</f>
        <v>0</v>
      </c>
      <c r="BH2153" s="217">
        <f>IF(N2153="sníž. přenesená",J2153,0)</f>
        <v>0</v>
      </c>
      <c r="BI2153" s="217">
        <f>IF(N2153="nulová",J2153,0)</f>
        <v>0</v>
      </c>
      <c r="BJ2153" s="25" t="s">
        <v>84</v>
      </c>
      <c r="BK2153" s="217">
        <f>ROUND(I2153*H2153,2)</f>
        <v>0</v>
      </c>
      <c r="BL2153" s="25" t="s">
        <v>288</v>
      </c>
      <c r="BM2153" s="25" t="s">
        <v>1857</v>
      </c>
    </row>
    <row r="2154" spans="2:65" s="12" customFormat="1" ht="13.5">
      <c r="B2154" s="218"/>
      <c r="C2154" s="219"/>
      <c r="D2154" s="220" t="s">
        <v>162</v>
      </c>
      <c r="E2154" s="221" t="s">
        <v>34</v>
      </c>
      <c r="F2154" s="222" t="s">
        <v>1848</v>
      </c>
      <c r="G2154" s="219"/>
      <c r="H2154" s="223" t="s">
        <v>34</v>
      </c>
      <c r="I2154" s="224"/>
      <c r="J2154" s="219"/>
      <c r="K2154" s="219"/>
      <c r="L2154" s="225"/>
      <c r="M2154" s="226"/>
      <c r="N2154" s="227"/>
      <c r="O2154" s="227"/>
      <c r="P2154" s="227"/>
      <c r="Q2154" s="227"/>
      <c r="R2154" s="227"/>
      <c r="S2154" s="227"/>
      <c r="T2154" s="228"/>
      <c r="AT2154" s="229" t="s">
        <v>162</v>
      </c>
      <c r="AU2154" s="229" t="s">
        <v>86</v>
      </c>
      <c r="AV2154" s="12" t="s">
        <v>84</v>
      </c>
      <c r="AW2154" s="12" t="s">
        <v>41</v>
      </c>
      <c r="AX2154" s="12" t="s">
        <v>77</v>
      </c>
      <c r="AY2154" s="229" t="s">
        <v>153</v>
      </c>
    </row>
    <row r="2155" spans="2:65" s="13" customFormat="1" ht="13.5">
      <c r="B2155" s="230"/>
      <c r="C2155" s="231"/>
      <c r="D2155" s="220" t="s">
        <v>162</v>
      </c>
      <c r="E2155" s="232" t="s">
        <v>34</v>
      </c>
      <c r="F2155" s="233" t="s">
        <v>1849</v>
      </c>
      <c r="G2155" s="231"/>
      <c r="H2155" s="234">
        <v>2.7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65" s="12" customFormat="1" ht="13.5">
      <c r="B2156" s="218"/>
      <c r="C2156" s="219"/>
      <c r="D2156" s="220" t="s">
        <v>162</v>
      </c>
      <c r="E2156" s="221" t="s">
        <v>34</v>
      </c>
      <c r="F2156" s="222" t="s">
        <v>1850</v>
      </c>
      <c r="G2156" s="219"/>
      <c r="H2156" s="223" t="s">
        <v>34</v>
      </c>
      <c r="I2156" s="224"/>
      <c r="J2156" s="219"/>
      <c r="K2156" s="219"/>
      <c r="L2156" s="225"/>
      <c r="M2156" s="226"/>
      <c r="N2156" s="227"/>
      <c r="O2156" s="227"/>
      <c r="P2156" s="227"/>
      <c r="Q2156" s="227"/>
      <c r="R2156" s="227"/>
      <c r="S2156" s="227"/>
      <c r="T2156" s="228"/>
      <c r="AT2156" s="229" t="s">
        <v>162</v>
      </c>
      <c r="AU2156" s="229" t="s">
        <v>86</v>
      </c>
      <c r="AV2156" s="12" t="s">
        <v>84</v>
      </c>
      <c r="AW2156" s="12" t="s">
        <v>41</v>
      </c>
      <c r="AX2156" s="12" t="s">
        <v>77</v>
      </c>
      <c r="AY2156" s="229" t="s">
        <v>153</v>
      </c>
    </row>
    <row r="2157" spans="2:65" s="13" customFormat="1" ht="13.5">
      <c r="B2157" s="230"/>
      <c r="C2157" s="231"/>
      <c r="D2157" s="220" t="s">
        <v>162</v>
      </c>
      <c r="E2157" s="232" t="s">
        <v>34</v>
      </c>
      <c r="F2157" s="233" t="s">
        <v>1851</v>
      </c>
      <c r="G2157" s="231"/>
      <c r="H2157" s="234">
        <v>7.101</v>
      </c>
      <c r="I2157" s="235"/>
      <c r="J2157" s="231"/>
      <c r="K2157" s="231"/>
      <c r="L2157" s="236"/>
      <c r="M2157" s="237"/>
      <c r="N2157" s="238"/>
      <c r="O2157" s="238"/>
      <c r="P2157" s="238"/>
      <c r="Q2157" s="238"/>
      <c r="R2157" s="238"/>
      <c r="S2157" s="238"/>
      <c r="T2157" s="239"/>
      <c r="AT2157" s="240" t="s">
        <v>162</v>
      </c>
      <c r="AU2157" s="240" t="s">
        <v>86</v>
      </c>
      <c r="AV2157" s="13" t="s">
        <v>86</v>
      </c>
      <c r="AW2157" s="13" t="s">
        <v>41</v>
      </c>
      <c r="AX2157" s="13" t="s">
        <v>77</v>
      </c>
      <c r="AY2157" s="240" t="s">
        <v>153</v>
      </c>
    </row>
    <row r="2158" spans="2:65" s="12" customFormat="1" ht="13.5">
      <c r="B2158" s="218"/>
      <c r="C2158" s="219"/>
      <c r="D2158" s="220" t="s">
        <v>162</v>
      </c>
      <c r="E2158" s="221" t="s">
        <v>34</v>
      </c>
      <c r="F2158" s="222" t="s">
        <v>1852</v>
      </c>
      <c r="G2158" s="219"/>
      <c r="H2158" s="223" t="s">
        <v>34</v>
      </c>
      <c r="I2158" s="224"/>
      <c r="J2158" s="219"/>
      <c r="K2158" s="219"/>
      <c r="L2158" s="225"/>
      <c r="M2158" s="226"/>
      <c r="N2158" s="227"/>
      <c r="O2158" s="227"/>
      <c r="P2158" s="227"/>
      <c r="Q2158" s="227"/>
      <c r="R2158" s="227"/>
      <c r="S2158" s="227"/>
      <c r="T2158" s="228"/>
      <c r="AT2158" s="229" t="s">
        <v>162</v>
      </c>
      <c r="AU2158" s="229" t="s">
        <v>86</v>
      </c>
      <c r="AV2158" s="12" t="s">
        <v>84</v>
      </c>
      <c r="AW2158" s="12" t="s">
        <v>41</v>
      </c>
      <c r="AX2158" s="12" t="s">
        <v>77</v>
      </c>
      <c r="AY2158" s="229" t="s">
        <v>153</v>
      </c>
    </row>
    <row r="2159" spans="2:65" s="13" customFormat="1" ht="13.5">
      <c r="B2159" s="230"/>
      <c r="C2159" s="231"/>
      <c r="D2159" s="220" t="s">
        <v>162</v>
      </c>
      <c r="E2159" s="232" t="s">
        <v>34</v>
      </c>
      <c r="F2159" s="233" t="s">
        <v>1853</v>
      </c>
      <c r="G2159" s="231"/>
      <c r="H2159" s="234">
        <v>17.405999999999999</v>
      </c>
      <c r="I2159" s="235"/>
      <c r="J2159" s="231"/>
      <c r="K2159" s="231"/>
      <c r="L2159" s="236"/>
      <c r="M2159" s="237"/>
      <c r="N2159" s="238"/>
      <c r="O2159" s="238"/>
      <c r="P2159" s="238"/>
      <c r="Q2159" s="238"/>
      <c r="R2159" s="238"/>
      <c r="S2159" s="238"/>
      <c r="T2159" s="239"/>
      <c r="AT2159" s="240" t="s">
        <v>162</v>
      </c>
      <c r="AU2159" s="240" t="s">
        <v>86</v>
      </c>
      <c r="AV2159" s="13" t="s">
        <v>86</v>
      </c>
      <c r="AW2159" s="13" t="s">
        <v>41</v>
      </c>
      <c r="AX2159" s="13" t="s">
        <v>77</v>
      </c>
      <c r="AY2159" s="240" t="s">
        <v>153</v>
      </c>
    </row>
    <row r="2160" spans="2:65" s="14" customFormat="1" ht="13.5">
      <c r="B2160" s="241"/>
      <c r="C2160" s="242"/>
      <c r="D2160" s="220" t="s">
        <v>162</v>
      </c>
      <c r="E2160" s="253" t="s">
        <v>34</v>
      </c>
      <c r="F2160" s="254" t="s">
        <v>168</v>
      </c>
      <c r="G2160" s="242"/>
      <c r="H2160" s="255">
        <v>27.207000000000001</v>
      </c>
      <c r="I2160" s="247"/>
      <c r="J2160" s="242"/>
      <c r="K2160" s="242"/>
      <c r="L2160" s="248"/>
      <c r="M2160" s="249"/>
      <c r="N2160" s="250"/>
      <c r="O2160" s="250"/>
      <c r="P2160" s="250"/>
      <c r="Q2160" s="250"/>
      <c r="R2160" s="250"/>
      <c r="S2160" s="250"/>
      <c r="T2160" s="251"/>
      <c r="AT2160" s="252" t="s">
        <v>162</v>
      </c>
      <c r="AU2160" s="252" t="s">
        <v>86</v>
      </c>
      <c r="AV2160" s="14" t="s">
        <v>160</v>
      </c>
      <c r="AW2160" s="14" t="s">
        <v>41</v>
      </c>
      <c r="AX2160" s="14" t="s">
        <v>77</v>
      </c>
      <c r="AY2160" s="252" t="s">
        <v>153</v>
      </c>
    </row>
    <row r="2161" spans="2:65" s="13" customFormat="1" ht="13.5">
      <c r="B2161" s="230"/>
      <c r="C2161" s="231"/>
      <c r="D2161" s="220" t="s">
        <v>162</v>
      </c>
      <c r="E2161" s="232" t="s">
        <v>34</v>
      </c>
      <c r="F2161" s="233" t="s">
        <v>1858</v>
      </c>
      <c r="G2161" s="231"/>
      <c r="H2161" s="234">
        <v>29.928000000000001</v>
      </c>
      <c r="I2161" s="235"/>
      <c r="J2161" s="231"/>
      <c r="K2161" s="231"/>
      <c r="L2161" s="236"/>
      <c r="M2161" s="237"/>
      <c r="N2161" s="238"/>
      <c r="O2161" s="238"/>
      <c r="P2161" s="238"/>
      <c r="Q2161" s="238"/>
      <c r="R2161" s="238"/>
      <c r="S2161" s="238"/>
      <c r="T2161" s="239"/>
      <c r="AT2161" s="240" t="s">
        <v>162</v>
      </c>
      <c r="AU2161" s="240" t="s">
        <v>86</v>
      </c>
      <c r="AV2161" s="13" t="s">
        <v>86</v>
      </c>
      <c r="AW2161" s="13" t="s">
        <v>41</v>
      </c>
      <c r="AX2161" s="13" t="s">
        <v>77</v>
      </c>
      <c r="AY2161" s="240" t="s">
        <v>153</v>
      </c>
    </row>
    <row r="2162" spans="2:65" s="14" customFormat="1" ht="13.5">
      <c r="B2162" s="241"/>
      <c r="C2162" s="242"/>
      <c r="D2162" s="243" t="s">
        <v>162</v>
      </c>
      <c r="E2162" s="244" t="s">
        <v>34</v>
      </c>
      <c r="F2162" s="245" t="s">
        <v>168</v>
      </c>
      <c r="G2162" s="242"/>
      <c r="H2162" s="246">
        <v>29.928000000000001</v>
      </c>
      <c r="I2162" s="247"/>
      <c r="J2162" s="242"/>
      <c r="K2162" s="242"/>
      <c r="L2162" s="248"/>
      <c r="M2162" s="249"/>
      <c r="N2162" s="250"/>
      <c r="O2162" s="250"/>
      <c r="P2162" s="250"/>
      <c r="Q2162" s="250"/>
      <c r="R2162" s="250"/>
      <c r="S2162" s="250"/>
      <c r="T2162" s="251"/>
      <c r="AT2162" s="252" t="s">
        <v>162</v>
      </c>
      <c r="AU2162" s="252" t="s">
        <v>86</v>
      </c>
      <c r="AV2162" s="14" t="s">
        <v>160</v>
      </c>
      <c r="AW2162" s="14" t="s">
        <v>41</v>
      </c>
      <c r="AX2162" s="14" t="s">
        <v>84</v>
      </c>
      <c r="AY2162" s="252" t="s">
        <v>153</v>
      </c>
    </row>
    <row r="2163" spans="2:65" s="1" customFormat="1" ht="31.5" customHeight="1">
      <c r="B2163" s="43"/>
      <c r="C2163" s="206" t="s">
        <v>1859</v>
      </c>
      <c r="D2163" s="206" t="s">
        <v>155</v>
      </c>
      <c r="E2163" s="207" t="s">
        <v>1860</v>
      </c>
      <c r="F2163" s="208" t="s">
        <v>1861</v>
      </c>
      <c r="G2163" s="209" t="s">
        <v>218</v>
      </c>
      <c r="H2163" s="210">
        <v>0.435</v>
      </c>
      <c r="I2163" s="211"/>
      <c r="J2163" s="212">
        <f>ROUND(I2163*H2163,2)</f>
        <v>0</v>
      </c>
      <c r="K2163" s="208" t="s">
        <v>159</v>
      </c>
      <c r="L2163" s="63"/>
      <c r="M2163" s="213" t="s">
        <v>34</v>
      </c>
      <c r="N2163" s="214" t="s">
        <v>48</v>
      </c>
      <c r="O2163" s="44"/>
      <c r="P2163" s="215">
        <f>O2163*H2163</f>
        <v>0</v>
      </c>
      <c r="Q2163" s="215">
        <v>0</v>
      </c>
      <c r="R2163" s="215">
        <f>Q2163*H2163</f>
        <v>0</v>
      </c>
      <c r="S2163" s="215">
        <v>0</v>
      </c>
      <c r="T2163" s="216">
        <f>S2163*H2163</f>
        <v>0</v>
      </c>
      <c r="AR2163" s="25" t="s">
        <v>288</v>
      </c>
      <c r="AT2163" s="25" t="s">
        <v>155</v>
      </c>
      <c r="AU2163" s="25" t="s">
        <v>86</v>
      </c>
      <c r="AY2163" s="25" t="s">
        <v>153</v>
      </c>
      <c r="BE2163" s="217">
        <f>IF(N2163="základní",J2163,0)</f>
        <v>0</v>
      </c>
      <c r="BF2163" s="217">
        <f>IF(N2163="snížená",J2163,0)</f>
        <v>0</v>
      </c>
      <c r="BG2163" s="217">
        <f>IF(N2163="zákl. přenesená",J2163,0)</f>
        <v>0</v>
      </c>
      <c r="BH2163" s="217">
        <f>IF(N2163="sníž. přenesená",J2163,0)</f>
        <v>0</v>
      </c>
      <c r="BI2163" s="217">
        <f>IF(N2163="nulová",J2163,0)</f>
        <v>0</v>
      </c>
      <c r="BJ2163" s="25" t="s">
        <v>84</v>
      </c>
      <c r="BK2163" s="217">
        <f>ROUND(I2163*H2163,2)</f>
        <v>0</v>
      </c>
      <c r="BL2163" s="25" t="s">
        <v>288</v>
      </c>
      <c r="BM2163" s="25" t="s">
        <v>1862</v>
      </c>
    </row>
    <row r="2164" spans="2:65" s="11" customFormat="1" ht="29.85" customHeight="1">
      <c r="B2164" s="189"/>
      <c r="C2164" s="190"/>
      <c r="D2164" s="203" t="s">
        <v>76</v>
      </c>
      <c r="E2164" s="204" t="s">
        <v>534</v>
      </c>
      <c r="F2164" s="204" t="s">
        <v>535</v>
      </c>
      <c r="G2164" s="190"/>
      <c r="H2164" s="190"/>
      <c r="I2164" s="193"/>
      <c r="J2164" s="205">
        <f>BK2164</f>
        <v>0</v>
      </c>
      <c r="K2164" s="190"/>
      <c r="L2164" s="195"/>
      <c r="M2164" s="196"/>
      <c r="N2164" s="197"/>
      <c r="O2164" s="197"/>
      <c r="P2164" s="198">
        <f>SUM(P2165:P2339)</f>
        <v>0</v>
      </c>
      <c r="Q2164" s="197"/>
      <c r="R2164" s="198">
        <f>SUM(R2165:R2339)</f>
        <v>0.75343514</v>
      </c>
      <c r="S2164" s="197"/>
      <c r="T2164" s="199">
        <f>SUM(T2165:T2339)</f>
        <v>0</v>
      </c>
      <c r="AR2164" s="200" t="s">
        <v>86</v>
      </c>
      <c r="AT2164" s="201" t="s">
        <v>76</v>
      </c>
      <c r="AU2164" s="201" t="s">
        <v>84</v>
      </c>
      <c r="AY2164" s="200" t="s">
        <v>153</v>
      </c>
      <c r="BK2164" s="202">
        <f>SUM(BK2165:BK2339)</f>
        <v>0</v>
      </c>
    </row>
    <row r="2165" spans="2:65" s="1" customFormat="1" ht="31.5" customHeight="1">
      <c r="B2165" s="43"/>
      <c r="C2165" s="206" t="s">
        <v>1863</v>
      </c>
      <c r="D2165" s="206" t="s">
        <v>155</v>
      </c>
      <c r="E2165" s="207" t="s">
        <v>1864</v>
      </c>
      <c r="F2165" s="208" t="s">
        <v>1865</v>
      </c>
      <c r="G2165" s="209" t="s">
        <v>158</v>
      </c>
      <c r="H2165" s="210">
        <v>897.79300000000001</v>
      </c>
      <c r="I2165" s="211"/>
      <c r="J2165" s="212">
        <f>ROUND(I2165*H2165,2)</f>
        <v>0</v>
      </c>
      <c r="K2165" s="208" t="s">
        <v>159</v>
      </c>
      <c r="L2165" s="63"/>
      <c r="M2165" s="213" t="s">
        <v>34</v>
      </c>
      <c r="N2165" s="214" t="s">
        <v>48</v>
      </c>
      <c r="O2165" s="44"/>
      <c r="P2165" s="215">
        <f>O2165*H2165</f>
        <v>0</v>
      </c>
      <c r="Q2165" s="215">
        <v>2.2000000000000001E-4</v>
      </c>
      <c r="R2165" s="215">
        <f>Q2165*H2165</f>
        <v>0.19751446</v>
      </c>
      <c r="S2165" s="215">
        <v>0</v>
      </c>
      <c r="T2165" s="216">
        <f>S2165*H2165</f>
        <v>0</v>
      </c>
      <c r="AR2165" s="25" t="s">
        <v>288</v>
      </c>
      <c r="AT2165" s="25" t="s">
        <v>155</v>
      </c>
      <c r="AU2165" s="25" t="s">
        <v>86</v>
      </c>
      <c r="AY2165" s="25" t="s">
        <v>153</v>
      </c>
      <c r="BE2165" s="217">
        <f>IF(N2165="základní",J2165,0)</f>
        <v>0</v>
      </c>
      <c r="BF2165" s="217">
        <f>IF(N2165="snížená",J2165,0)</f>
        <v>0</v>
      </c>
      <c r="BG2165" s="217">
        <f>IF(N2165="zákl. přenesená",J2165,0)</f>
        <v>0</v>
      </c>
      <c r="BH2165" s="217">
        <f>IF(N2165="sníž. přenesená",J2165,0)</f>
        <v>0</v>
      </c>
      <c r="BI2165" s="217">
        <f>IF(N2165="nulová",J2165,0)</f>
        <v>0</v>
      </c>
      <c r="BJ2165" s="25" t="s">
        <v>84</v>
      </c>
      <c r="BK2165" s="217">
        <f>ROUND(I2165*H2165,2)</f>
        <v>0</v>
      </c>
      <c r="BL2165" s="25" t="s">
        <v>288</v>
      </c>
      <c r="BM2165" s="25" t="s">
        <v>1866</v>
      </c>
    </row>
    <row r="2166" spans="2:65" s="12" customFormat="1" ht="13.5">
      <c r="B2166" s="218"/>
      <c r="C2166" s="219"/>
      <c r="D2166" s="220" t="s">
        <v>162</v>
      </c>
      <c r="E2166" s="221" t="s">
        <v>34</v>
      </c>
      <c r="F2166" s="222" t="s">
        <v>1867</v>
      </c>
      <c r="G2166" s="219"/>
      <c r="H2166" s="223" t="s">
        <v>34</v>
      </c>
      <c r="I2166" s="224"/>
      <c r="J2166" s="219"/>
      <c r="K2166" s="219"/>
      <c r="L2166" s="225"/>
      <c r="M2166" s="226"/>
      <c r="N2166" s="227"/>
      <c r="O2166" s="227"/>
      <c r="P2166" s="227"/>
      <c r="Q2166" s="227"/>
      <c r="R2166" s="227"/>
      <c r="S2166" s="227"/>
      <c r="T2166" s="228"/>
      <c r="AT2166" s="229" t="s">
        <v>162</v>
      </c>
      <c r="AU2166" s="229" t="s">
        <v>86</v>
      </c>
      <c r="AV2166" s="12" t="s">
        <v>84</v>
      </c>
      <c r="AW2166" s="12" t="s">
        <v>41</v>
      </c>
      <c r="AX2166" s="12" t="s">
        <v>77</v>
      </c>
      <c r="AY2166" s="229" t="s">
        <v>153</v>
      </c>
    </row>
    <row r="2167" spans="2:65" s="12" customFormat="1" ht="13.5">
      <c r="B2167" s="218"/>
      <c r="C2167" s="219"/>
      <c r="D2167" s="220" t="s">
        <v>162</v>
      </c>
      <c r="E2167" s="221" t="s">
        <v>34</v>
      </c>
      <c r="F2167" s="222" t="s">
        <v>406</v>
      </c>
      <c r="G2167" s="219"/>
      <c r="H2167" s="223" t="s">
        <v>34</v>
      </c>
      <c r="I2167" s="224"/>
      <c r="J2167" s="219"/>
      <c r="K2167" s="219"/>
      <c r="L2167" s="225"/>
      <c r="M2167" s="226"/>
      <c r="N2167" s="227"/>
      <c r="O2167" s="227"/>
      <c r="P2167" s="227"/>
      <c r="Q2167" s="227"/>
      <c r="R2167" s="227"/>
      <c r="S2167" s="227"/>
      <c r="T2167" s="228"/>
      <c r="AT2167" s="229" t="s">
        <v>162</v>
      </c>
      <c r="AU2167" s="229" t="s">
        <v>86</v>
      </c>
      <c r="AV2167" s="12" t="s">
        <v>84</v>
      </c>
      <c r="AW2167" s="12" t="s">
        <v>41</v>
      </c>
      <c r="AX2167" s="12" t="s">
        <v>77</v>
      </c>
      <c r="AY2167" s="229" t="s">
        <v>153</v>
      </c>
    </row>
    <row r="2168" spans="2:65" s="12" customFormat="1" ht="13.5">
      <c r="B2168" s="218"/>
      <c r="C2168" s="219"/>
      <c r="D2168" s="220" t="s">
        <v>162</v>
      </c>
      <c r="E2168" s="221" t="s">
        <v>34</v>
      </c>
      <c r="F2168" s="222" t="s">
        <v>907</v>
      </c>
      <c r="G2168" s="219"/>
      <c r="H2168" s="223" t="s">
        <v>34</v>
      </c>
      <c r="I2168" s="224"/>
      <c r="J2168" s="219"/>
      <c r="K2168" s="219"/>
      <c r="L2168" s="225"/>
      <c r="M2168" s="226"/>
      <c r="N2168" s="227"/>
      <c r="O2168" s="227"/>
      <c r="P2168" s="227"/>
      <c r="Q2168" s="227"/>
      <c r="R2168" s="227"/>
      <c r="S2168" s="227"/>
      <c r="T2168" s="228"/>
      <c r="AT2168" s="229" t="s">
        <v>162</v>
      </c>
      <c r="AU2168" s="229" t="s">
        <v>86</v>
      </c>
      <c r="AV2168" s="12" t="s">
        <v>84</v>
      </c>
      <c r="AW2168" s="12" t="s">
        <v>41</v>
      </c>
      <c r="AX2168" s="12" t="s">
        <v>77</v>
      </c>
      <c r="AY2168" s="229" t="s">
        <v>153</v>
      </c>
    </row>
    <row r="2169" spans="2:65" s="13" customFormat="1" ht="13.5">
      <c r="B2169" s="230"/>
      <c r="C2169" s="231"/>
      <c r="D2169" s="220" t="s">
        <v>162</v>
      </c>
      <c r="E2169" s="232" t="s">
        <v>34</v>
      </c>
      <c r="F2169" s="233" t="s">
        <v>1868</v>
      </c>
      <c r="G2169" s="231"/>
      <c r="H2169" s="234">
        <v>67.677999999999997</v>
      </c>
      <c r="I2169" s="235"/>
      <c r="J2169" s="231"/>
      <c r="K2169" s="231"/>
      <c r="L2169" s="236"/>
      <c r="M2169" s="237"/>
      <c r="N2169" s="238"/>
      <c r="O2169" s="238"/>
      <c r="P2169" s="238"/>
      <c r="Q2169" s="238"/>
      <c r="R2169" s="238"/>
      <c r="S2169" s="238"/>
      <c r="T2169" s="239"/>
      <c r="AT2169" s="240" t="s">
        <v>162</v>
      </c>
      <c r="AU2169" s="240" t="s">
        <v>86</v>
      </c>
      <c r="AV2169" s="13" t="s">
        <v>86</v>
      </c>
      <c r="AW2169" s="13" t="s">
        <v>41</v>
      </c>
      <c r="AX2169" s="13" t="s">
        <v>77</v>
      </c>
      <c r="AY2169" s="240" t="s">
        <v>153</v>
      </c>
    </row>
    <row r="2170" spans="2:65" s="12" customFormat="1" ht="13.5">
      <c r="B2170" s="218"/>
      <c r="C2170" s="219"/>
      <c r="D2170" s="220" t="s">
        <v>162</v>
      </c>
      <c r="E2170" s="221" t="s">
        <v>34</v>
      </c>
      <c r="F2170" s="222" t="s">
        <v>308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65" s="12" customFormat="1" ht="13.5">
      <c r="B2171" s="218"/>
      <c r="C2171" s="219"/>
      <c r="D2171" s="220" t="s">
        <v>162</v>
      </c>
      <c r="E2171" s="221" t="s">
        <v>34</v>
      </c>
      <c r="F2171" s="222" t="s">
        <v>909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65" s="13" customFormat="1" ht="13.5">
      <c r="B2172" s="230"/>
      <c r="C2172" s="231"/>
      <c r="D2172" s="220" t="s">
        <v>162</v>
      </c>
      <c r="E2172" s="232" t="s">
        <v>34</v>
      </c>
      <c r="F2172" s="233" t="s">
        <v>1869</v>
      </c>
      <c r="G2172" s="231"/>
      <c r="H2172" s="234">
        <v>135.626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65" s="14" customFormat="1" ht="13.5">
      <c r="B2173" s="241"/>
      <c r="C2173" s="242"/>
      <c r="D2173" s="220" t="s">
        <v>162</v>
      </c>
      <c r="E2173" s="253" t="s">
        <v>34</v>
      </c>
      <c r="F2173" s="254" t="s">
        <v>168</v>
      </c>
      <c r="G2173" s="242"/>
      <c r="H2173" s="255">
        <v>203.304</v>
      </c>
      <c r="I2173" s="247"/>
      <c r="J2173" s="242"/>
      <c r="K2173" s="242"/>
      <c r="L2173" s="248"/>
      <c r="M2173" s="249"/>
      <c r="N2173" s="250"/>
      <c r="O2173" s="250"/>
      <c r="P2173" s="250"/>
      <c r="Q2173" s="250"/>
      <c r="R2173" s="250"/>
      <c r="S2173" s="250"/>
      <c r="T2173" s="251"/>
      <c r="AT2173" s="252" t="s">
        <v>162</v>
      </c>
      <c r="AU2173" s="252" t="s">
        <v>86</v>
      </c>
      <c r="AV2173" s="14" t="s">
        <v>160</v>
      </c>
      <c r="AW2173" s="14" t="s">
        <v>41</v>
      </c>
      <c r="AX2173" s="14" t="s">
        <v>77</v>
      </c>
      <c r="AY2173" s="252" t="s">
        <v>153</v>
      </c>
    </row>
    <row r="2174" spans="2:65" s="13" customFormat="1" ht="13.5">
      <c r="B2174" s="230"/>
      <c r="C2174" s="231"/>
      <c r="D2174" s="220" t="s">
        <v>162</v>
      </c>
      <c r="E2174" s="232" t="s">
        <v>34</v>
      </c>
      <c r="F2174" s="233" t="s">
        <v>1870</v>
      </c>
      <c r="G2174" s="231"/>
      <c r="H2174" s="234">
        <v>477.76400000000001</v>
      </c>
      <c r="I2174" s="235"/>
      <c r="J2174" s="231"/>
      <c r="K2174" s="231"/>
      <c r="L2174" s="236"/>
      <c r="M2174" s="237"/>
      <c r="N2174" s="238"/>
      <c r="O2174" s="238"/>
      <c r="P2174" s="238"/>
      <c r="Q2174" s="238"/>
      <c r="R2174" s="238"/>
      <c r="S2174" s="238"/>
      <c r="T2174" s="239"/>
      <c r="AT2174" s="240" t="s">
        <v>162</v>
      </c>
      <c r="AU2174" s="240" t="s">
        <v>86</v>
      </c>
      <c r="AV2174" s="13" t="s">
        <v>86</v>
      </c>
      <c r="AW2174" s="13" t="s">
        <v>41</v>
      </c>
      <c r="AX2174" s="13" t="s">
        <v>77</v>
      </c>
      <c r="AY2174" s="240" t="s">
        <v>153</v>
      </c>
    </row>
    <row r="2175" spans="2:65" s="14" customFormat="1" ht="13.5">
      <c r="B2175" s="241"/>
      <c r="C2175" s="242"/>
      <c r="D2175" s="220" t="s">
        <v>162</v>
      </c>
      <c r="E2175" s="253" t="s">
        <v>34</v>
      </c>
      <c r="F2175" s="254" t="s">
        <v>257</v>
      </c>
      <c r="G2175" s="242"/>
      <c r="H2175" s="255">
        <v>477.76400000000001</v>
      </c>
      <c r="I2175" s="247"/>
      <c r="J2175" s="242"/>
      <c r="K2175" s="242"/>
      <c r="L2175" s="248"/>
      <c r="M2175" s="249"/>
      <c r="N2175" s="250"/>
      <c r="O2175" s="250"/>
      <c r="P2175" s="250"/>
      <c r="Q2175" s="250"/>
      <c r="R2175" s="250"/>
      <c r="S2175" s="250"/>
      <c r="T2175" s="251"/>
      <c r="AT2175" s="252" t="s">
        <v>162</v>
      </c>
      <c r="AU2175" s="252" t="s">
        <v>86</v>
      </c>
      <c r="AV2175" s="14" t="s">
        <v>160</v>
      </c>
      <c r="AW2175" s="14" t="s">
        <v>41</v>
      </c>
      <c r="AX2175" s="14" t="s">
        <v>77</v>
      </c>
      <c r="AY2175" s="252" t="s">
        <v>153</v>
      </c>
    </row>
    <row r="2176" spans="2:65" s="12" customFormat="1" ht="13.5">
      <c r="B2176" s="218"/>
      <c r="C2176" s="219"/>
      <c r="D2176" s="220" t="s">
        <v>162</v>
      </c>
      <c r="E2176" s="221" t="s">
        <v>34</v>
      </c>
      <c r="F2176" s="222" t="s">
        <v>1871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65" s="12" customFormat="1" ht="13.5">
      <c r="B2177" s="218"/>
      <c r="C2177" s="219"/>
      <c r="D2177" s="220" t="s">
        <v>162</v>
      </c>
      <c r="E2177" s="221" t="s">
        <v>34</v>
      </c>
      <c r="F2177" s="222" t="s">
        <v>468</v>
      </c>
      <c r="G2177" s="219"/>
      <c r="H2177" s="223" t="s">
        <v>34</v>
      </c>
      <c r="I2177" s="224"/>
      <c r="J2177" s="219"/>
      <c r="K2177" s="219"/>
      <c r="L2177" s="225"/>
      <c r="M2177" s="226"/>
      <c r="N2177" s="227"/>
      <c r="O2177" s="227"/>
      <c r="P2177" s="227"/>
      <c r="Q2177" s="227"/>
      <c r="R2177" s="227"/>
      <c r="S2177" s="227"/>
      <c r="T2177" s="228"/>
      <c r="AT2177" s="229" t="s">
        <v>162</v>
      </c>
      <c r="AU2177" s="229" t="s">
        <v>86</v>
      </c>
      <c r="AV2177" s="12" t="s">
        <v>84</v>
      </c>
      <c r="AW2177" s="12" t="s">
        <v>41</v>
      </c>
      <c r="AX2177" s="12" t="s">
        <v>77</v>
      </c>
      <c r="AY2177" s="229" t="s">
        <v>153</v>
      </c>
    </row>
    <row r="2178" spans="2:65" s="13" customFormat="1" ht="13.5">
      <c r="B2178" s="230"/>
      <c r="C2178" s="231"/>
      <c r="D2178" s="220" t="s">
        <v>162</v>
      </c>
      <c r="E2178" s="232" t="s">
        <v>34</v>
      </c>
      <c r="F2178" s="233" t="s">
        <v>470</v>
      </c>
      <c r="G2178" s="231"/>
      <c r="H2178" s="234">
        <v>56.966999999999999</v>
      </c>
      <c r="I2178" s="235"/>
      <c r="J2178" s="231"/>
      <c r="K2178" s="231"/>
      <c r="L2178" s="236"/>
      <c r="M2178" s="237"/>
      <c r="N2178" s="238"/>
      <c r="O2178" s="238"/>
      <c r="P2178" s="238"/>
      <c r="Q2178" s="238"/>
      <c r="R2178" s="238"/>
      <c r="S2178" s="238"/>
      <c r="T2178" s="239"/>
      <c r="AT2178" s="240" t="s">
        <v>162</v>
      </c>
      <c r="AU2178" s="240" t="s">
        <v>86</v>
      </c>
      <c r="AV2178" s="13" t="s">
        <v>86</v>
      </c>
      <c r="AW2178" s="13" t="s">
        <v>41</v>
      </c>
      <c r="AX2178" s="13" t="s">
        <v>77</v>
      </c>
      <c r="AY2178" s="240" t="s">
        <v>153</v>
      </c>
    </row>
    <row r="2179" spans="2:65" s="12" customFormat="1" ht="13.5">
      <c r="B2179" s="218"/>
      <c r="C2179" s="219"/>
      <c r="D2179" s="220" t="s">
        <v>162</v>
      </c>
      <c r="E2179" s="221" t="s">
        <v>34</v>
      </c>
      <c r="F2179" s="222" t="s">
        <v>325</v>
      </c>
      <c r="G2179" s="219"/>
      <c r="H2179" s="223" t="s">
        <v>34</v>
      </c>
      <c r="I2179" s="224"/>
      <c r="J2179" s="219"/>
      <c r="K2179" s="219"/>
      <c r="L2179" s="225"/>
      <c r="M2179" s="226"/>
      <c r="N2179" s="227"/>
      <c r="O2179" s="227"/>
      <c r="P2179" s="227"/>
      <c r="Q2179" s="227"/>
      <c r="R2179" s="227"/>
      <c r="S2179" s="227"/>
      <c r="T2179" s="228"/>
      <c r="AT2179" s="229" t="s">
        <v>162</v>
      </c>
      <c r="AU2179" s="229" t="s">
        <v>86</v>
      </c>
      <c r="AV2179" s="12" t="s">
        <v>84</v>
      </c>
      <c r="AW2179" s="12" t="s">
        <v>41</v>
      </c>
      <c r="AX2179" s="12" t="s">
        <v>77</v>
      </c>
      <c r="AY2179" s="229" t="s">
        <v>153</v>
      </c>
    </row>
    <row r="2180" spans="2:65" s="12" customFormat="1" ht="13.5">
      <c r="B2180" s="218"/>
      <c r="C2180" s="219"/>
      <c r="D2180" s="220" t="s">
        <v>162</v>
      </c>
      <c r="E2180" s="221" t="s">
        <v>34</v>
      </c>
      <c r="F2180" s="222" t="s">
        <v>326</v>
      </c>
      <c r="G2180" s="219"/>
      <c r="H2180" s="223" t="s">
        <v>34</v>
      </c>
      <c r="I2180" s="224"/>
      <c r="J2180" s="219"/>
      <c r="K2180" s="219"/>
      <c r="L2180" s="225"/>
      <c r="M2180" s="226"/>
      <c r="N2180" s="227"/>
      <c r="O2180" s="227"/>
      <c r="P2180" s="227"/>
      <c r="Q2180" s="227"/>
      <c r="R2180" s="227"/>
      <c r="S2180" s="227"/>
      <c r="T2180" s="228"/>
      <c r="AT2180" s="229" t="s">
        <v>162</v>
      </c>
      <c r="AU2180" s="229" t="s">
        <v>86</v>
      </c>
      <c r="AV2180" s="12" t="s">
        <v>84</v>
      </c>
      <c r="AW2180" s="12" t="s">
        <v>41</v>
      </c>
      <c r="AX2180" s="12" t="s">
        <v>77</v>
      </c>
      <c r="AY2180" s="229" t="s">
        <v>153</v>
      </c>
    </row>
    <row r="2181" spans="2:65" s="13" customFormat="1" ht="13.5">
      <c r="B2181" s="230"/>
      <c r="C2181" s="231"/>
      <c r="D2181" s="220" t="s">
        <v>162</v>
      </c>
      <c r="E2181" s="232" t="s">
        <v>34</v>
      </c>
      <c r="F2181" s="233" t="s">
        <v>327</v>
      </c>
      <c r="G2181" s="231"/>
      <c r="H2181" s="234">
        <v>63.228999999999999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65" s="12" customFormat="1" ht="13.5">
      <c r="B2182" s="218"/>
      <c r="C2182" s="219"/>
      <c r="D2182" s="220" t="s">
        <v>162</v>
      </c>
      <c r="E2182" s="221" t="s">
        <v>34</v>
      </c>
      <c r="F2182" s="222" t="s">
        <v>471</v>
      </c>
      <c r="G2182" s="219"/>
      <c r="H2182" s="223" t="s">
        <v>34</v>
      </c>
      <c r="I2182" s="224"/>
      <c r="J2182" s="219"/>
      <c r="K2182" s="219"/>
      <c r="L2182" s="225"/>
      <c r="M2182" s="226"/>
      <c r="N2182" s="227"/>
      <c r="O2182" s="227"/>
      <c r="P2182" s="227"/>
      <c r="Q2182" s="227"/>
      <c r="R2182" s="227"/>
      <c r="S2182" s="227"/>
      <c r="T2182" s="228"/>
      <c r="AT2182" s="229" t="s">
        <v>162</v>
      </c>
      <c r="AU2182" s="229" t="s">
        <v>86</v>
      </c>
      <c r="AV2182" s="12" t="s">
        <v>84</v>
      </c>
      <c r="AW2182" s="12" t="s">
        <v>41</v>
      </c>
      <c r="AX2182" s="12" t="s">
        <v>77</v>
      </c>
      <c r="AY2182" s="229" t="s">
        <v>153</v>
      </c>
    </row>
    <row r="2183" spans="2:65" s="13" customFormat="1" ht="13.5">
      <c r="B2183" s="230"/>
      <c r="C2183" s="231"/>
      <c r="D2183" s="220" t="s">
        <v>162</v>
      </c>
      <c r="E2183" s="232" t="s">
        <v>34</v>
      </c>
      <c r="F2183" s="233" t="s">
        <v>472</v>
      </c>
      <c r="G2183" s="231"/>
      <c r="H2183" s="234">
        <v>37.512999999999998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65" s="12" customFormat="1" ht="13.5">
      <c r="B2184" s="218"/>
      <c r="C2184" s="219"/>
      <c r="D2184" s="220" t="s">
        <v>162</v>
      </c>
      <c r="E2184" s="221" t="s">
        <v>34</v>
      </c>
      <c r="F2184" s="222" t="s">
        <v>473</v>
      </c>
      <c r="G2184" s="219"/>
      <c r="H2184" s="223" t="s">
        <v>34</v>
      </c>
      <c r="I2184" s="224"/>
      <c r="J2184" s="219"/>
      <c r="K2184" s="219"/>
      <c r="L2184" s="225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162</v>
      </c>
      <c r="AU2184" s="229" t="s">
        <v>86</v>
      </c>
      <c r="AV2184" s="12" t="s">
        <v>84</v>
      </c>
      <c r="AW2184" s="12" t="s">
        <v>41</v>
      </c>
      <c r="AX2184" s="12" t="s">
        <v>77</v>
      </c>
      <c r="AY2184" s="229" t="s">
        <v>153</v>
      </c>
    </row>
    <row r="2185" spans="2:65" s="13" customFormat="1" ht="13.5">
      <c r="B2185" s="230"/>
      <c r="C2185" s="231"/>
      <c r="D2185" s="220" t="s">
        <v>162</v>
      </c>
      <c r="E2185" s="232" t="s">
        <v>34</v>
      </c>
      <c r="F2185" s="233" t="s">
        <v>474</v>
      </c>
      <c r="G2185" s="231"/>
      <c r="H2185" s="234">
        <v>17.303000000000001</v>
      </c>
      <c r="I2185" s="235"/>
      <c r="J2185" s="231"/>
      <c r="K2185" s="231"/>
      <c r="L2185" s="236"/>
      <c r="M2185" s="237"/>
      <c r="N2185" s="238"/>
      <c r="O2185" s="238"/>
      <c r="P2185" s="238"/>
      <c r="Q2185" s="238"/>
      <c r="R2185" s="238"/>
      <c r="S2185" s="238"/>
      <c r="T2185" s="239"/>
      <c r="AT2185" s="240" t="s">
        <v>162</v>
      </c>
      <c r="AU2185" s="240" t="s">
        <v>86</v>
      </c>
      <c r="AV2185" s="13" t="s">
        <v>86</v>
      </c>
      <c r="AW2185" s="13" t="s">
        <v>41</v>
      </c>
      <c r="AX2185" s="13" t="s">
        <v>77</v>
      </c>
      <c r="AY2185" s="240" t="s">
        <v>153</v>
      </c>
    </row>
    <row r="2186" spans="2:65" s="14" customFormat="1" ht="13.5">
      <c r="B2186" s="241"/>
      <c r="C2186" s="242"/>
      <c r="D2186" s="220" t="s">
        <v>162</v>
      </c>
      <c r="E2186" s="253" t="s">
        <v>34</v>
      </c>
      <c r="F2186" s="254" t="s">
        <v>168</v>
      </c>
      <c r="G2186" s="242"/>
      <c r="H2186" s="255">
        <v>175.012</v>
      </c>
      <c r="I2186" s="247"/>
      <c r="J2186" s="242"/>
      <c r="K2186" s="242"/>
      <c r="L2186" s="248"/>
      <c r="M2186" s="249"/>
      <c r="N2186" s="250"/>
      <c r="O2186" s="250"/>
      <c r="P2186" s="250"/>
      <c r="Q2186" s="250"/>
      <c r="R2186" s="250"/>
      <c r="S2186" s="250"/>
      <c r="T2186" s="251"/>
      <c r="AT2186" s="252" t="s">
        <v>162</v>
      </c>
      <c r="AU2186" s="252" t="s">
        <v>86</v>
      </c>
      <c r="AV2186" s="14" t="s">
        <v>160</v>
      </c>
      <c r="AW2186" s="14" t="s">
        <v>41</v>
      </c>
      <c r="AX2186" s="14" t="s">
        <v>77</v>
      </c>
      <c r="AY2186" s="252" t="s">
        <v>153</v>
      </c>
    </row>
    <row r="2187" spans="2:65" s="13" customFormat="1" ht="13.5">
      <c r="B2187" s="230"/>
      <c r="C2187" s="231"/>
      <c r="D2187" s="220" t="s">
        <v>162</v>
      </c>
      <c r="E2187" s="232" t="s">
        <v>34</v>
      </c>
      <c r="F2187" s="233" t="s">
        <v>1872</v>
      </c>
      <c r="G2187" s="231"/>
      <c r="H2187" s="234">
        <v>420.029</v>
      </c>
      <c r="I2187" s="235"/>
      <c r="J2187" s="231"/>
      <c r="K2187" s="231"/>
      <c r="L2187" s="236"/>
      <c r="M2187" s="237"/>
      <c r="N2187" s="238"/>
      <c r="O2187" s="238"/>
      <c r="P2187" s="238"/>
      <c r="Q2187" s="238"/>
      <c r="R2187" s="238"/>
      <c r="S2187" s="238"/>
      <c r="T2187" s="239"/>
      <c r="AT2187" s="240" t="s">
        <v>162</v>
      </c>
      <c r="AU2187" s="240" t="s">
        <v>86</v>
      </c>
      <c r="AV2187" s="13" t="s">
        <v>86</v>
      </c>
      <c r="AW2187" s="13" t="s">
        <v>41</v>
      </c>
      <c r="AX2187" s="13" t="s">
        <v>77</v>
      </c>
      <c r="AY2187" s="240" t="s">
        <v>153</v>
      </c>
    </row>
    <row r="2188" spans="2:65" s="14" customFormat="1" ht="13.5">
      <c r="B2188" s="241"/>
      <c r="C2188" s="242"/>
      <c r="D2188" s="220" t="s">
        <v>162</v>
      </c>
      <c r="E2188" s="253" t="s">
        <v>34</v>
      </c>
      <c r="F2188" s="254" t="s">
        <v>257</v>
      </c>
      <c r="G2188" s="242"/>
      <c r="H2188" s="255">
        <v>420.029</v>
      </c>
      <c r="I2188" s="247"/>
      <c r="J2188" s="242"/>
      <c r="K2188" s="242"/>
      <c r="L2188" s="248"/>
      <c r="M2188" s="249"/>
      <c r="N2188" s="250"/>
      <c r="O2188" s="250"/>
      <c r="P2188" s="250"/>
      <c r="Q2188" s="250"/>
      <c r="R2188" s="250"/>
      <c r="S2188" s="250"/>
      <c r="T2188" s="251"/>
      <c r="AT2188" s="252" t="s">
        <v>162</v>
      </c>
      <c r="AU2188" s="252" t="s">
        <v>86</v>
      </c>
      <c r="AV2188" s="14" t="s">
        <v>160</v>
      </c>
      <c r="AW2188" s="14" t="s">
        <v>41</v>
      </c>
      <c r="AX2188" s="14" t="s">
        <v>77</v>
      </c>
      <c r="AY2188" s="252" t="s">
        <v>153</v>
      </c>
    </row>
    <row r="2189" spans="2:65" s="13" customFormat="1" ht="13.5">
      <c r="B2189" s="230"/>
      <c r="C2189" s="231"/>
      <c r="D2189" s="220" t="s">
        <v>162</v>
      </c>
      <c r="E2189" s="232" t="s">
        <v>34</v>
      </c>
      <c r="F2189" s="233" t="s">
        <v>1873</v>
      </c>
      <c r="G2189" s="231"/>
      <c r="H2189" s="234">
        <v>897.79300000000001</v>
      </c>
      <c r="I2189" s="235"/>
      <c r="J2189" s="231"/>
      <c r="K2189" s="231"/>
      <c r="L2189" s="236"/>
      <c r="M2189" s="237"/>
      <c r="N2189" s="238"/>
      <c r="O2189" s="238"/>
      <c r="P2189" s="238"/>
      <c r="Q2189" s="238"/>
      <c r="R2189" s="238"/>
      <c r="S2189" s="238"/>
      <c r="T2189" s="239"/>
      <c r="AT2189" s="240" t="s">
        <v>162</v>
      </c>
      <c r="AU2189" s="240" t="s">
        <v>86</v>
      </c>
      <c r="AV2189" s="13" t="s">
        <v>86</v>
      </c>
      <c r="AW2189" s="13" t="s">
        <v>41</v>
      </c>
      <c r="AX2189" s="13" t="s">
        <v>77</v>
      </c>
      <c r="AY2189" s="240" t="s">
        <v>153</v>
      </c>
    </row>
    <row r="2190" spans="2:65" s="14" customFormat="1" ht="13.5">
      <c r="B2190" s="241"/>
      <c r="C2190" s="242"/>
      <c r="D2190" s="243" t="s">
        <v>162</v>
      </c>
      <c r="E2190" s="244" t="s">
        <v>34</v>
      </c>
      <c r="F2190" s="245" t="s">
        <v>168</v>
      </c>
      <c r="G2190" s="242"/>
      <c r="H2190" s="246">
        <v>897.79300000000001</v>
      </c>
      <c r="I2190" s="247"/>
      <c r="J2190" s="242"/>
      <c r="K2190" s="242"/>
      <c r="L2190" s="248"/>
      <c r="M2190" s="249"/>
      <c r="N2190" s="250"/>
      <c r="O2190" s="250"/>
      <c r="P2190" s="250"/>
      <c r="Q2190" s="250"/>
      <c r="R2190" s="250"/>
      <c r="S2190" s="250"/>
      <c r="T2190" s="251"/>
      <c r="AT2190" s="252" t="s">
        <v>162</v>
      </c>
      <c r="AU2190" s="252" t="s">
        <v>86</v>
      </c>
      <c r="AV2190" s="14" t="s">
        <v>160</v>
      </c>
      <c r="AW2190" s="14" t="s">
        <v>41</v>
      </c>
      <c r="AX2190" s="14" t="s">
        <v>84</v>
      </c>
      <c r="AY2190" s="252" t="s">
        <v>153</v>
      </c>
    </row>
    <row r="2191" spans="2:65" s="1" customFormat="1" ht="22.5" customHeight="1">
      <c r="B2191" s="43"/>
      <c r="C2191" s="206" t="s">
        <v>1874</v>
      </c>
      <c r="D2191" s="206" t="s">
        <v>155</v>
      </c>
      <c r="E2191" s="207" t="s">
        <v>1875</v>
      </c>
      <c r="F2191" s="208" t="s">
        <v>1876</v>
      </c>
      <c r="G2191" s="209" t="s">
        <v>158</v>
      </c>
      <c r="H2191" s="210">
        <v>27.853999999999999</v>
      </c>
      <c r="I2191" s="211"/>
      <c r="J2191" s="212">
        <f>ROUND(I2191*H2191,2)</f>
        <v>0</v>
      </c>
      <c r="K2191" s="208" t="s">
        <v>159</v>
      </c>
      <c r="L2191" s="63"/>
      <c r="M2191" s="213" t="s">
        <v>34</v>
      </c>
      <c r="N2191" s="214" t="s">
        <v>48</v>
      </c>
      <c r="O2191" s="44"/>
      <c r="P2191" s="215">
        <f>O2191*H2191</f>
        <v>0</v>
      </c>
      <c r="Q2191" s="215">
        <v>0</v>
      </c>
      <c r="R2191" s="215">
        <f>Q2191*H2191</f>
        <v>0</v>
      </c>
      <c r="S2191" s="215">
        <v>0</v>
      </c>
      <c r="T2191" s="216">
        <f>S2191*H2191</f>
        <v>0</v>
      </c>
      <c r="AR2191" s="25" t="s">
        <v>288</v>
      </c>
      <c r="AT2191" s="25" t="s">
        <v>155</v>
      </c>
      <c r="AU2191" s="25" t="s">
        <v>86</v>
      </c>
      <c r="AY2191" s="25" t="s">
        <v>153</v>
      </c>
      <c r="BE2191" s="217">
        <f>IF(N2191="základní",J2191,0)</f>
        <v>0</v>
      </c>
      <c r="BF2191" s="217">
        <f>IF(N2191="snížená",J2191,0)</f>
        <v>0</v>
      </c>
      <c r="BG2191" s="217">
        <f>IF(N2191="zákl. přenesená",J2191,0)</f>
        <v>0</v>
      </c>
      <c r="BH2191" s="217">
        <f>IF(N2191="sníž. přenesená",J2191,0)</f>
        <v>0</v>
      </c>
      <c r="BI2191" s="217">
        <f>IF(N2191="nulová",J2191,0)</f>
        <v>0</v>
      </c>
      <c r="BJ2191" s="25" t="s">
        <v>84</v>
      </c>
      <c r="BK2191" s="217">
        <f>ROUND(I2191*H2191,2)</f>
        <v>0</v>
      </c>
      <c r="BL2191" s="25" t="s">
        <v>288</v>
      </c>
      <c r="BM2191" s="25" t="s">
        <v>1877</v>
      </c>
    </row>
    <row r="2192" spans="2:65" s="12" customFormat="1" ht="13.5">
      <c r="B2192" s="218"/>
      <c r="C2192" s="219"/>
      <c r="D2192" s="220" t="s">
        <v>162</v>
      </c>
      <c r="E2192" s="221" t="s">
        <v>34</v>
      </c>
      <c r="F2192" s="222" t="s">
        <v>1878</v>
      </c>
      <c r="G2192" s="219"/>
      <c r="H2192" s="223" t="s">
        <v>34</v>
      </c>
      <c r="I2192" s="224"/>
      <c r="J2192" s="219"/>
      <c r="K2192" s="219"/>
      <c r="L2192" s="225"/>
      <c r="M2192" s="226"/>
      <c r="N2192" s="227"/>
      <c r="O2192" s="227"/>
      <c r="P2192" s="227"/>
      <c r="Q2192" s="227"/>
      <c r="R2192" s="227"/>
      <c r="S2192" s="227"/>
      <c r="T2192" s="228"/>
      <c r="AT2192" s="229" t="s">
        <v>162</v>
      </c>
      <c r="AU2192" s="229" t="s">
        <v>86</v>
      </c>
      <c r="AV2192" s="12" t="s">
        <v>84</v>
      </c>
      <c r="AW2192" s="12" t="s">
        <v>41</v>
      </c>
      <c r="AX2192" s="12" t="s">
        <v>77</v>
      </c>
      <c r="AY2192" s="229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333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13.5">
      <c r="B2194" s="230"/>
      <c r="C2194" s="231"/>
      <c r="D2194" s="220" t="s">
        <v>162</v>
      </c>
      <c r="E2194" s="232" t="s">
        <v>34</v>
      </c>
      <c r="F2194" s="233" t="s">
        <v>1879</v>
      </c>
      <c r="G2194" s="231"/>
      <c r="H2194" s="234">
        <v>1.413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2" customFormat="1" ht="13.5">
      <c r="B2195" s="218"/>
      <c r="C2195" s="219"/>
      <c r="D2195" s="220" t="s">
        <v>162</v>
      </c>
      <c r="E2195" s="221" t="s">
        <v>34</v>
      </c>
      <c r="F2195" s="222" t="s">
        <v>337</v>
      </c>
      <c r="G2195" s="219"/>
      <c r="H2195" s="223" t="s">
        <v>34</v>
      </c>
      <c r="I2195" s="224"/>
      <c r="J2195" s="219"/>
      <c r="K2195" s="219"/>
      <c r="L2195" s="225"/>
      <c r="M2195" s="226"/>
      <c r="N2195" s="227"/>
      <c r="O2195" s="227"/>
      <c r="P2195" s="227"/>
      <c r="Q2195" s="227"/>
      <c r="R2195" s="227"/>
      <c r="S2195" s="227"/>
      <c r="T2195" s="228"/>
      <c r="AT2195" s="229" t="s">
        <v>162</v>
      </c>
      <c r="AU2195" s="229" t="s">
        <v>86</v>
      </c>
      <c r="AV2195" s="12" t="s">
        <v>84</v>
      </c>
      <c r="AW2195" s="12" t="s">
        <v>41</v>
      </c>
      <c r="AX2195" s="12" t="s">
        <v>77</v>
      </c>
      <c r="AY2195" s="229" t="s">
        <v>153</v>
      </c>
    </row>
    <row r="2196" spans="2:51" s="13" customFormat="1" ht="13.5">
      <c r="B2196" s="230"/>
      <c r="C2196" s="231"/>
      <c r="D2196" s="220" t="s">
        <v>162</v>
      </c>
      <c r="E2196" s="232" t="s">
        <v>34</v>
      </c>
      <c r="F2196" s="233" t="s">
        <v>1880</v>
      </c>
      <c r="G2196" s="231"/>
      <c r="H2196" s="234">
        <v>4.3499999999999996</v>
      </c>
      <c r="I2196" s="235"/>
      <c r="J2196" s="231"/>
      <c r="K2196" s="231"/>
      <c r="L2196" s="236"/>
      <c r="M2196" s="237"/>
      <c r="N2196" s="238"/>
      <c r="O2196" s="238"/>
      <c r="P2196" s="238"/>
      <c r="Q2196" s="238"/>
      <c r="R2196" s="238"/>
      <c r="S2196" s="238"/>
      <c r="T2196" s="239"/>
      <c r="AT2196" s="240" t="s">
        <v>162</v>
      </c>
      <c r="AU2196" s="240" t="s">
        <v>86</v>
      </c>
      <c r="AV2196" s="13" t="s">
        <v>86</v>
      </c>
      <c r="AW2196" s="13" t="s">
        <v>41</v>
      </c>
      <c r="AX2196" s="13" t="s">
        <v>77</v>
      </c>
      <c r="AY2196" s="240" t="s">
        <v>153</v>
      </c>
    </row>
    <row r="2197" spans="2:51" s="12" customFormat="1" ht="13.5">
      <c r="B2197" s="218"/>
      <c r="C2197" s="219"/>
      <c r="D2197" s="220" t="s">
        <v>162</v>
      </c>
      <c r="E2197" s="221" t="s">
        <v>34</v>
      </c>
      <c r="F2197" s="222" t="s">
        <v>681</v>
      </c>
      <c r="G2197" s="219"/>
      <c r="H2197" s="223" t="s">
        <v>34</v>
      </c>
      <c r="I2197" s="224"/>
      <c r="J2197" s="219"/>
      <c r="K2197" s="219"/>
      <c r="L2197" s="225"/>
      <c r="M2197" s="226"/>
      <c r="N2197" s="227"/>
      <c r="O2197" s="227"/>
      <c r="P2197" s="227"/>
      <c r="Q2197" s="227"/>
      <c r="R2197" s="227"/>
      <c r="S2197" s="227"/>
      <c r="T2197" s="228"/>
      <c r="AT2197" s="229" t="s">
        <v>162</v>
      </c>
      <c r="AU2197" s="229" t="s">
        <v>86</v>
      </c>
      <c r="AV2197" s="12" t="s">
        <v>84</v>
      </c>
      <c r="AW2197" s="12" t="s">
        <v>41</v>
      </c>
      <c r="AX2197" s="12" t="s">
        <v>77</v>
      </c>
      <c r="AY2197" s="229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1881</v>
      </c>
      <c r="G2198" s="231"/>
      <c r="H2198" s="234">
        <v>4.5030000000000001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2" customFormat="1" ht="13.5">
      <c r="B2199" s="218"/>
      <c r="C2199" s="219"/>
      <c r="D2199" s="220" t="s">
        <v>162</v>
      </c>
      <c r="E2199" s="221" t="s">
        <v>34</v>
      </c>
      <c r="F2199" s="222" t="s">
        <v>760</v>
      </c>
      <c r="G2199" s="219"/>
      <c r="H2199" s="223" t="s">
        <v>34</v>
      </c>
      <c r="I2199" s="224"/>
      <c r="J2199" s="219"/>
      <c r="K2199" s="219"/>
      <c r="L2199" s="225"/>
      <c r="M2199" s="226"/>
      <c r="N2199" s="227"/>
      <c r="O2199" s="227"/>
      <c r="P2199" s="227"/>
      <c r="Q2199" s="227"/>
      <c r="R2199" s="227"/>
      <c r="S2199" s="227"/>
      <c r="T2199" s="228"/>
      <c r="AT2199" s="229" t="s">
        <v>162</v>
      </c>
      <c r="AU2199" s="229" t="s">
        <v>86</v>
      </c>
      <c r="AV2199" s="12" t="s">
        <v>84</v>
      </c>
      <c r="AW2199" s="12" t="s">
        <v>41</v>
      </c>
      <c r="AX2199" s="12" t="s">
        <v>77</v>
      </c>
      <c r="AY2199" s="229" t="s">
        <v>153</v>
      </c>
    </row>
    <row r="2200" spans="2:51" s="13" customFormat="1" ht="27">
      <c r="B2200" s="230"/>
      <c r="C2200" s="231"/>
      <c r="D2200" s="220" t="s">
        <v>162</v>
      </c>
      <c r="E2200" s="232" t="s">
        <v>34</v>
      </c>
      <c r="F2200" s="233" t="s">
        <v>1882</v>
      </c>
      <c r="G2200" s="231"/>
      <c r="H2200" s="234">
        <v>5.4980000000000002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1883</v>
      </c>
      <c r="G2201" s="231"/>
      <c r="H2201" s="234">
        <v>0.188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15.952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3" customFormat="1" ht="13.5">
      <c r="B2203" s="230"/>
      <c r="C2203" s="231"/>
      <c r="D2203" s="220" t="s">
        <v>162</v>
      </c>
      <c r="E2203" s="232" t="s">
        <v>34</v>
      </c>
      <c r="F2203" s="233" t="s">
        <v>1884</v>
      </c>
      <c r="G2203" s="231"/>
      <c r="H2203" s="234">
        <v>0.49299999999999999</v>
      </c>
      <c r="I2203" s="235"/>
      <c r="J2203" s="231"/>
      <c r="K2203" s="231"/>
      <c r="L2203" s="236"/>
      <c r="M2203" s="237"/>
      <c r="N2203" s="238"/>
      <c r="O2203" s="238"/>
      <c r="P2203" s="238"/>
      <c r="Q2203" s="238"/>
      <c r="R2203" s="238"/>
      <c r="S2203" s="238"/>
      <c r="T2203" s="239"/>
      <c r="AT2203" s="240" t="s">
        <v>162</v>
      </c>
      <c r="AU2203" s="240" t="s">
        <v>86</v>
      </c>
      <c r="AV2203" s="13" t="s">
        <v>86</v>
      </c>
      <c r="AW2203" s="13" t="s">
        <v>41</v>
      </c>
      <c r="AX2203" s="13" t="s">
        <v>77</v>
      </c>
      <c r="AY2203" s="240" t="s">
        <v>153</v>
      </c>
    </row>
    <row r="2204" spans="2:51" s="13" customFormat="1" ht="13.5">
      <c r="B2204" s="230"/>
      <c r="C2204" s="231"/>
      <c r="D2204" s="220" t="s">
        <v>162</v>
      </c>
      <c r="E2204" s="232" t="s">
        <v>34</v>
      </c>
      <c r="F2204" s="233" t="s">
        <v>1885</v>
      </c>
      <c r="G2204" s="231"/>
      <c r="H2204" s="234">
        <v>0.80300000000000005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27">
      <c r="B2205" s="230"/>
      <c r="C2205" s="231"/>
      <c r="D2205" s="220" t="s">
        <v>162</v>
      </c>
      <c r="E2205" s="232" t="s">
        <v>34</v>
      </c>
      <c r="F2205" s="233" t="s">
        <v>1886</v>
      </c>
      <c r="G2205" s="231"/>
      <c r="H2205" s="234">
        <v>2.3719999999999999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3" customFormat="1" ht="13.5">
      <c r="B2206" s="230"/>
      <c r="C2206" s="231"/>
      <c r="D2206" s="220" t="s">
        <v>162</v>
      </c>
      <c r="E2206" s="232" t="s">
        <v>34</v>
      </c>
      <c r="F2206" s="233" t="s">
        <v>1887</v>
      </c>
      <c r="G2206" s="231"/>
      <c r="H2206" s="234">
        <v>1.6259999999999999</v>
      </c>
      <c r="I2206" s="235"/>
      <c r="J2206" s="231"/>
      <c r="K2206" s="231"/>
      <c r="L2206" s="236"/>
      <c r="M2206" s="237"/>
      <c r="N2206" s="238"/>
      <c r="O2206" s="238"/>
      <c r="P2206" s="238"/>
      <c r="Q2206" s="238"/>
      <c r="R2206" s="238"/>
      <c r="S2206" s="238"/>
      <c r="T2206" s="239"/>
      <c r="AT2206" s="240" t="s">
        <v>162</v>
      </c>
      <c r="AU2206" s="240" t="s">
        <v>86</v>
      </c>
      <c r="AV2206" s="13" t="s">
        <v>86</v>
      </c>
      <c r="AW2206" s="13" t="s">
        <v>41</v>
      </c>
      <c r="AX2206" s="13" t="s">
        <v>77</v>
      </c>
      <c r="AY2206" s="240" t="s">
        <v>153</v>
      </c>
    </row>
    <row r="2207" spans="2:51" s="13" customFormat="1" ht="13.5">
      <c r="B2207" s="230"/>
      <c r="C2207" s="231"/>
      <c r="D2207" s="220" t="s">
        <v>162</v>
      </c>
      <c r="E2207" s="232" t="s">
        <v>34</v>
      </c>
      <c r="F2207" s="233" t="s">
        <v>1888</v>
      </c>
      <c r="G2207" s="231"/>
      <c r="H2207" s="234">
        <v>1</v>
      </c>
      <c r="I2207" s="235"/>
      <c r="J2207" s="231"/>
      <c r="K2207" s="231"/>
      <c r="L2207" s="236"/>
      <c r="M2207" s="237"/>
      <c r="N2207" s="238"/>
      <c r="O2207" s="238"/>
      <c r="P2207" s="238"/>
      <c r="Q2207" s="238"/>
      <c r="R2207" s="238"/>
      <c r="S2207" s="238"/>
      <c r="T2207" s="239"/>
      <c r="AT2207" s="240" t="s">
        <v>162</v>
      </c>
      <c r="AU2207" s="240" t="s">
        <v>86</v>
      </c>
      <c r="AV2207" s="13" t="s">
        <v>86</v>
      </c>
      <c r="AW2207" s="13" t="s">
        <v>41</v>
      </c>
      <c r="AX2207" s="13" t="s">
        <v>77</v>
      </c>
      <c r="AY2207" s="240" t="s">
        <v>153</v>
      </c>
    </row>
    <row r="2208" spans="2:51" s="15" customFormat="1" ht="13.5">
      <c r="B2208" s="256"/>
      <c r="C2208" s="257"/>
      <c r="D2208" s="220" t="s">
        <v>162</v>
      </c>
      <c r="E2208" s="258" t="s">
        <v>34</v>
      </c>
      <c r="F2208" s="259" t="s">
        <v>195</v>
      </c>
      <c r="G2208" s="257"/>
      <c r="H2208" s="260">
        <v>6.2939999999999996</v>
      </c>
      <c r="I2208" s="261"/>
      <c r="J2208" s="257"/>
      <c r="K2208" s="257"/>
      <c r="L2208" s="262"/>
      <c r="M2208" s="263"/>
      <c r="N2208" s="264"/>
      <c r="O2208" s="264"/>
      <c r="P2208" s="264"/>
      <c r="Q2208" s="264"/>
      <c r="R2208" s="264"/>
      <c r="S2208" s="264"/>
      <c r="T2208" s="265"/>
      <c r="AT2208" s="266" t="s">
        <v>162</v>
      </c>
      <c r="AU2208" s="266" t="s">
        <v>86</v>
      </c>
      <c r="AV2208" s="15" t="s">
        <v>95</v>
      </c>
      <c r="AW2208" s="15" t="s">
        <v>41</v>
      </c>
      <c r="AX2208" s="15" t="s">
        <v>77</v>
      </c>
      <c r="AY2208" s="266" t="s">
        <v>153</v>
      </c>
    </row>
    <row r="2209" spans="2:65" s="12" customFormat="1" ht="13.5">
      <c r="B2209" s="218"/>
      <c r="C2209" s="219"/>
      <c r="D2209" s="220" t="s">
        <v>162</v>
      </c>
      <c r="E2209" s="221" t="s">
        <v>34</v>
      </c>
      <c r="F2209" s="222" t="s">
        <v>469</v>
      </c>
      <c r="G2209" s="219"/>
      <c r="H2209" s="223" t="s">
        <v>34</v>
      </c>
      <c r="I2209" s="224"/>
      <c r="J2209" s="219"/>
      <c r="K2209" s="219"/>
      <c r="L2209" s="225"/>
      <c r="M2209" s="226"/>
      <c r="N2209" s="227"/>
      <c r="O2209" s="227"/>
      <c r="P2209" s="227"/>
      <c r="Q2209" s="227"/>
      <c r="R2209" s="227"/>
      <c r="S2209" s="227"/>
      <c r="T2209" s="228"/>
      <c r="AT2209" s="229" t="s">
        <v>162</v>
      </c>
      <c r="AU2209" s="229" t="s">
        <v>86</v>
      </c>
      <c r="AV2209" s="12" t="s">
        <v>84</v>
      </c>
      <c r="AW2209" s="12" t="s">
        <v>41</v>
      </c>
      <c r="AX2209" s="12" t="s">
        <v>77</v>
      </c>
      <c r="AY2209" s="229" t="s">
        <v>153</v>
      </c>
    </row>
    <row r="2210" spans="2:65" s="13" customFormat="1" ht="27">
      <c r="B2210" s="230"/>
      <c r="C2210" s="231"/>
      <c r="D2210" s="220" t="s">
        <v>162</v>
      </c>
      <c r="E2210" s="232" t="s">
        <v>34</v>
      </c>
      <c r="F2210" s="233" t="s">
        <v>1889</v>
      </c>
      <c r="G2210" s="231"/>
      <c r="H2210" s="234">
        <v>3.3690000000000002</v>
      </c>
      <c r="I2210" s="235"/>
      <c r="J2210" s="231"/>
      <c r="K2210" s="231"/>
      <c r="L2210" s="236"/>
      <c r="M2210" s="237"/>
      <c r="N2210" s="238"/>
      <c r="O2210" s="238"/>
      <c r="P2210" s="238"/>
      <c r="Q2210" s="238"/>
      <c r="R2210" s="238"/>
      <c r="S2210" s="238"/>
      <c r="T2210" s="239"/>
      <c r="AT2210" s="240" t="s">
        <v>162</v>
      </c>
      <c r="AU2210" s="240" t="s">
        <v>86</v>
      </c>
      <c r="AV2210" s="13" t="s">
        <v>86</v>
      </c>
      <c r="AW2210" s="13" t="s">
        <v>41</v>
      </c>
      <c r="AX2210" s="13" t="s">
        <v>77</v>
      </c>
      <c r="AY2210" s="240" t="s">
        <v>153</v>
      </c>
    </row>
    <row r="2211" spans="2:65" s="13" customFormat="1" ht="13.5">
      <c r="B2211" s="230"/>
      <c r="C2211" s="231"/>
      <c r="D2211" s="220" t="s">
        <v>162</v>
      </c>
      <c r="E2211" s="232" t="s">
        <v>34</v>
      </c>
      <c r="F2211" s="233" t="s">
        <v>1890</v>
      </c>
      <c r="G2211" s="231"/>
      <c r="H2211" s="234">
        <v>1.02</v>
      </c>
      <c r="I2211" s="235"/>
      <c r="J2211" s="231"/>
      <c r="K2211" s="231"/>
      <c r="L2211" s="236"/>
      <c r="M2211" s="237"/>
      <c r="N2211" s="238"/>
      <c r="O2211" s="238"/>
      <c r="P2211" s="238"/>
      <c r="Q2211" s="238"/>
      <c r="R2211" s="238"/>
      <c r="S2211" s="238"/>
      <c r="T2211" s="239"/>
      <c r="AT2211" s="240" t="s">
        <v>162</v>
      </c>
      <c r="AU2211" s="240" t="s">
        <v>86</v>
      </c>
      <c r="AV2211" s="13" t="s">
        <v>86</v>
      </c>
      <c r="AW2211" s="13" t="s">
        <v>41</v>
      </c>
      <c r="AX2211" s="13" t="s">
        <v>77</v>
      </c>
      <c r="AY2211" s="240" t="s">
        <v>153</v>
      </c>
    </row>
    <row r="2212" spans="2:65" s="15" customFormat="1" ht="13.5">
      <c r="B2212" s="256"/>
      <c r="C2212" s="257"/>
      <c r="D2212" s="220" t="s">
        <v>162</v>
      </c>
      <c r="E2212" s="258" t="s">
        <v>34</v>
      </c>
      <c r="F2212" s="259" t="s">
        <v>195</v>
      </c>
      <c r="G2212" s="257"/>
      <c r="H2212" s="260">
        <v>4.3890000000000002</v>
      </c>
      <c r="I2212" s="261"/>
      <c r="J2212" s="257"/>
      <c r="K2212" s="257"/>
      <c r="L2212" s="262"/>
      <c r="M2212" s="263"/>
      <c r="N2212" s="264"/>
      <c r="O2212" s="264"/>
      <c r="P2212" s="264"/>
      <c r="Q2212" s="264"/>
      <c r="R2212" s="264"/>
      <c r="S2212" s="264"/>
      <c r="T2212" s="265"/>
      <c r="AT2212" s="266" t="s">
        <v>162</v>
      </c>
      <c r="AU2212" s="266" t="s">
        <v>86</v>
      </c>
      <c r="AV2212" s="15" t="s">
        <v>95</v>
      </c>
      <c r="AW2212" s="15" t="s">
        <v>41</v>
      </c>
      <c r="AX2212" s="15" t="s">
        <v>77</v>
      </c>
      <c r="AY2212" s="266" t="s">
        <v>153</v>
      </c>
    </row>
    <row r="2213" spans="2:65" s="12" customFormat="1" ht="13.5">
      <c r="B2213" s="218"/>
      <c r="C2213" s="219"/>
      <c r="D2213" s="220" t="s">
        <v>162</v>
      </c>
      <c r="E2213" s="221" t="s">
        <v>34</v>
      </c>
      <c r="F2213" s="222" t="s">
        <v>766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65" s="13" customFormat="1" ht="27">
      <c r="B2214" s="230"/>
      <c r="C2214" s="231"/>
      <c r="D2214" s="220" t="s">
        <v>162</v>
      </c>
      <c r="E2214" s="232" t="s">
        <v>34</v>
      </c>
      <c r="F2214" s="233" t="s">
        <v>1891</v>
      </c>
      <c r="G2214" s="231"/>
      <c r="H2214" s="234">
        <v>0.98599999999999999</v>
      </c>
      <c r="I2214" s="235"/>
      <c r="J2214" s="231"/>
      <c r="K2214" s="231"/>
      <c r="L2214" s="236"/>
      <c r="M2214" s="237"/>
      <c r="N2214" s="238"/>
      <c r="O2214" s="238"/>
      <c r="P2214" s="238"/>
      <c r="Q2214" s="238"/>
      <c r="R2214" s="238"/>
      <c r="S2214" s="238"/>
      <c r="T2214" s="239"/>
      <c r="AT2214" s="240" t="s">
        <v>162</v>
      </c>
      <c r="AU2214" s="240" t="s">
        <v>86</v>
      </c>
      <c r="AV2214" s="13" t="s">
        <v>86</v>
      </c>
      <c r="AW2214" s="13" t="s">
        <v>41</v>
      </c>
      <c r="AX2214" s="13" t="s">
        <v>77</v>
      </c>
      <c r="AY2214" s="240" t="s">
        <v>153</v>
      </c>
    </row>
    <row r="2215" spans="2:65" s="13" customFormat="1" ht="13.5">
      <c r="B2215" s="230"/>
      <c r="C2215" s="231"/>
      <c r="D2215" s="220" t="s">
        <v>162</v>
      </c>
      <c r="E2215" s="232" t="s">
        <v>34</v>
      </c>
      <c r="F2215" s="233" t="s">
        <v>1892</v>
      </c>
      <c r="G2215" s="231"/>
      <c r="H2215" s="234">
        <v>0.23300000000000001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65" s="15" customFormat="1" ht="13.5">
      <c r="B2216" s="256"/>
      <c r="C2216" s="257"/>
      <c r="D2216" s="220" t="s">
        <v>162</v>
      </c>
      <c r="E2216" s="258" t="s">
        <v>34</v>
      </c>
      <c r="F2216" s="259" t="s">
        <v>195</v>
      </c>
      <c r="G2216" s="257"/>
      <c r="H2216" s="260">
        <v>1.2190000000000001</v>
      </c>
      <c r="I2216" s="261"/>
      <c r="J2216" s="257"/>
      <c r="K2216" s="257"/>
      <c r="L2216" s="262"/>
      <c r="M2216" s="263"/>
      <c r="N2216" s="264"/>
      <c r="O2216" s="264"/>
      <c r="P2216" s="264"/>
      <c r="Q2216" s="264"/>
      <c r="R2216" s="264"/>
      <c r="S2216" s="264"/>
      <c r="T2216" s="265"/>
      <c r="AT2216" s="266" t="s">
        <v>162</v>
      </c>
      <c r="AU2216" s="266" t="s">
        <v>86</v>
      </c>
      <c r="AV2216" s="15" t="s">
        <v>95</v>
      </c>
      <c r="AW2216" s="15" t="s">
        <v>41</v>
      </c>
      <c r="AX2216" s="15" t="s">
        <v>77</v>
      </c>
      <c r="AY2216" s="266" t="s">
        <v>153</v>
      </c>
    </row>
    <row r="2217" spans="2:65" s="14" customFormat="1" ht="13.5">
      <c r="B2217" s="241"/>
      <c r="C2217" s="242"/>
      <c r="D2217" s="243" t="s">
        <v>162</v>
      </c>
      <c r="E2217" s="244" t="s">
        <v>34</v>
      </c>
      <c r="F2217" s="245" t="s">
        <v>168</v>
      </c>
      <c r="G2217" s="242"/>
      <c r="H2217" s="246">
        <v>27.853999999999999</v>
      </c>
      <c r="I2217" s="247"/>
      <c r="J2217" s="242"/>
      <c r="K2217" s="242"/>
      <c r="L2217" s="248"/>
      <c r="M2217" s="249"/>
      <c r="N2217" s="250"/>
      <c r="O2217" s="250"/>
      <c r="P2217" s="250"/>
      <c r="Q2217" s="250"/>
      <c r="R2217" s="250"/>
      <c r="S2217" s="250"/>
      <c r="T2217" s="251"/>
      <c r="AT2217" s="252" t="s">
        <v>162</v>
      </c>
      <c r="AU2217" s="252" t="s">
        <v>86</v>
      </c>
      <c r="AV2217" s="14" t="s">
        <v>160</v>
      </c>
      <c r="AW2217" s="14" t="s">
        <v>41</v>
      </c>
      <c r="AX2217" s="14" t="s">
        <v>84</v>
      </c>
      <c r="AY2217" s="252" t="s">
        <v>153</v>
      </c>
    </row>
    <row r="2218" spans="2:65" s="1" customFormat="1" ht="22.5" customHeight="1">
      <c r="B2218" s="43"/>
      <c r="C2218" s="206" t="s">
        <v>1893</v>
      </c>
      <c r="D2218" s="206" t="s">
        <v>155</v>
      </c>
      <c r="E2218" s="207" t="s">
        <v>1894</v>
      </c>
      <c r="F2218" s="208" t="s">
        <v>1895</v>
      </c>
      <c r="G2218" s="209" t="s">
        <v>158</v>
      </c>
      <c r="H2218" s="210">
        <v>27.853999999999999</v>
      </c>
      <c r="I2218" s="211"/>
      <c r="J2218" s="212">
        <f>ROUND(I2218*H2218,2)</f>
        <v>0</v>
      </c>
      <c r="K2218" s="208" t="s">
        <v>159</v>
      </c>
      <c r="L2218" s="63"/>
      <c r="M2218" s="213" t="s">
        <v>34</v>
      </c>
      <c r="N2218" s="214" t="s">
        <v>48</v>
      </c>
      <c r="O2218" s="44"/>
      <c r="P2218" s="215">
        <f>O2218*H2218</f>
        <v>0</v>
      </c>
      <c r="Q2218" s="215">
        <v>1.5E-3</v>
      </c>
      <c r="R2218" s="215">
        <f>Q2218*H2218</f>
        <v>4.1780999999999999E-2</v>
      </c>
      <c r="S2218" s="215">
        <v>0</v>
      </c>
      <c r="T2218" s="216">
        <f>S2218*H2218</f>
        <v>0</v>
      </c>
      <c r="AR2218" s="25" t="s">
        <v>288</v>
      </c>
      <c r="AT2218" s="25" t="s">
        <v>155</v>
      </c>
      <c r="AU2218" s="25" t="s">
        <v>86</v>
      </c>
      <c r="AY2218" s="25" t="s">
        <v>153</v>
      </c>
      <c r="BE2218" s="217">
        <f>IF(N2218="základní",J2218,0)</f>
        <v>0</v>
      </c>
      <c r="BF2218" s="217">
        <f>IF(N2218="snížená",J2218,0)</f>
        <v>0</v>
      </c>
      <c r="BG2218" s="217">
        <f>IF(N2218="zákl. přenesená",J2218,0)</f>
        <v>0</v>
      </c>
      <c r="BH2218" s="217">
        <f>IF(N2218="sníž. přenesená",J2218,0)</f>
        <v>0</v>
      </c>
      <c r="BI2218" s="217">
        <f>IF(N2218="nulová",J2218,0)</f>
        <v>0</v>
      </c>
      <c r="BJ2218" s="25" t="s">
        <v>84</v>
      </c>
      <c r="BK2218" s="217">
        <f>ROUND(I2218*H2218,2)</f>
        <v>0</v>
      </c>
      <c r="BL2218" s="25" t="s">
        <v>288</v>
      </c>
      <c r="BM2218" s="25" t="s">
        <v>1896</v>
      </c>
    </row>
    <row r="2219" spans="2:65" s="12" customFormat="1" ht="13.5">
      <c r="B2219" s="218"/>
      <c r="C2219" s="219"/>
      <c r="D2219" s="220" t="s">
        <v>162</v>
      </c>
      <c r="E2219" s="221" t="s">
        <v>34</v>
      </c>
      <c r="F2219" s="222" t="s">
        <v>1878</v>
      </c>
      <c r="G2219" s="219"/>
      <c r="H2219" s="223" t="s">
        <v>34</v>
      </c>
      <c r="I2219" s="224"/>
      <c r="J2219" s="219"/>
      <c r="K2219" s="219"/>
      <c r="L2219" s="225"/>
      <c r="M2219" s="226"/>
      <c r="N2219" s="227"/>
      <c r="O2219" s="227"/>
      <c r="P2219" s="227"/>
      <c r="Q2219" s="227"/>
      <c r="R2219" s="227"/>
      <c r="S2219" s="227"/>
      <c r="T2219" s="228"/>
      <c r="AT2219" s="229" t="s">
        <v>162</v>
      </c>
      <c r="AU2219" s="229" t="s">
        <v>86</v>
      </c>
      <c r="AV2219" s="12" t="s">
        <v>84</v>
      </c>
      <c r="AW2219" s="12" t="s">
        <v>41</v>
      </c>
      <c r="AX2219" s="12" t="s">
        <v>77</v>
      </c>
      <c r="AY2219" s="229" t="s">
        <v>153</v>
      </c>
    </row>
    <row r="2220" spans="2:65" s="12" customFormat="1" ht="13.5">
      <c r="B2220" s="218"/>
      <c r="C2220" s="219"/>
      <c r="D2220" s="220" t="s">
        <v>162</v>
      </c>
      <c r="E2220" s="221" t="s">
        <v>34</v>
      </c>
      <c r="F2220" s="222" t="s">
        <v>333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65" s="13" customFormat="1" ht="13.5">
      <c r="B2221" s="230"/>
      <c r="C2221" s="231"/>
      <c r="D2221" s="220" t="s">
        <v>162</v>
      </c>
      <c r="E2221" s="232" t="s">
        <v>34</v>
      </c>
      <c r="F2221" s="233" t="s">
        <v>1879</v>
      </c>
      <c r="G2221" s="231"/>
      <c r="H2221" s="234">
        <v>1.413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65" s="12" customFormat="1" ht="13.5">
      <c r="B2222" s="218"/>
      <c r="C2222" s="219"/>
      <c r="D2222" s="220" t="s">
        <v>162</v>
      </c>
      <c r="E2222" s="221" t="s">
        <v>34</v>
      </c>
      <c r="F2222" s="222" t="s">
        <v>337</v>
      </c>
      <c r="G2222" s="219"/>
      <c r="H2222" s="223" t="s">
        <v>34</v>
      </c>
      <c r="I2222" s="224"/>
      <c r="J2222" s="219"/>
      <c r="K2222" s="219"/>
      <c r="L2222" s="225"/>
      <c r="M2222" s="226"/>
      <c r="N2222" s="227"/>
      <c r="O2222" s="227"/>
      <c r="P2222" s="227"/>
      <c r="Q2222" s="227"/>
      <c r="R2222" s="227"/>
      <c r="S2222" s="227"/>
      <c r="T2222" s="228"/>
      <c r="AT2222" s="229" t="s">
        <v>162</v>
      </c>
      <c r="AU2222" s="229" t="s">
        <v>86</v>
      </c>
      <c r="AV2222" s="12" t="s">
        <v>84</v>
      </c>
      <c r="AW2222" s="12" t="s">
        <v>41</v>
      </c>
      <c r="AX2222" s="12" t="s">
        <v>77</v>
      </c>
      <c r="AY2222" s="229" t="s">
        <v>153</v>
      </c>
    </row>
    <row r="2223" spans="2:65" s="13" customFormat="1" ht="13.5">
      <c r="B2223" s="230"/>
      <c r="C2223" s="231"/>
      <c r="D2223" s="220" t="s">
        <v>162</v>
      </c>
      <c r="E2223" s="232" t="s">
        <v>34</v>
      </c>
      <c r="F2223" s="233" t="s">
        <v>1880</v>
      </c>
      <c r="G2223" s="231"/>
      <c r="H2223" s="234">
        <v>4.3499999999999996</v>
      </c>
      <c r="I2223" s="235"/>
      <c r="J2223" s="231"/>
      <c r="K2223" s="231"/>
      <c r="L2223" s="236"/>
      <c r="M2223" s="237"/>
      <c r="N2223" s="238"/>
      <c r="O2223" s="238"/>
      <c r="P2223" s="238"/>
      <c r="Q2223" s="238"/>
      <c r="R2223" s="238"/>
      <c r="S2223" s="238"/>
      <c r="T2223" s="239"/>
      <c r="AT2223" s="240" t="s">
        <v>162</v>
      </c>
      <c r="AU2223" s="240" t="s">
        <v>86</v>
      </c>
      <c r="AV2223" s="13" t="s">
        <v>86</v>
      </c>
      <c r="AW2223" s="13" t="s">
        <v>41</v>
      </c>
      <c r="AX2223" s="13" t="s">
        <v>77</v>
      </c>
      <c r="AY2223" s="240" t="s">
        <v>153</v>
      </c>
    </row>
    <row r="2224" spans="2:65" s="12" customFormat="1" ht="13.5">
      <c r="B2224" s="218"/>
      <c r="C2224" s="219"/>
      <c r="D2224" s="220" t="s">
        <v>162</v>
      </c>
      <c r="E2224" s="221" t="s">
        <v>34</v>
      </c>
      <c r="F2224" s="222" t="s">
        <v>681</v>
      </c>
      <c r="G2224" s="219"/>
      <c r="H2224" s="223" t="s">
        <v>34</v>
      </c>
      <c r="I2224" s="224"/>
      <c r="J2224" s="219"/>
      <c r="K2224" s="219"/>
      <c r="L2224" s="225"/>
      <c r="M2224" s="226"/>
      <c r="N2224" s="227"/>
      <c r="O2224" s="227"/>
      <c r="P2224" s="227"/>
      <c r="Q2224" s="227"/>
      <c r="R2224" s="227"/>
      <c r="S2224" s="227"/>
      <c r="T2224" s="228"/>
      <c r="AT2224" s="229" t="s">
        <v>162</v>
      </c>
      <c r="AU2224" s="229" t="s">
        <v>86</v>
      </c>
      <c r="AV2224" s="12" t="s">
        <v>84</v>
      </c>
      <c r="AW2224" s="12" t="s">
        <v>41</v>
      </c>
      <c r="AX2224" s="12" t="s">
        <v>77</v>
      </c>
      <c r="AY2224" s="229" t="s">
        <v>153</v>
      </c>
    </row>
    <row r="2225" spans="2:51" s="13" customFormat="1" ht="13.5">
      <c r="B2225" s="230"/>
      <c r="C2225" s="231"/>
      <c r="D2225" s="220" t="s">
        <v>162</v>
      </c>
      <c r="E2225" s="232" t="s">
        <v>34</v>
      </c>
      <c r="F2225" s="233" t="s">
        <v>1881</v>
      </c>
      <c r="G2225" s="231"/>
      <c r="H2225" s="234">
        <v>4.5030000000000001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2" customFormat="1" ht="13.5">
      <c r="B2226" s="218"/>
      <c r="C2226" s="219"/>
      <c r="D2226" s="220" t="s">
        <v>162</v>
      </c>
      <c r="E2226" s="221" t="s">
        <v>34</v>
      </c>
      <c r="F2226" s="222" t="s">
        <v>760</v>
      </c>
      <c r="G2226" s="219"/>
      <c r="H2226" s="223" t="s">
        <v>34</v>
      </c>
      <c r="I2226" s="224"/>
      <c r="J2226" s="219"/>
      <c r="K2226" s="219"/>
      <c r="L2226" s="225"/>
      <c r="M2226" s="226"/>
      <c r="N2226" s="227"/>
      <c r="O2226" s="227"/>
      <c r="P2226" s="227"/>
      <c r="Q2226" s="227"/>
      <c r="R2226" s="227"/>
      <c r="S2226" s="227"/>
      <c r="T2226" s="228"/>
      <c r="AT2226" s="229" t="s">
        <v>162</v>
      </c>
      <c r="AU2226" s="229" t="s">
        <v>86</v>
      </c>
      <c r="AV2226" s="12" t="s">
        <v>84</v>
      </c>
      <c r="AW2226" s="12" t="s">
        <v>41</v>
      </c>
      <c r="AX2226" s="12" t="s">
        <v>77</v>
      </c>
      <c r="AY2226" s="229" t="s">
        <v>153</v>
      </c>
    </row>
    <row r="2227" spans="2:51" s="13" customFormat="1" ht="27">
      <c r="B2227" s="230"/>
      <c r="C2227" s="231"/>
      <c r="D2227" s="220" t="s">
        <v>162</v>
      </c>
      <c r="E2227" s="232" t="s">
        <v>34</v>
      </c>
      <c r="F2227" s="233" t="s">
        <v>1882</v>
      </c>
      <c r="G2227" s="231"/>
      <c r="H2227" s="234">
        <v>5.4980000000000002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13.5">
      <c r="B2228" s="230"/>
      <c r="C2228" s="231"/>
      <c r="D2228" s="220" t="s">
        <v>162</v>
      </c>
      <c r="E2228" s="232" t="s">
        <v>34</v>
      </c>
      <c r="F2228" s="233" t="s">
        <v>1883</v>
      </c>
      <c r="G2228" s="231"/>
      <c r="H2228" s="234">
        <v>0.188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15.952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3" customFormat="1" ht="13.5">
      <c r="B2230" s="230"/>
      <c r="C2230" s="231"/>
      <c r="D2230" s="220" t="s">
        <v>162</v>
      </c>
      <c r="E2230" s="232" t="s">
        <v>34</v>
      </c>
      <c r="F2230" s="233" t="s">
        <v>1884</v>
      </c>
      <c r="G2230" s="231"/>
      <c r="H2230" s="234">
        <v>0.49299999999999999</v>
      </c>
      <c r="I2230" s="235"/>
      <c r="J2230" s="231"/>
      <c r="K2230" s="231"/>
      <c r="L2230" s="236"/>
      <c r="M2230" s="237"/>
      <c r="N2230" s="238"/>
      <c r="O2230" s="238"/>
      <c r="P2230" s="238"/>
      <c r="Q2230" s="238"/>
      <c r="R2230" s="238"/>
      <c r="S2230" s="238"/>
      <c r="T2230" s="239"/>
      <c r="AT2230" s="240" t="s">
        <v>162</v>
      </c>
      <c r="AU2230" s="240" t="s">
        <v>86</v>
      </c>
      <c r="AV2230" s="13" t="s">
        <v>86</v>
      </c>
      <c r="AW2230" s="13" t="s">
        <v>41</v>
      </c>
      <c r="AX2230" s="13" t="s">
        <v>77</v>
      </c>
      <c r="AY2230" s="240" t="s">
        <v>153</v>
      </c>
    </row>
    <row r="2231" spans="2:51" s="13" customFormat="1" ht="13.5">
      <c r="B2231" s="230"/>
      <c r="C2231" s="231"/>
      <c r="D2231" s="220" t="s">
        <v>162</v>
      </c>
      <c r="E2231" s="232" t="s">
        <v>34</v>
      </c>
      <c r="F2231" s="233" t="s">
        <v>1885</v>
      </c>
      <c r="G2231" s="231"/>
      <c r="H2231" s="234">
        <v>0.80300000000000005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27">
      <c r="B2232" s="230"/>
      <c r="C2232" s="231"/>
      <c r="D2232" s="220" t="s">
        <v>162</v>
      </c>
      <c r="E2232" s="232" t="s">
        <v>34</v>
      </c>
      <c r="F2232" s="233" t="s">
        <v>1886</v>
      </c>
      <c r="G2232" s="231"/>
      <c r="H2232" s="234">
        <v>2.3719999999999999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3" customFormat="1" ht="13.5">
      <c r="B2233" s="230"/>
      <c r="C2233" s="231"/>
      <c r="D2233" s="220" t="s">
        <v>162</v>
      </c>
      <c r="E2233" s="232" t="s">
        <v>34</v>
      </c>
      <c r="F2233" s="233" t="s">
        <v>1887</v>
      </c>
      <c r="G2233" s="231"/>
      <c r="H2233" s="234">
        <v>1.6259999999999999</v>
      </c>
      <c r="I2233" s="235"/>
      <c r="J2233" s="231"/>
      <c r="K2233" s="231"/>
      <c r="L2233" s="236"/>
      <c r="M2233" s="237"/>
      <c r="N2233" s="238"/>
      <c r="O2233" s="238"/>
      <c r="P2233" s="238"/>
      <c r="Q2233" s="238"/>
      <c r="R2233" s="238"/>
      <c r="S2233" s="238"/>
      <c r="T2233" s="239"/>
      <c r="AT2233" s="240" t="s">
        <v>162</v>
      </c>
      <c r="AU2233" s="240" t="s">
        <v>86</v>
      </c>
      <c r="AV2233" s="13" t="s">
        <v>86</v>
      </c>
      <c r="AW2233" s="13" t="s">
        <v>41</v>
      </c>
      <c r="AX2233" s="13" t="s">
        <v>77</v>
      </c>
      <c r="AY2233" s="240" t="s">
        <v>153</v>
      </c>
    </row>
    <row r="2234" spans="2:51" s="13" customFormat="1" ht="13.5">
      <c r="B2234" s="230"/>
      <c r="C2234" s="231"/>
      <c r="D2234" s="220" t="s">
        <v>162</v>
      </c>
      <c r="E2234" s="232" t="s">
        <v>34</v>
      </c>
      <c r="F2234" s="233" t="s">
        <v>1888</v>
      </c>
      <c r="G2234" s="231"/>
      <c r="H2234" s="234">
        <v>1</v>
      </c>
      <c r="I2234" s="235"/>
      <c r="J2234" s="231"/>
      <c r="K2234" s="231"/>
      <c r="L2234" s="236"/>
      <c r="M2234" s="237"/>
      <c r="N2234" s="238"/>
      <c r="O2234" s="238"/>
      <c r="P2234" s="238"/>
      <c r="Q2234" s="238"/>
      <c r="R2234" s="238"/>
      <c r="S2234" s="238"/>
      <c r="T2234" s="239"/>
      <c r="AT2234" s="240" t="s">
        <v>162</v>
      </c>
      <c r="AU2234" s="240" t="s">
        <v>86</v>
      </c>
      <c r="AV2234" s="13" t="s">
        <v>86</v>
      </c>
      <c r="AW2234" s="13" t="s">
        <v>41</v>
      </c>
      <c r="AX2234" s="13" t="s">
        <v>77</v>
      </c>
      <c r="AY2234" s="240" t="s">
        <v>153</v>
      </c>
    </row>
    <row r="2235" spans="2:51" s="15" customFormat="1" ht="13.5">
      <c r="B2235" s="256"/>
      <c r="C2235" s="257"/>
      <c r="D2235" s="220" t="s">
        <v>162</v>
      </c>
      <c r="E2235" s="258" t="s">
        <v>34</v>
      </c>
      <c r="F2235" s="259" t="s">
        <v>195</v>
      </c>
      <c r="G2235" s="257"/>
      <c r="H2235" s="260">
        <v>6.2939999999999996</v>
      </c>
      <c r="I2235" s="261"/>
      <c r="J2235" s="257"/>
      <c r="K2235" s="257"/>
      <c r="L2235" s="262"/>
      <c r="M2235" s="263"/>
      <c r="N2235" s="264"/>
      <c r="O2235" s="264"/>
      <c r="P2235" s="264"/>
      <c r="Q2235" s="264"/>
      <c r="R2235" s="264"/>
      <c r="S2235" s="264"/>
      <c r="T2235" s="265"/>
      <c r="AT2235" s="266" t="s">
        <v>162</v>
      </c>
      <c r="AU2235" s="266" t="s">
        <v>86</v>
      </c>
      <c r="AV2235" s="15" t="s">
        <v>95</v>
      </c>
      <c r="AW2235" s="15" t="s">
        <v>41</v>
      </c>
      <c r="AX2235" s="15" t="s">
        <v>77</v>
      </c>
      <c r="AY2235" s="266" t="s">
        <v>153</v>
      </c>
    </row>
    <row r="2236" spans="2:51" s="12" customFormat="1" ht="13.5">
      <c r="B2236" s="218"/>
      <c r="C2236" s="219"/>
      <c r="D2236" s="220" t="s">
        <v>162</v>
      </c>
      <c r="E2236" s="221" t="s">
        <v>34</v>
      </c>
      <c r="F2236" s="222" t="s">
        <v>469</v>
      </c>
      <c r="G2236" s="219"/>
      <c r="H2236" s="223" t="s">
        <v>34</v>
      </c>
      <c r="I2236" s="224"/>
      <c r="J2236" s="219"/>
      <c r="K2236" s="219"/>
      <c r="L2236" s="225"/>
      <c r="M2236" s="226"/>
      <c r="N2236" s="227"/>
      <c r="O2236" s="227"/>
      <c r="P2236" s="227"/>
      <c r="Q2236" s="227"/>
      <c r="R2236" s="227"/>
      <c r="S2236" s="227"/>
      <c r="T2236" s="228"/>
      <c r="AT2236" s="229" t="s">
        <v>162</v>
      </c>
      <c r="AU2236" s="229" t="s">
        <v>86</v>
      </c>
      <c r="AV2236" s="12" t="s">
        <v>84</v>
      </c>
      <c r="AW2236" s="12" t="s">
        <v>41</v>
      </c>
      <c r="AX2236" s="12" t="s">
        <v>77</v>
      </c>
      <c r="AY2236" s="229" t="s">
        <v>153</v>
      </c>
    </row>
    <row r="2237" spans="2:51" s="13" customFormat="1" ht="27">
      <c r="B2237" s="230"/>
      <c r="C2237" s="231"/>
      <c r="D2237" s="220" t="s">
        <v>162</v>
      </c>
      <c r="E2237" s="232" t="s">
        <v>34</v>
      </c>
      <c r="F2237" s="233" t="s">
        <v>1889</v>
      </c>
      <c r="G2237" s="231"/>
      <c r="H2237" s="234">
        <v>3.3690000000000002</v>
      </c>
      <c r="I2237" s="235"/>
      <c r="J2237" s="231"/>
      <c r="K2237" s="231"/>
      <c r="L2237" s="236"/>
      <c r="M2237" s="237"/>
      <c r="N2237" s="238"/>
      <c r="O2237" s="238"/>
      <c r="P2237" s="238"/>
      <c r="Q2237" s="238"/>
      <c r="R2237" s="238"/>
      <c r="S2237" s="238"/>
      <c r="T2237" s="239"/>
      <c r="AT2237" s="240" t="s">
        <v>162</v>
      </c>
      <c r="AU2237" s="240" t="s">
        <v>86</v>
      </c>
      <c r="AV2237" s="13" t="s">
        <v>86</v>
      </c>
      <c r="AW2237" s="13" t="s">
        <v>41</v>
      </c>
      <c r="AX2237" s="13" t="s">
        <v>77</v>
      </c>
      <c r="AY2237" s="240" t="s">
        <v>153</v>
      </c>
    </row>
    <row r="2238" spans="2:51" s="13" customFormat="1" ht="13.5">
      <c r="B2238" s="230"/>
      <c r="C2238" s="231"/>
      <c r="D2238" s="220" t="s">
        <v>162</v>
      </c>
      <c r="E2238" s="232" t="s">
        <v>34</v>
      </c>
      <c r="F2238" s="233" t="s">
        <v>1890</v>
      </c>
      <c r="G2238" s="231"/>
      <c r="H2238" s="234">
        <v>1.02</v>
      </c>
      <c r="I2238" s="235"/>
      <c r="J2238" s="231"/>
      <c r="K2238" s="231"/>
      <c r="L2238" s="236"/>
      <c r="M2238" s="237"/>
      <c r="N2238" s="238"/>
      <c r="O2238" s="238"/>
      <c r="P2238" s="238"/>
      <c r="Q2238" s="238"/>
      <c r="R2238" s="238"/>
      <c r="S2238" s="238"/>
      <c r="T2238" s="239"/>
      <c r="AT2238" s="240" t="s">
        <v>162</v>
      </c>
      <c r="AU2238" s="240" t="s">
        <v>86</v>
      </c>
      <c r="AV2238" s="13" t="s">
        <v>86</v>
      </c>
      <c r="AW2238" s="13" t="s">
        <v>41</v>
      </c>
      <c r="AX2238" s="13" t="s">
        <v>77</v>
      </c>
      <c r="AY2238" s="240" t="s">
        <v>153</v>
      </c>
    </row>
    <row r="2239" spans="2:51" s="15" customFormat="1" ht="13.5">
      <c r="B2239" s="256"/>
      <c r="C2239" s="257"/>
      <c r="D2239" s="220" t="s">
        <v>162</v>
      </c>
      <c r="E2239" s="258" t="s">
        <v>34</v>
      </c>
      <c r="F2239" s="259" t="s">
        <v>195</v>
      </c>
      <c r="G2239" s="257"/>
      <c r="H2239" s="260">
        <v>4.3890000000000002</v>
      </c>
      <c r="I2239" s="261"/>
      <c r="J2239" s="257"/>
      <c r="K2239" s="257"/>
      <c r="L2239" s="262"/>
      <c r="M2239" s="263"/>
      <c r="N2239" s="264"/>
      <c r="O2239" s="264"/>
      <c r="P2239" s="264"/>
      <c r="Q2239" s="264"/>
      <c r="R2239" s="264"/>
      <c r="S2239" s="264"/>
      <c r="T2239" s="265"/>
      <c r="AT2239" s="266" t="s">
        <v>162</v>
      </c>
      <c r="AU2239" s="266" t="s">
        <v>86</v>
      </c>
      <c r="AV2239" s="15" t="s">
        <v>95</v>
      </c>
      <c r="AW2239" s="15" t="s">
        <v>41</v>
      </c>
      <c r="AX2239" s="15" t="s">
        <v>77</v>
      </c>
      <c r="AY2239" s="266" t="s">
        <v>153</v>
      </c>
    </row>
    <row r="2240" spans="2:51" s="12" customFormat="1" ht="13.5">
      <c r="B2240" s="218"/>
      <c r="C2240" s="219"/>
      <c r="D2240" s="220" t="s">
        <v>162</v>
      </c>
      <c r="E2240" s="221" t="s">
        <v>34</v>
      </c>
      <c r="F2240" s="222" t="s">
        <v>766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65" s="13" customFormat="1" ht="27">
      <c r="B2241" s="230"/>
      <c r="C2241" s="231"/>
      <c r="D2241" s="220" t="s">
        <v>162</v>
      </c>
      <c r="E2241" s="232" t="s">
        <v>34</v>
      </c>
      <c r="F2241" s="233" t="s">
        <v>1891</v>
      </c>
      <c r="G2241" s="231"/>
      <c r="H2241" s="234">
        <v>0.98599999999999999</v>
      </c>
      <c r="I2241" s="235"/>
      <c r="J2241" s="231"/>
      <c r="K2241" s="231"/>
      <c r="L2241" s="236"/>
      <c r="M2241" s="237"/>
      <c r="N2241" s="238"/>
      <c r="O2241" s="238"/>
      <c r="P2241" s="238"/>
      <c r="Q2241" s="238"/>
      <c r="R2241" s="238"/>
      <c r="S2241" s="238"/>
      <c r="T2241" s="239"/>
      <c r="AT2241" s="240" t="s">
        <v>162</v>
      </c>
      <c r="AU2241" s="240" t="s">
        <v>86</v>
      </c>
      <c r="AV2241" s="13" t="s">
        <v>86</v>
      </c>
      <c r="AW2241" s="13" t="s">
        <v>41</v>
      </c>
      <c r="AX2241" s="13" t="s">
        <v>77</v>
      </c>
      <c r="AY2241" s="240" t="s">
        <v>153</v>
      </c>
    </row>
    <row r="2242" spans="2:65" s="13" customFormat="1" ht="13.5">
      <c r="B2242" s="230"/>
      <c r="C2242" s="231"/>
      <c r="D2242" s="220" t="s">
        <v>162</v>
      </c>
      <c r="E2242" s="232" t="s">
        <v>34</v>
      </c>
      <c r="F2242" s="233" t="s">
        <v>1892</v>
      </c>
      <c r="G2242" s="231"/>
      <c r="H2242" s="234">
        <v>0.23300000000000001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65" s="15" customFormat="1" ht="13.5">
      <c r="B2243" s="256"/>
      <c r="C2243" s="257"/>
      <c r="D2243" s="220" t="s">
        <v>162</v>
      </c>
      <c r="E2243" s="258" t="s">
        <v>34</v>
      </c>
      <c r="F2243" s="259" t="s">
        <v>195</v>
      </c>
      <c r="G2243" s="257"/>
      <c r="H2243" s="260">
        <v>1.2190000000000001</v>
      </c>
      <c r="I2243" s="261"/>
      <c r="J2243" s="257"/>
      <c r="K2243" s="257"/>
      <c r="L2243" s="262"/>
      <c r="M2243" s="263"/>
      <c r="N2243" s="264"/>
      <c r="O2243" s="264"/>
      <c r="P2243" s="264"/>
      <c r="Q2243" s="264"/>
      <c r="R2243" s="264"/>
      <c r="S2243" s="264"/>
      <c r="T2243" s="265"/>
      <c r="AT2243" s="266" t="s">
        <v>162</v>
      </c>
      <c r="AU2243" s="266" t="s">
        <v>86</v>
      </c>
      <c r="AV2243" s="15" t="s">
        <v>95</v>
      </c>
      <c r="AW2243" s="15" t="s">
        <v>41</v>
      </c>
      <c r="AX2243" s="15" t="s">
        <v>77</v>
      </c>
      <c r="AY2243" s="266" t="s">
        <v>153</v>
      </c>
    </row>
    <row r="2244" spans="2:65" s="14" customFormat="1" ht="13.5">
      <c r="B2244" s="241"/>
      <c r="C2244" s="242"/>
      <c r="D2244" s="243" t="s">
        <v>162</v>
      </c>
      <c r="E2244" s="244" t="s">
        <v>34</v>
      </c>
      <c r="F2244" s="245" t="s">
        <v>168</v>
      </c>
      <c r="G2244" s="242"/>
      <c r="H2244" s="246">
        <v>27.853999999999999</v>
      </c>
      <c r="I2244" s="247"/>
      <c r="J2244" s="242"/>
      <c r="K2244" s="242"/>
      <c r="L2244" s="248"/>
      <c r="M2244" s="249"/>
      <c r="N2244" s="250"/>
      <c r="O2244" s="250"/>
      <c r="P2244" s="250"/>
      <c r="Q2244" s="250"/>
      <c r="R2244" s="250"/>
      <c r="S2244" s="250"/>
      <c r="T2244" s="251"/>
      <c r="AT2244" s="252" t="s">
        <v>162</v>
      </c>
      <c r="AU2244" s="252" t="s">
        <v>86</v>
      </c>
      <c r="AV2244" s="14" t="s">
        <v>160</v>
      </c>
      <c r="AW2244" s="14" t="s">
        <v>41</v>
      </c>
      <c r="AX2244" s="14" t="s">
        <v>84</v>
      </c>
      <c r="AY2244" s="252" t="s">
        <v>153</v>
      </c>
    </row>
    <row r="2245" spans="2:65" s="1" customFormat="1" ht="22.5" customHeight="1">
      <c r="B2245" s="43"/>
      <c r="C2245" s="206" t="s">
        <v>1897</v>
      </c>
      <c r="D2245" s="206" t="s">
        <v>155</v>
      </c>
      <c r="E2245" s="207" t="s">
        <v>1898</v>
      </c>
      <c r="F2245" s="208" t="s">
        <v>1899</v>
      </c>
      <c r="G2245" s="209" t="s">
        <v>158</v>
      </c>
      <c r="H2245" s="210">
        <v>27.853999999999999</v>
      </c>
      <c r="I2245" s="211"/>
      <c r="J2245" s="212">
        <f>ROUND(I2245*H2245,2)</f>
        <v>0</v>
      </c>
      <c r="K2245" s="208" t="s">
        <v>34</v>
      </c>
      <c r="L2245" s="63"/>
      <c r="M2245" s="213" t="s">
        <v>34</v>
      </c>
      <c r="N2245" s="214" t="s">
        <v>48</v>
      </c>
      <c r="O2245" s="44"/>
      <c r="P2245" s="215">
        <f>O2245*H2245</f>
        <v>0</v>
      </c>
      <c r="Q2245" s="215">
        <v>1E-4</v>
      </c>
      <c r="R2245" s="215">
        <f>Q2245*H2245</f>
        <v>2.7853999999999999E-3</v>
      </c>
      <c r="S2245" s="215">
        <v>0</v>
      </c>
      <c r="T2245" s="216">
        <f>S2245*H2245</f>
        <v>0</v>
      </c>
      <c r="AR2245" s="25" t="s">
        <v>288</v>
      </c>
      <c r="AT2245" s="25" t="s">
        <v>155</v>
      </c>
      <c r="AU2245" s="25" t="s">
        <v>86</v>
      </c>
      <c r="AY2245" s="25" t="s">
        <v>153</v>
      </c>
      <c r="BE2245" s="217">
        <f>IF(N2245="základní",J2245,0)</f>
        <v>0</v>
      </c>
      <c r="BF2245" s="217">
        <f>IF(N2245="snížená",J2245,0)</f>
        <v>0</v>
      </c>
      <c r="BG2245" s="217">
        <f>IF(N2245="zákl. přenesená",J2245,0)</f>
        <v>0</v>
      </c>
      <c r="BH2245" s="217">
        <f>IF(N2245="sníž. přenesená",J2245,0)</f>
        <v>0</v>
      </c>
      <c r="BI2245" s="217">
        <f>IF(N2245="nulová",J2245,0)</f>
        <v>0</v>
      </c>
      <c r="BJ2245" s="25" t="s">
        <v>84</v>
      </c>
      <c r="BK2245" s="217">
        <f>ROUND(I2245*H2245,2)</f>
        <v>0</v>
      </c>
      <c r="BL2245" s="25" t="s">
        <v>288</v>
      </c>
      <c r="BM2245" s="25" t="s">
        <v>1900</v>
      </c>
    </row>
    <row r="2246" spans="2:65" s="12" customFormat="1" ht="13.5">
      <c r="B2246" s="218"/>
      <c r="C2246" s="219"/>
      <c r="D2246" s="220" t="s">
        <v>162</v>
      </c>
      <c r="E2246" s="221" t="s">
        <v>34</v>
      </c>
      <c r="F2246" s="222" t="s">
        <v>1878</v>
      </c>
      <c r="G2246" s="219"/>
      <c r="H2246" s="223" t="s">
        <v>34</v>
      </c>
      <c r="I2246" s="224"/>
      <c r="J2246" s="219"/>
      <c r="K2246" s="219"/>
      <c r="L2246" s="225"/>
      <c r="M2246" s="226"/>
      <c r="N2246" s="227"/>
      <c r="O2246" s="227"/>
      <c r="P2246" s="227"/>
      <c r="Q2246" s="227"/>
      <c r="R2246" s="227"/>
      <c r="S2246" s="227"/>
      <c r="T2246" s="228"/>
      <c r="AT2246" s="229" t="s">
        <v>162</v>
      </c>
      <c r="AU2246" s="229" t="s">
        <v>86</v>
      </c>
      <c r="AV2246" s="12" t="s">
        <v>84</v>
      </c>
      <c r="AW2246" s="12" t="s">
        <v>41</v>
      </c>
      <c r="AX2246" s="12" t="s">
        <v>77</v>
      </c>
      <c r="AY2246" s="229" t="s">
        <v>153</v>
      </c>
    </row>
    <row r="2247" spans="2:65" s="12" customFormat="1" ht="13.5">
      <c r="B2247" s="218"/>
      <c r="C2247" s="219"/>
      <c r="D2247" s="220" t="s">
        <v>162</v>
      </c>
      <c r="E2247" s="221" t="s">
        <v>34</v>
      </c>
      <c r="F2247" s="222" t="s">
        <v>333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65" s="13" customFormat="1" ht="13.5">
      <c r="B2248" s="230"/>
      <c r="C2248" s="231"/>
      <c r="D2248" s="220" t="s">
        <v>162</v>
      </c>
      <c r="E2248" s="232" t="s">
        <v>34</v>
      </c>
      <c r="F2248" s="233" t="s">
        <v>1879</v>
      </c>
      <c r="G2248" s="231"/>
      <c r="H2248" s="234">
        <v>1.413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65" s="12" customFormat="1" ht="13.5">
      <c r="B2249" s="218"/>
      <c r="C2249" s="219"/>
      <c r="D2249" s="220" t="s">
        <v>162</v>
      </c>
      <c r="E2249" s="221" t="s">
        <v>34</v>
      </c>
      <c r="F2249" s="222" t="s">
        <v>337</v>
      </c>
      <c r="G2249" s="219"/>
      <c r="H2249" s="223" t="s">
        <v>34</v>
      </c>
      <c r="I2249" s="224"/>
      <c r="J2249" s="219"/>
      <c r="K2249" s="219"/>
      <c r="L2249" s="225"/>
      <c r="M2249" s="226"/>
      <c r="N2249" s="227"/>
      <c r="O2249" s="227"/>
      <c r="P2249" s="227"/>
      <c r="Q2249" s="227"/>
      <c r="R2249" s="227"/>
      <c r="S2249" s="227"/>
      <c r="T2249" s="228"/>
      <c r="AT2249" s="229" t="s">
        <v>162</v>
      </c>
      <c r="AU2249" s="229" t="s">
        <v>86</v>
      </c>
      <c r="AV2249" s="12" t="s">
        <v>84</v>
      </c>
      <c r="AW2249" s="12" t="s">
        <v>41</v>
      </c>
      <c r="AX2249" s="12" t="s">
        <v>77</v>
      </c>
      <c r="AY2249" s="229" t="s">
        <v>153</v>
      </c>
    </row>
    <row r="2250" spans="2:65" s="13" customFormat="1" ht="13.5">
      <c r="B2250" s="230"/>
      <c r="C2250" s="231"/>
      <c r="D2250" s="220" t="s">
        <v>162</v>
      </c>
      <c r="E2250" s="232" t="s">
        <v>34</v>
      </c>
      <c r="F2250" s="233" t="s">
        <v>1880</v>
      </c>
      <c r="G2250" s="231"/>
      <c r="H2250" s="234">
        <v>4.3499999999999996</v>
      </c>
      <c r="I2250" s="235"/>
      <c r="J2250" s="231"/>
      <c r="K2250" s="231"/>
      <c r="L2250" s="236"/>
      <c r="M2250" s="237"/>
      <c r="N2250" s="238"/>
      <c r="O2250" s="238"/>
      <c r="P2250" s="238"/>
      <c r="Q2250" s="238"/>
      <c r="R2250" s="238"/>
      <c r="S2250" s="238"/>
      <c r="T2250" s="239"/>
      <c r="AT2250" s="240" t="s">
        <v>162</v>
      </c>
      <c r="AU2250" s="240" t="s">
        <v>86</v>
      </c>
      <c r="AV2250" s="13" t="s">
        <v>86</v>
      </c>
      <c r="AW2250" s="13" t="s">
        <v>41</v>
      </c>
      <c r="AX2250" s="13" t="s">
        <v>77</v>
      </c>
      <c r="AY2250" s="240" t="s">
        <v>153</v>
      </c>
    </row>
    <row r="2251" spans="2:65" s="12" customFormat="1" ht="13.5">
      <c r="B2251" s="218"/>
      <c r="C2251" s="219"/>
      <c r="D2251" s="220" t="s">
        <v>162</v>
      </c>
      <c r="E2251" s="221" t="s">
        <v>34</v>
      </c>
      <c r="F2251" s="222" t="s">
        <v>681</v>
      </c>
      <c r="G2251" s="219"/>
      <c r="H2251" s="223" t="s">
        <v>34</v>
      </c>
      <c r="I2251" s="224"/>
      <c r="J2251" s="219"/>
      <c r="K2251" s="219"/>
      <c r="L2251" s="225"/>
      <c r="M2251" s="226"/>
      <c r="N2251" s="227"/>
      <c r="O2251" s="227"/>
      <c r="P2251" s="227"/>
      <c r="Q2251" s="227"/>
      <c r="R2251" s="227"/>
      <c r="S2251" s="227"/>
      <c r="T2251" s="228"/>
      <c r="AT2251" s="229" t="s">
        <v>162</v>
      </c>
      <c r="AU2251" s="229" t="s">
        <v>86</v>
      </c>
      <c r="AV2251" s="12" t="s">
        <v>84</v>
      </c>
      <c r="AW2251" s="12" t="s">
        <v>41</v>
      </c>
      <c r="AX2251" s="12" t="s">
        <v>77</v>
      </c>
      <c r="AY2251" s="229" t="s">
        <v>153</v>
      </c>
    </row>
    <row r="2252" spans="2:65" s="13" customFormat="1" ht="13.5">
      <c r="B2252" s="230"/>
      <c r="C2252" s="231"/>
      <c r="D2252" s="220" t="s">
        <v>162</v>
      </c>
      <c r="E2252" s="232" t="s">
        <v>34</v>
      </c>
      <c r="F2252" s="233" t="s">
        <v>1881</v>
      </c>
      <c r="G2252" s="231"/>
      <c r="H2252" s="234">
        <v>4.5030000000000001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65" s="12" customFormat="1" ht="13.5">
      <c r="B2253" s="218"/>
      <c r="C2253" s="219"/>
      <c r="D2253" s="220" t="s">
        <v>162</v>
      </c>
      <c r="E2253" s="221" t="s">
        <v>34</v>
      </c>
      <c r="F2253" s="222" t="s">
        <v>760</v>
      </c>
      <c r="G2253" s="219"/>
      <c r="H2253" s="223" t="s">
        <v>34</v>
      </c>
      <c r="I2253" s="224"/>
      <c r="J2253" s="219"/>
      <c r="K2253" s="219"/>
      <c r="L2253" s="225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162</v>
      </c>
      <c r="AU2253" s="229" t="s">
        <v>86</v>
      </c>
      <c r="AV2253" s="12" t="s">
        <v>84</v>
      </c>
      <c r="AW2253" s="12" t="s">
        <v>41</v>
      </c>
      <c r="AX2253" s="12" t="s">
        <v>77</v>
      </c>
      <c r="AY2253" s="229" t="s">
        <v>153</v>
      </c>
    </row>
    <row r="2254" spans="2:65" s="13" customFormat="1" ht="27">
      <c r="B2254" s="230"/>
      <c r="C2254" s="231"/>
      <c r="D2254" s="220" t="s">
        <v>162</v>
      </c>
      <c r="E2254" s="232" t="s">
        <v>34</v>
      </c>
      <c r="F2254" s="233" t="s">
        <v>1882</v>
      </c>
      <c r="G2254" s="231"/>
      <c r="H2254" s="234">
        <v>5.4980000000000002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65" s="13" customFormat="1" ht="13.5">
      <c r="B2255" s="230"/>
      <c r="C2255" s="231"/>
      <c r="D2255" s="220" t="s">
        <v>162</v>
      </c>
      <c r="E2255" s="232" t="s">
        <v>34</v>
      </c>
      <c r="F2255" s="233" t="s">
        <v>1883</v>
      </c>
      <c r="G2255" s="231"/>
      <c r="H2255" s="234">
        <v>0.188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65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15.952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65" s="13" customFormat="1" ht="13.5">
      <c r="B2257" s="230"/>
      <c r="C2257" s="231"/>
      <c r="D2257" s="220" t="s">
        <v>162</v>
      </c>
      <c r="E2257" s="232" t="s">
        <v>34</v>
      </c>
      <c r="F2257" s="233" t="s">
        <v>1884</v>
      </c>
      <c r="G2257" s="231"/>
      <c r="H2257" s="234">
        <v>0.49299999999999999</v>
      </c>
      <c r="I2257" s="235"/>
      <c r="J2257" s="231"/>
      <c r="K2257" s="231"/>
      <c r="L2257" s="236"/>
      <c r="M2257" s="237"/>
      <c r="N2257" s="238"/>
      <c r="O2257" s="238"/>
      <c r="P2257" s="238"/>
      <c r="Q2257" s="238"/>
      <c r="R2257" s="238"/>
      <c r="S2257" s="238"/>
      <c r="T2257" s="239"/>
      <c r="AT2257" s="240" t="s">
        <v>162</v>
      </c>
      <c r="AU2257" s="240" t="s">
        <v>86</v>
      </c>
      <c r="AV2257" s="13" t="s">
        <v>86</v>
      </c>
      <c r="AW2257" s="13" t="s">
        <v>41</v>
      </c>
      <c r="AX2257" s="13" t="s">
        <v>77</v>
      </c>
      <c r="AY2257" s="240" t="s">
        <v>153</v>
      </c>
    </row>
    <row r="2258" spans="2:65" s="13" customFormat="1" ht="13.5">
      <c r="B2258" s="230"/>
      <c r="C2258" s="231"/>
      <c r="D2258" s="220" t="s">
        <v>162</v>
      </c>
      <c r="E2258" s="232" t="s">
        <v>34</v>
      </c>
      <c r="F2258" s="233" t="s">
        <v>1885</v>
      </c>
      <c r="G2258" s="231"/>
      <c r="H2258" s="234">
        <v>0.80300000000000005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65" s="13" customFormat="1" ht="27">
      <c r="B2259" s="230"/>
      <c r="C2259" s="231"/>
      <c r="D2259" s="220" t="s">
        <v>162</v>
      </c>
      <c r="E2259" s="232" t="s">
        <v>34</v>
      </c>
      <c r="F2259" s="233" t="s">
        <v>1886</v>
      </c>
      <c r="G2259" s="231"/>
      <c r="H2259" s="234">
        <v>2.3719999999999999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65" s="13" customFormat="1" ht="13.5">
      <c r="B2260" s="230"/>
      <c r="C2260" s="231"/>
      <c r="D2260" s="220" t="s">
        <v>162</v>
      </c>
      <c r="E2260" s="232" t="s">
        <v>34</v>
      </c>
      <c r="F2260" s="233" t="s">
        <v>1887</v>
      </c>
      <c r="G2260" s="231"/>
      <c r="H2260" s="234">
        <v>1.6259999999999999</v>
      </c>
      <c r="I2260" s="235"/>
      <c r="J2260" s="231"/>
      <c r="K2260" s="231"/>
      <c r="L2260" s="236"/>
      <c r="M2260" s="237"/>
      <c r="N2260" s="238"/>
      <c r="O2260" s="238"/>
      <c r="P2260" s="238"/>
      <c r="Q2260" s="238"/>
      <c r="R2260" s="238"/>
      <c r="S2260" s="238"/>
      <c r="T2260" s="239"/>
      <c r="AT2260" s="240" t="s">
        <v>162</v>
      </c>
      <c r="AU2260" s="240" t="s">
        <v>86</v>
      </c>
      <c r="AV2260" s="13" t="s">
        <v>86</v>
      </c>
      <c r="AW2260" s="13" t="s">
        <v>41</v>
      </c>
      <c r="AX2260" s="13" t="s">
        <v>77</v>
      </c>
      <c r="AY2260" s="240" t="s">
        <v>153</v>
      </c>
    </row>
    <row r="2261" spans="2:65" s="13" customFormat="1" ht="13.5">
      <c r="B2261" s="230"/>
      <c r="C2261" s="231"/>
      <c r="D2261" s="220" t="s">
        <v>162</v>
      </c>
      <c r="E2261" s="232" t="s">
        <v>34</v>
      </c>
      <c r="F2261" s="233" t="s">
        <v>1888</v>
      </c>
      <c r="G2261" s="231"/>
      <c r="H2261" s="234">
        <v>1</v>
      </c>
      <c r="I2261" s="235"/>
      <c r="J2261" s="231"/>
      <c r="K2261" s="231"/>
      <c r="L2261" s="236"/>
      <c r="M2261" s="237"/>
      <c r="N2261" s="238"/>
      <c r="O2261" s="238"/>
      <c r="P2261" s="238"/>
      <c r="Q2261" s="238"/>
      <c r="R2261" s="238"/>
      <c r="S2261" s="238"/>
      <c r="T2261" s="239"/>
      <c r="AT2261" s="240" t="s">
        <v>162</v>
      </c>
      <c r="AU2261" s="240" t="s">
        <v>86</v>
      </c>
      <c r="AV2261" s="13" t="s">
        <v>86</v>
      </c>
      <c r="AW2261" s="13" t="s">
        <v>41</v>
      </c>
      <c r="AX2261" s="13" t="s">
        <v>77</v>
      </c>
      <c r="AY2261" s="240" t="s">
        <v>153</v>
      </c>
    </row>
    <row r="2262" spans="2:65" s="15" customFormat="1" ht="13.5">
      <c r="B2262" s="256"/>
      <c r="C2262" s="257"/>
      <c r="D2262" s="220" t="s">
        <v>162</v>
      </c>
      <c r="E2262" s="258" t="s">
        <v>34</v>
      </c>
      <c r="F2262" s="259" t="s">
        <v>195</v>
      </c>
      <c r="G2262" s="257"/>
      <c r="H2262" s="260">
        <v>6.2939999999999996</v>
      </c>
      <c r="I2262" s="261"/>
      <c r="J2262" s="257"/>
      <c r="K2262" s="257"/>
      <c r="L2262" s="262"/>
      <c r="M2262" s="263"/>
      <c r="N2262" s="264"/>
      <c r="O2262" s="264"/>
      <c r="P2262" s="264"/>
      <c r="Q2262" s="264"/>
      <c r="R2262" s="264"/>
      <c r="S2262" s="264"/>
      <c r="T2262" s="265"/>
      <c r="AT2262" s="266" t="s">
        <v>162</v>
      </c>
      <c r="AU2262" s="266" t="s">
        <v>86</v>
      </c>
      <c r="AV2262" s="15" t="s">
        <v>95</v>
      </c>
      <c r="AW2262" s="15" t="s">
        <v>41</v>
      </c>
      <c r="AX2262" s="15" t="s">
        <v>77</v>
      </c>
      <c r="AY2262" s="266" t="s">
        <v>153</v>
      </c>
    </row>
    <row r="2263" spans="2:65" s="12" customFormat="1" ht="13.5">
      <c r="B2263" s="218"/>
      <c r="C2263" s="219"/>
      <c r="D2263" s="220" t="s">
        <v>162</v>
      </c>
      <c r="E2263" s="221" t="s">
        <v>34</v>
      </c>
      <c r="F2263" s="222" t="s">
        <v>469</v>
      </c>
      <c r="G2263" s="219"/>
      <c r="H2263" s="223" t="s">
        <v>34</v>
      </c>
      <c r="I2263" s="224"/>
      <c r="J2263" s="219"/>
      <c r="K2263" s="219"/>
      <c r="L2263" s="225"/>
      <c r="M2263" s="226"/>
      <c r="N2263" s="227"/>
      <c r="O2263" s="227"/>
      <c r="P2263" s="227"/>
      <c r="Q2263" s="227"/>
      <c r="R2263" s="227"/>
      <c r="S2263" s="227"/>
      <c r="T2263" s="228"/>
      <c r="AT2263" s="229" t="s">
        <v>162</v>
      </c>
      <c r="AU2263" s="229" t="s">
        <v>86</v>
      </c>
      <c r="AV2263" s="12" t="s">
        <v>84</v>
      </c>
      <c r="AW2263" s="12" t="s">
        <v>41</v>
      </c>
      <c r="AX2263" s="12" t="s">
        <v>77</v>
      </c>
      <c r="AY2263" s="229" t="s">
        <v>153</v>
      </c>
    </row>
    <row r="2264" spans="2:65" s="13" customFormat="1" ht="27">
      <c r="B2264" s="230"/>
      <c r="C2264" s="231"/>
      <c r="D2264" s="220" t="s">
        <v>162</v>
      </c>
      <c r="E2264" s="232" t="s">
        <v>34</v>
      </c>
      <c r="F2264" s="233" t="s">
        <v>1889</v>
      </c>
      <c r="G2264" s="231"/>
      <c r="H2264" s="234">
        <v>3.3690000000000002</v>
      </c>
      <c r="I2264" s="235"/>
      <c r="J2264" s="231"/>
      <c r="K2264" s="231"/>
      <c r="L2264" s="236"/>
      <c r="M2264" s="237"/>
      <c r="N2264" s="238"/>
      <c r="O2264" s="238"/>
      <c r="P2264" s="238"/>
      <c r="Q2264" s="238"/>
      <c r="R2264" s="238"/>
      <c r="S2264" s="238"/>
      <c r="T2264" s="239"/>
      <c r="AT2264" s="240" t="s">
        <v>162</v>
      </c>
      <c r="AU2264" s="240" t="s">
        <v>86</v>
      </c>
      <c r="AV2264" s="13" t="s">
        <v>86</v>
      </c>
      <c r="AW2264" s="13" t="s">
        <v>41</v>
      </c>
      <c r="AX2264" s="13" t="s">
        <v>77</v>
      </c>
      <c r="AY2264" s="240" t="s">
        <v>153</v>
      </c>
    </row>
    <row r="2265" spans="2:65" s="13" customFormat="1" ht="13.5">
      <c r="B2265" s="230"/>
      <c r="C2265" s="231"/>
      <c r="D2265" s="220" t="s">
        <v>162</v>
      </c>
      <c r="E2265" s="232" t="s">
        <v>34</v>
      </c>
      <c r="F2265" s="233" t="s">
        <v>1890</v>
      </c>
      <c r="G2265" s="231"/>
      <c r="H2265" s="234">
        <v>1.02</v>
      </c>
      <c r="I2265" s="235"/>
      <c r="J2265" s="231"/>
      <c r="K2265" s="231"/>
      <c r="L2265" s="236"/>
      <c r="M2265" s="237"/>
      <c r="N2265" s="238"/>
      <c r="O2265" s="238"/>
      <c r="P2265" s="238"/>
      <c r="Q2265" s="238"/>
      <c r="R2265" s="238"/>
      <c r="S2265" s="238"/>
      <c r="T2265" s="239"/>
      <c r="AT2265" s="240" t="s">
        <v>162</v>
      </c>
      <c r="AU2265" s="240" t="s">
        <v>86</v>
      </c>
      <c r="AV2265" s="13" t="s">
        <v>86</v>
      </c>
      <c r="AW2265" s="13" t="s">
        <v>41</v>
      </c>
      <c r="AX2265" s="13" t="s">
        <v>77</v>
      </c>
      <c r="AY2265" s="240" t="s">
        <v>153</v>
      </c>
    </row>
    <row r="2266" spans="2:65" s="15" customFormat="1" ht="13.5">
      <c r="B2266" s="256"/>
      <c r="C2266" s="257"/>
      <c r="D2266" s="220" t="s">
        <v>162</v>
      </c>
      <c r="E2266" s="258" t="s">
        <v>34</v>
      </c>
      <c r="F2266" s="259" t="s">
        <v>195</v>
      </c>
      <c r="G2266" s="257"/>
      <c r="H2266" s="260">
        <v>4.3890000000000002</v>
      </c>
      <c r="I2266" s="261"/>
      <c r="J2266" s="257"/>
      <c r="K2266" s="257"/>
      <c r="L2266" s="262"/>
      <c r="M2266" s="263"/>
      <c r="N2266" s="264"/>
      <c r="O2266" s="264"/>
      <c r="P2266" s="264"/>
      <c r="Q2266" s="264"/>
      <c r="R2266" s="264"/>
      <c r="S2266" s="264"/>
      <c r="T2266" s="265"/>
      <c r="AT2266" s="266" t="s">
        <v>162</v>
      </c>
      <c r="AU2266" s="266" t="s">
        <v>86</v>
      </c>
      <c r="AV2266" s="15" t="s">
        <v>95</v>
      </c>
      <c r="AW2266" s="15" t="s">
        <v>41</v>
      </c>
      <c r="AX2266" s="15" t="s">
        <v>77</v>
      </c>
      <c r="AY2266" s="266" t="s">
        <v>153</v>
      </c>
    </row>
    <row r="2267" spans="2:65" s="12" customFormat="1" ht="13.5">
      <c r="B2267" s="218"/>
      <c r="C2267" s="219"/>
      <c r="D2267" s="220" t="s">
        <v>162</v>
      </c>
      <c r="E2267" s="221" t="s">
        <v>34</v>
      </c>
      <c r="F2267" s="222" t="s">
        <v>766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65" s="13" customFormat="1" ht="27">
      <c r="B2268" s="230"/>
      <c r="C2268" s="231"/>
      <c r="D2268" s="220" t="s">
        <v>162</v>
      </c>
      <c r="E2268" s="232" t="s">
        <v>34</v>
      </c>
      <c r="F2268" s="233" t="s">
        <v>1891</v>
      </c>
      <c r="G2268" s="231"/>
      <c r="H2268" s="234">
        <v>0.98599999999999999</v>
      </c>
      <c r="I2268" s="235"/>
      <c r="J2268" s="231"/>
      <c r="K2268" s="231"/>
      <c r="L2268" s="236"/>
      <c r="M2268" s="237"/>
      <c r="N2268" s="238"/>
      <c r="O2268" s="238"/>
      <c r="P2268" s="238"/>
      <c r="Q2268" s="238"/>
      <c r="R2268" s="238"/>
      <c r="S2268" s="238"/>
      <c r="T2268" s="239"/>
      <c r="AT2268" s="240" t="s">
        <v>162</v>
      </c>
      <c r="AU2268" s="240" t="s">
        <v>86</v>
      </c>
      <c r="AV2268" s="13" t="s">
        <v>86</v>
      </c>
      <c r="AW2268" s="13" t="s">
        <v>41</v>
      </c>
      <c r="AX2268" s="13" t="s">
        <v>77</v>
      </c>
      <c r="AY2268" s="240" t="s">
        <v>153</v>
      </c>
    </row>
    <row r="2269" spans="2:65" s="13" customFormat="1" ht="13.5">
      <c r="B2269" s="230"/>
      <c r="C2269" s="231"/>
      <c r="D2269" s="220" t="s">
        <v>162</v>
      </c>
      <c r="E2269" s="232" t="s">
        <v>34</v>
      </c>
      <c r="F2269" s="233" t="s">
        <v>1892</v>
      </c>
      <c r="G2269" s="231"/>
      <c r="H2269" s="234">
        <v>0.23300000000000001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65" s="15" customFormat="1" ht="13.5">
      <c r="B2270" s="256"/>
      <c r="C2270" s="257"/>
      <c r="D2270" s="220" t="s">
        <v>162</v>
      </c>
      <c r="E2270" s="258" t="s">
        <v>34</v>
      </c>
      <c r="F2270" s="259" t="s">
        <v>195</v>
      </c>
      <c r="G2270" s="257"/>
      <c r="H2270" s="260">
        <v>1.2190000000000001</v>
      </c>
      <c r="I2270" s="261"/>
      <c r="J2270" s="257"/>
      <c r="K2270" s="257"/>
      <c r="L2270" s="262"/>
      <c r="M2270" s="263"/>
      <c r="N2270" s="264"/>
      <c r="O2270" s="264"/>
      <c r="P2270" s="264"/>
      <c r="Q2270" s="264"/>
      <c r="R2270" s="264"/>
      <c r="S2270" s="264"/>
      <c r="T2270" s="265"/>
      <c r="AT2270" s="266" t="s">
        <v>162</v>
      </c>
      <c r="AU2270" s="266" t="s">
        <v>86</v>
      </c>
      <c r="AV2270" s="15" t="s">
        <v>95</v>
      </c>
      <c r="AW2270" s="15" t="s">
        <v>41</v>
      </c>
      <c r="AX2270" s="15" t="s">
        <v>77</v>
      </c>
      <c r="AY2270" s="266" t="s">
        <v>153</v>
      </c>
    </row>
    <row r="2271" spans="2:65" s="14" customFormat="1" ht="13.5">
      <c r="B2271" s="241"/>
      <c r="C2271" s="242"/>
      <c r="D2271" s="243" t="s">
        <v>162</v>
      </c>
      <c r="E2271" s="244" t="s">
        <v>34</v>
      </c>
      <c r="F2271" s="245" t="s">
        <v>168</v>
      </c>
      <c r="G2271" s="242"/>
      <c r="H2271" s="246">
        <v>27.853999999999999</v>
      </c>
      <c r="I2271" s="247"/>
      <c r="J2271" s="242"/>
      <c r="K2271" s="242"/>
      <c r="L2271" s="248"/>
      <c r="M2271" s="249"/>
      <c r="N2271" s="250"/>
      <c r="O2271" s="250"/>
      <c r="P2271" s="250"/>
      <c r="Q2271" s="250"/>
      <c r="R2271" s="250"/>
      <c r="S2271" s="250"/>
      <c r="T2271" s="251"/>
      <c r="AT2271" s="252" t="s">
        <v>162</v>
      </c>
      <c r="AU2271" s="252" t="s">
        <v>86</v>
      </c>
      <c r="AV2271" s="14" t="s">
        <v>160</v>
      </c>
      <c r="AW2271" s="14" t="s">
        <v>41</v>
      </c>
      <c r="AX2271" s="14" t="s">
        <v>84</v>
      </c>
      <c r="AY2271" s="252" t="s">
        <v>153</v>
      </c>
    </row>
    <row r="2272" spans="2:65" s="1" customFormat="1" ht="31.5" customHeight="1">
      <c r="B2272" s="43"/>
      <c r="C2272" s="206" t="s">
        <v>1901</v>
      </c>
      <c r="D2272" s="206" t="s">
        <v>155</v>
      </c>
      <c r="E2272" s="207" t="s">
        <v>1902</v>
      </c>
      <c r="F2272" s="208" t="s">
        <v>1903</v>
      </c>
      <c r="G2272" s="209" t="s">
        <v>158</v>
      </c>
      <c r="H2272" s="210">
        <v>1594.7719999999999</v>
      </c>
      <c r="I2272" s="211"/>
      <c r="J2272" s="212">
        <f>ROUND(I2272*H2272,2)</f>
        <v>0</v>
      </c>
      <c r="K2272" s="208" t="s">
        <v>159</v>
      </c>
      <c r="L2272" s="63"/>
      <c r="M2272" s="213" t="s">
        <v>34</v>
      </c>
      <c r="N2272" s="214" t="s">
        <v>48</v>
      </c>
      <c r="O2272" s="44"/>
      <c r="P2272" s="215">
        <f>O2272*H2272</f>
        <v>0</v>
      </c>
      <c r="Q2272" s="215">
        <v>2.5000000000000001E-4</v>
      </c>
      <c r="R2272" s="215">
        <f>Q2272*H2272</f>
        <v>0.39869300000000002</v>
      </c>
      <c r="S2272" s="215">
        <v>0</v>
      </c>
      <c r="T2272" s="216">
        <f>S2272*H2272</f>
        <v>0</v>
      </c>
      <c r="AR2272" s="25" t="s">
        <v>288</v>
      </c>
      <c r="AT2272" s="25" t="s">
        <v>155</v>
      </c>
      <c r="AU2272" s="25" t="s">
        <v>86</v>
      </c>
      <c r="AY2272" s="25" t="s">
        <v>153</v>
      </c>
      <c r="BE2272" s="217">
        <f>IF(N2272="základní",J2272,0)</f>
        <v>0</v>
      </c>
      <c r="BF2272" s="217">
        <f>IF(N2272="snížená",J2272,0)</f>
        <v>0</v>
      </c>
      <c r="BG2272" s="217">
        <f>IF(N2272="zákl. přenesená",J2272,0)</f>
        <v>0</v>
      </c>
      <c r="BH2272" s="217">
        <f>IF(N2272="sníž. přenesená",J2272,0)</f>
        <v>0</v>
      </c>
      <c r="BI2272" s="217">
        <f>IF(N2272="nulová",J2272,0)</f>
        <v>0</v>
      </c>
      <c r="BJ2272" s="25" t="s">
        <v>84</v>
      </c>
      <c r="BK2272" s="217">
        <f>ROUND(I2272*H2272,2)</f>
        <v>0</v>
      </c>
      <c r="BL2272" s="25" t="s">
        <v>288</v>
      </c>
      <c r="BM2272" s="25" t="s">
        <v>1904</v>
      </c>
    </row>
    <row r="2273" spans="2:65" s="12" customFormat="1" ht="13.5">
      <c r="B2273" s="218"/>
      <c r="C2273" s="219"/>
      <c r="D2273" s="220" t="s">
        <v>162</v>
      </c>
      <c r="E2273" s="221" t="s">
        <v>34</v>
      </c>
      <c r="F2273" s="222" t="s">
        <v>1905</v>
      </c>
      <c r="G2273" s="219"/>
      <c r="H2273" s="223" t="s">
        <v>34</v>
      </c>
      <c r="I2273" s="224"/>
      <c r="J2273" s="219"/>
      <c r="K2273" s="219"/>
      <c r="L2273" s="225"/>
      <c r="M2273" s="226"/>
      <c r="N2273" s="227"/>
      <c r="O2273" s="227"/>
      <c r="P2273" s="227"/>
      <c r="Q2273" s="227"/>
      <c r="R2273" s="227"/>
      <c r="S2273" s="227"/>
      <c r="T2273" s="228"/>
      <c r="AT2273" s="229" t="s">
        <v>162</v>
      </c>
      <c r="AU2273" s="229" t="s">
        <v>86</v>
      </c>
      <c r="AV2273" s="12" t="s">
        <v>84</v>
      </c>
      <c r="AW2273" s="12" t="s">
        <v>41</v>
      </c>
      <c r="AX2273" s="12" t="s">
        <v>77</v>
      </c>
      <c r="AY2273" s="229" t="s">
        <v>153</v>
      </c>
    </row>
    <row r="2274" spans="2:65" s="12" customFormat="1" ht="13.5">
      <c r="B2274" s="218"/>
      <c r="C2274" s="219"/>
      <c r="D2274" s="220" t="s">
        <v>162</v>
      </c>
      <c r="E2274" s="221" t="s">
        <v>34</v>
      </c>
      <c r="F2274" s="222" t="s">
        <v>837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65" s="13" customFormat="1" ht="13.5">
      <c r="B2275" s="230"/>
      <c r="C2275" s="231"/>
      <c r="D2275" s="220" t="s">
        <v>162</v>
      </c>
      <c r="E2275" s="232" t="s">
        <v>34</v>
      </c>
      <c r="F2275" s="233" t="s">
        <v>838</v>
      </c>
      <c r="G2275" s="231"/>
      <c r="H2275" s="234">
        <v>398.983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65" s="12" customFormat="1" ht="13.5">
      <c r="B2276" s="218"/>
      <c r="C2276" s="219"/>
      <c r="D2276" s="220" t="s">
        <v>162</v>
      </c>
      <c r="E2276" s="221" t="s">
        <v>34</v>
      </c>
      <c r="F2276" s="222" t="s">
        <v>839</v>
      </c>
      <c r="G2276" s="219"/>
      <c r="H2276" s="223" t="s">
        <v>34</v>
      </c>
      <c r="I2276" s="224"/>
      <c r="J2276" s="219"/>
      <c r="K2276" s="219"/>
      <c r="L2276" s="225"/>
      <c r="M2276" s="226"/>
      <c r="N2276" s="227"/>
      <c r="O2276" s="227"/>
      <c r="P2276" s="227"/>
      <c r="Q2276" s="227"/>
      <c r="R2276" s="227"/>
      <c r="S2276" s="227"/>
      <c r="T2276" s="228"/>
      <c r="AT2276" s="229" t="s">
        <v>162</v>
      </c>
      <c r="AU2276" s="229" t="s">
        <v>86</v>
      </c>
      <c r="AV2276" s="12" t="s">
        <v>84</v>
      </c>
      <c r="AW2276" s="12" t="s">
        <v>41</v>
      </c>
      <c r="AX2276" s="12" t="s">
        <v>77</v>
      </c>
      <c r="AY2276" s="229" t="s">
        <v>153</v>
      </c>
    </row>
    <row r="2277" spans="2:65" s="13" customFormat="1" ht="13.5">
      <c r="B2277" s="230"/>
      <c r="C2277" s="231"/>
      <c r="D2277" s="220" t="s">
        <v>162</v>
      </c>
      <c r="E2277" s="232" t="s">
        <v>34</v>
      </c>
      <c r="F2277" s="233" t="s">
        <v>840</v>
      </c>
      <c r="G2277" s="231"/>
      <c r="H2277" s="234">
        <v>399.44</v>
      </c>
      <c r="I2277" s="235"/>
      <c r="J2277" s="231"/>
      <c r="K2277" s="231"/>
      <c r="L2277" s="236"/>
      <c r="M2277" s="237"/>
      <c r="N2277" s="238"/>
      <c r="O2277" s="238"/>
      <c r="P2277" s="238"/>
      <c r="Q2277" s="238"/>
      <c r="R2277" s="238"/>
      <c r="S2277" s="238"/>
      <c r="T2277" s="239"/>
      <c r="AT2277" s="240" t="s">
        <v>162</v>
      </c>
      <c r="AU2277" s="240" t="s">
        <v>86</v>
      </c>
      <c r="AV2277" s="13" t="s">
        <v>86</v>
      </c>
      <c r="AW2277" s="13" t="s">
        <v>41</v>
      </c>
      <c r="AX2277" s="13" t="s">
        <v>77</v>
      </c>
      <c r="AY2277" s="240" t="s">
        <v>153</v>
      </c>
    </row>
    <row r="2278" spans="2:65" s="12" customFormat="1" ht="13.5">
      <c r="B2278" s="218"/>
      <c r="C2278" s="219"/>
      <c r="D2278" s="220" t="s">
        <v>162</v>
      </c>
      <c r="E2278" s="221" t="s">
        <v>34</v>
      </c>
      <c r="F2278" s="222" t="s">
        <v>841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65" s="13" customFormat="1" ht="13.5">
      <c r="B2279" s="230"/>
      <c r="C2279" s="231"/>
      <c r="D2279" s="220" t="s">
        <v>162</v>
      </c>
      <c r="E2279" s="232" t="s">
        <v>34</v>
      </c>
      <c r="F2279" s="233" t="s">
        <v>842</v>
      </c>
      <c r="G2279" s="231"/>
      <c r="H2279" s="234">
        <v>397.63799999999998</v>
      </c>
      <c r="I2279" s="235"/>
      <c r="J2279" s="231"/>
      <c r="K2279" s="231"/>
      <c r="L2279" s="236"/>
      <c r="M2279" s="237"/>
      <c r="N2279" s="238"/>
      <c r="O2279" s="238"/>
      <c r="P2279" s="238"/>
      <c r="Q2279" s="238"/>
      <c r="R2279" s="238"/>
      <c r="S2279" s="238"/>
      <c r="T2279" s="239"/>
      <c r="AT2279" s="240" t="s">
        <v>162</v>
      </c>
      <c r="AU2279" s="240" t="s">
        <v>86</v>
      </c>
      <c r="AV2279" s="13" t="s">
        <v>86</v>
      </c>
      <c r="AW2279" s="13" t="s">
        <v>41</v>
      </c>
      <c r="AX2279" s="13" t="s">
        <v>77</v>
      </c>
      <c r="AY2279" s="240" t="s">
        <v>153</v>
      </c>
    </row>
    <row r="2280" spans="2:65" s="12" customFormat="1" ht="13.5">
      <c r="B2280" s="218"/>
      <c r="C2280" s="219"/>
      <c r="D2280" s="220" t="s">
        <v>162</v>
      </c>
      <c r="E2280" s="221" t="s">
        <v>34</v>
      </c>
      <c r="F2280" s="222" t="s">
        <v>843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65" s="13" customFormat="1" ht="13.5">
      <c r="B2281" s="230"/>
      <c r="C2281" s="231"/>
      <c r="D2281" s="220" t="s">
        <v>162</v>
      </c>
      <c r="E2281" s="232" t="s">
        <v>34</v>
      </c>
      <c r="F2281" s="233" t="s">
        <v>844</v>
      </c>
      <c r="G2281" s="231"/>
      <c r="H2281" s="234">
        <v>398.71100000000001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65" s="14" customFormat="1" ht="13.5">
      <c r="B2282" s="241"/>
      <c r="C2282" s="242"/>
      <c r="D2282" s="243" t="s">
        <v>162</v>
      </c>
      <c r="E2282" s="244" t="s">
        <v>34</v>
      </c>
      <c r="F2282" s="245" t="s">
        <v>168</v>
      </c>
      <c r="G2282" s="242"/>
      <c r="H2282" s="246">
        <v>1594.7719999999999</v>
      </c>
      <c r="I2282" s="247"/>
      <c r="J2282" s="242"/>
      <c r="K2282" s="242"/>
      <c r="L2282" s="248"/>
      <c r="M2282" s="249"/>
      <c r="N2282" s="250"/>
      <c r="O2282" s="250"/>
      <c r="P2282" s="250"/>
      <c r="Q2282" s="250"/>
      <c r="R2282" s="250"/>
      <c r="S2282" s="250"/>
      <c r="T2282" s="251"/>
      <c r="AT2282" s="252" t="s">
        <v>162</v>
      </c>
      <c r="AU2282" s="252" t="s">
        <v>86</v>
      </c>
      <c r="AV2282" s="14" t="s">
        <v>160</v>
      </c>
      <c r="AW2282" s="14" t="s">
        <v>41</v>
      </c>
      <c r="AX2282" s="14" t="s">
        <v>84</v>
      </c>
      <c r="AY2282" s="252" t="s">
        <v>153</v>
      </c>
    </row>
    <row r="2283" spans="2:65" s="1" customFormat="1" ht="22.5" customHeight="1">
      <c r="B2283" s="43"/>
      <c r="C2283" s="206" t="s">
        <v>1906</v>
      </c>
      <c r="D2283" s="206" t="s">
        <v>155</v>
      </c>
      <c r="E2283" s="207" t="s">
        <v>1907</v>
      </c>
      <c r="F2283" s="208" t="s">
        <v>1908</v>
      </c>
      <c r="G2283" s="209" t="s">
        <v>158</v>
      </c>
      <c r="H2283" s="210">
        <v>27.853999999999999</v>
      </c>
      <c r="I2283" s="211"/>
      <c r="J2283" s="212">
        <f>ROUND(I2283*H2283,2)</f>
        <v>0</v>
      </c>
      <c r="K2283" s="208" t="s">
        <v>34</v>
      </c>
      <c r="L2283" s="63"/>
      <c r="M2283" s="213" t="s">
        <v>34</v>
      </c>
      <c r="N2283" s="214" t="s">
        <v>48</v>
      </c>
      <c r="O2283" s="44"/>
      <c r="P2283" s="215">
        <f>O2283*H2283</f>
        <v>0</v>
      </c>
      <c r="Q2283" s="215">
        <v>7.2000000000000005E-4</v>
      </c>
      <c r="R2283" s="215">
        <f>Q2283*H2283</f>
        <v>2.0054880000000001E-2</v>
      </c>
      <c r="S2283" s="215">
        <v>0</v>
      </c>
      <c r="T2283" s="216">
        <f>S2283*H2283</f>
        <v>0</v>
      </c>
      <c r="AR2283" s="25" t="s">
        <v>288</v>
      </c>
      <c r="AT2283" s="25" t="s">
        <v>155</v>
      </c>
      <c r="AU2283" s="25" t="s">
        <v>86</v>
      </c>
      <c r="AY2283" s="25" t="s">
        <v>153</v>
      </c>
      <c r="BE2283" s="217">
        <f>IF(N2283="základní",J2283,0)</f>
        <v>0</v>
      </c>
      <c r="BF2283" s="217">
        <f>IF(N2283="snížená",J2283,0)</f>
        <v>0</v>
      </c>
      <c r="BG2283" s="217">
        <f>IF(N2283="zákl. přenesená",J2283,0)</f>
        <v>0</v>
      </c>
      <c r="BH2283" s="217">
        <f>IF(N2283="sníž. přenesená",J2283,0)</f>
        <v>0</v>
      </c>
      <c r="BI2283" s="217">
        <f>IF(N2283="nulová",J2283,0)</f>
        <v>0</v>
      </c>
      <c r="BJ2283" s="25" t="s">
        <v>84</v>
      </c>
      <c r="BK2283" s="217">
        <f>ROUND(I2283*H2283,2)</f>
        <v>0</v>
      </c>
      <c r="BL2283" s="25" t="s">
        <v>288</v>
      </c>
      <c r="BM2283" s="25" t="s">
        <v>1909</v>
      </c>
    </row>
    <row r="2284" spans="2:65" s="12" customFormat="1" ht="13.5">
      <c r="B2284" s="218"/>
      <c r="C2284" s="219"/>
      <c r="D2284" s="220" t="s">
        <v>162</v>
      </c>
      <c r="E2284" s="221" t="s">
        <v>34</v>
      </c>
      <c r="F2284" s="222" t="s">
        <v>1910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65" s="12" customFormat="1" ht="13.5">
      <c r="B2285" s="218"/>
      <c r="C2285" s="219"/>
      <c r="D2285" s="220" t="s">
        <v>162</v>
      </c>
      <c r="E2285" s="221" t="s">
        <v>34</v>
      </c>
      <c r="F2285" s="222" t="s">
        <v>1878</v>
      </c>
      <c r="G2285" s="219"/>
      <c r="H2285" s="223" t="s">
        <v>34</v>
      </c>
      <c r="I2285" s="224"/>
      <c r="J2285" s="219"/>
      <c r="K2285" s="219"/>
      <c r="L2285" s="225"/>
      <c r="M2285" s="226"/>
      <c r="N2285" s="227"/>
      <c r="O2285" s="227"/>
      <c r="P2285" s="227"/>
      <c r="Q2285" s="227"/>
      <c r="R2285" s="227"/>
      <c r="S2285" s="227"/>
      <c r="T2285" s="228"/>
      <c r="AT2285" s="229" t="s">
        <v>162</v>
      </c>
      <c r="AU2285" s="229" t="s">
        <v>86</v>
      </c>
      <c r="AV2285" s="12" t="s">
        <v>84</v>
      </c>
      <c r="AW2285" s="12" t="s">
        <v>41</v>
      </c>
      <c r="AX2285" s="12" t="s">
        <v>77</v>
      </c>
      <c r="AY2285" s="229" t="s">
        <v>153</v>
      </c>
    </row>
    <row r="2286" spans="2:65" s="12" customFormat="1" ht="13.5">
      <c r="B2286" s="218"/>
      <c r="C2286" s="219"/>
      <c r="D2286" s="220" t="s">
        <v>162</v>
      </c>
      <c r="E2286" s="221" t="s">
        <v>34</v>
      </c>
      <c r="F2286" s="222" t="s">
        <v>333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65" s="13" customFormat="1" ht="13.5">
      <c r="B2287" s="230"/>
      <c r="C2287" s="231"/>
      <c r="D2287" s="220" t="s">
        <v>162</v>
      </c>
      <c r="E2287" s="232" t="s">
        <v>34</v>
      </c>
      <c r="F2287" s="233" t="s">
        <v>1879</v>
      </c>
      <c r="G2287" s="231"/>
      <c r="H2287" s="234">
        <v>1.413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65" s="12" customFormat="1" ht="13.5">
      <c r="B2288" s="218"/>
      <c r="C2288" s="219"/>
      <c r="D2288" s="220" t="s">
        <v>162</v>
      </c>
      <c r="E2288" s="221" t="s">
        <v>34</v>
      </c>
      <c r="F2288" s="222" t="s">
        <v>337</v>
      </c>
      <c r="G2288" s="219"/>
      <c r="H2288" s="223" t="s">
        <v>34</v>
      </c>
      <c r="I2288" s="224"/>
      <c r="J2288" s="219"/>
      <c r="K2288" s="219"/>
      <c r="L2288" s="225"/>
      <c r="M2288" s="226"/>
      <c r="N2288" s="227"/>
      <c r="O2288" s="227"/>
      <c r="P2288" s="227"/>
      <c r="Q2288" s="227"/>
      <c r="R2288" s="227"/>
      <c r="S2288" s="227"/>
      <c r="T2288" s="228"/>
      <c r="AT2288" s="229" t="s">
        <v>162</v>
      </c>
      <c r="AU2288" s="229" t="s">
        <v>86</v>
      </c>
      <c r="AV2288" s="12" t="s">
        <v>84</v>
      </c>
      <c r="AW2288" s="12" t="s">
        <v>41</v>
      </c>
      <c r="AX2288" s="12" t="s">
        <v>77</v>
      </c>
      <c r="AY2288" s="229" t="s">
        <v>153</v>
      </c>
    </row>
    <row r="2289" spans="2:51" s="13" customFormat="1" ht="13.5">
      <c r="B2289" s="230"/>
      <c r="C2289" s="231"/>
      <c r="D2289" s="220" t="s">
        <v>162</v>
      </c>
      <c r="E2289" s="232" t="s">
        <v>34</v>
      </c>
      <c r="F2289" s="233" t="s">
        <v>1880</v>
      </c>
      <c r="G2289" s="231"/>
      <c r="H2289" s="234">
        <v>4.3499999999999996</v>
      </c>
      <c r="I2289" s="235"/>
      <c r="J2289" s="231"/>
      <c r="K2289" s="231"/>
      <c r="L2289" s="236"/>
      <c r="M2289" s="237"/>
      <c r="N2289" s="238"/>
      <c r="O2289" s="238"/>
      <c r="P2289" s="238"/>
      <c r="Q2289" s="238"/>
      <c r="R2289" s="238"/>
      <c r="S2289" s="238"/>
      <c r="T2289" s="239"/>
      <c r="AT2289" s="240" t="s">
        <v>162</v>
      </c>
      <c r="AU2289" s="240" t="s">
        <v>86</v>
      </c>
      <c r="AV2289" s="13" t="s">
        <v>86</v>
      </c>
      <c r="AW2289" s="13" t="s">
        <v>41</v>
      </c>
      <c r="AX2289" s="13" t="s">
        <v>77</v>
      </c>
      <c r="AY2289" s="240" t="s">
        <v>153</v>
      </c>
    </row>
    <row r="2290" spans="2:51" s="12" customFormat="1" ht="13.5">
      <c r="B2290" s="218"/>
      <c r="C2290" s="219"/>
      <c r="D2290" s="220" t="s">
        <v>162</v>
      </c>
      <c r="E2290" s="221" t="s">
        <v>34</v>
      </c>
      <c r="F2290" s="222" t="s">
        <v>681</v>
      </c>
      <c r="G2290" s="219"/>
      <c r="H2290" s="223" t="s">
        <v>34</v>
      </c>
      <c r="I2290" s="224"/>
      <c r="J2290" s="219"/>
      <c r="K2290" s="219"/>
      <c r="L2290" s="225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162</v>
      </c>
      <c r="AU2290" s="229" t="s">
        <v>86</v>
      </c>
      <c r="AV2290" s="12" t="s">
        <v>84</v>
      </c>
      <c r="AW2290" s="12" t="s">
        <v>41</v>
      </c>
      <c r="AX2290" s="12" t="s">
        <v>77</v>
      </c>
      <c r="AY2290" s="229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1881</v>
      </c>
      <c r="G2291" s="231"/>
      <c r="H2291" s="234">
        <v>4.5030000000000001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2" customFormat="1" ht="13.5">
      <c r="B2292" s="218"/>
      <c r="C2292" s="219"/>
      <c r="D2292" s="220" t="s">
        <v>162</v>
      </c>
      <c r="E2292" s="221" t="s">
        <v>34</v>
      </c>
      <c r="F2292" s="222" t="s">
        <v>760</v>
      </c>
      <c r="G2292" s="219"/>
      <c r="H2292" s="223" t="s">
        <v>34</v>
      </c>
      <c r="I2292" s="224"/>
      <c r="J2292" s="219"/>
      <c r="K2292" s="219"/>
      <c r="L2292" s="225"/>
      <c r="M2292" s="226"/>
      <c r="N2292" s="227"/>
      <c r="O2292" s="227"/>
      <c r="P2292" s="227"/>
      <c r="Q2292" s="227"/>
      <c r="R2292" s="227"/>
      <c r="S2292" s="227"/>
      <c r="T2292" s="228"/>
      <c r="AT2292" s="229" t="s">
        <v>162</v>
      </c>
      <c r="AU2292" s="229" t="s">
        <v>86</v>
      </c>
      <c r="AV2292" s="12" t="s">
        <v>84</v>
      </c>
      <c r="AW2292" s="12" t="s">
        <v>41</v>
      </c>
      <c r="AX2292" s="12" t="s">
        <v>77</v>
      </c>
      <c r="AY2292" s="229" t="s">
        <v>153</v>
      </c>
    </row>
    <row r="2293" spans="2:51" s="13" customFormat="1" ht="27">
      <c r="B2293" s="230"/>
      <c r="C2293" s="231"/>
      <c r="D2293" s="220" t="s">
        <v>162</v>
      </c>
      <c r="E2293" s="232" t="s">
        <v>34</v>
      </c>
      <c r="F2293" s="233" t="s">
        <v>1882</v>
      </c>
      <c r="G2293" s="231"/>
      <c r="H2293" s="234">
        <v>5.4980000000000002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1883</v>
      </c>
      <c r="G2294" s="231"/>
      <c r="H2294" s="234">
        <v>0.188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15.952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3" customFormat="1" ht="13.5">
      <c r="B2296" s="230"/>
      <c r="C2296" s="231"/>
      <c r="D2296" s="220" t="s">
        <v>162</v>
      </c>
      <c r="E2296" s="232" t="s">
        <v>34</v>
      </c>
      <c r="F2296" s="233" t="s">
        <v>1884</v>
      </c>
      <c r="G2296" s="231"/>
      <c r="H2296" s="234">
        <v>0.49299999999999999</v>
      </c>
      <c r="I2296" s="235"/>
      <c r="J2296" s="231"/>
      <c r="K2296" s="231"/>
      <c r="L2296" s="236"/>
      <c r="M2296" s="237"/>
      <c r="N2296" s="238"/>
      <c r="O2296" s="238"/>
      <c r="P2296" s="238"/>
      <c r="Q2296" s="238"/>
      <c r="R2296" s="238"/>
      <c r="S2296" s="238"/>
      <c r="T2296" s="239"/>
      <c r="AT2296" s="240" t="s">
        <v>162</v>
      </c>
      <c r="AU2296" s="240" t="s">
        <v>86</v>
      </c>
      <c r="AV2296" s="13" t="s">
        <v>86</v>
      </c>
      <c r="AW2296" s="13" t="s">
        <v>41</v>
      </c>
      <c r="AX2296" s="13" t="s">
        <v>77</v>
      </c>
      <c r="AY2296" s="240" t="s">
        <v>153</v>
      </c>
    </row>
    <row r="2297" spans="2:51" s="13" customFormat="1" ht="13.5">
      <c r="B2297" s="230"/>
      <c r="C2297" s="231"/>
      <c r="D2297" s="220" t="s">
        <v>162</v>
      </c>
      <c r="E2297" s="232" t="s">
        <v>34</v>
      </c>
      <c r="F2297" s="233" t="s">
        <v>1885</v>
      </c>
      <c r="G2297" s="231"/>
      <c r="H2297" s="234">
        <v>0.80300000000000005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27">
      <c r="B2298" s="230"/>
      <c r="C2298" s="231"/>
      <c r="D2298" s="220" t="s">
        <v>162</v>
      </c>
      <c r="E2298" s="232" t="s">
        <v>34</v>
      </c>
      <c r="F2298" s="233" t="s">
        <v>1886</v>
      </c>
      <c r="G2298" s="231"/>
      <c r="H2298" s="234">
        <v>2.3719999999999999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3" customFormat="1" ht="13.5">
      <c r="B2299" s="230"/>
      <c r="C2299" s="231"/>
      <c r="D2299" s="220" t="s">
        <v>162</v>
      </c>
      <c r="E2299" s="232" t="s">
        <v>34</v>
      </c>
      <c r="F2299" s="233" t="s">
        <v>1887</v>
      </c>
      <c r="G2299" s="231"/>
      <c r="H2299" s="234">
        <v>1.6259999999999999</v>
      </c>
      <c r="I2299" s="235"/>
      <c r="J2299" s="231"/>
      <c r="K2299" s="231"/>
      <c r="L2299" s="236"/>
      <c r="M2299" s="237"/>
      <c r="N2299" s="238"/>
      <c r="O2299" s="238"/>
      <c r="P2299" s="238"/>
      <c r="Q2299" s="238"/>
      <c r="R2299" s="238"/>
      <c r="S2299" s="238"/>
      <c r="T2299" s="239"/>
      <c r="AT2299" s="240" t="s">
        <v>162</v>
      </c>
      <c r="AU2299" s="240" t="s">
        <v>86</v>
      </c>
      <c r="AV2299" s="13" t="s">
        <v>86</v>
      </c>
      <c r="AW2299" s="13" t="s">
        <v>41</v>
      </c>
      <c r="AX2299" s="13" t="s">
        <v>77</v>
      </c>
      <c r="AY2299" s="240" t="s">
        <v>153</v>
      </c>
    </row>
    <row r="2300" spans="2:51" s="13" customFormat="1" ht="13.5">
      <c r="B2300" s="230"/>
      <c r="C2300" s="231"/>
      <c r="D2300" s="220" t="s">
        <v>162</v>
      </c>
      <c r="E2300" s="232" t="s">
        <v>34</v>
      </c>
      <c r="F2300" s="233" t="s">
        <v>1888</v>
      </c>
      <c r="G2300" s="231"/>
      <c r="H2300" s="234">
        <v>1</v>
      </c>
      <c r="I2300" s="235"/>
      <c r="J2300" s="231"/>
      <c r="K2300" s="231"/>
      <c r="L2300" s="236"/>
      <c r="M2300" s="237"/>
      <c r="N2300" s="238"/>
      <c r="O2300" s="238"/>
      <c r="P2300" s="238"/>
      <c r="Q2300" s="238"/>
      <c r="R2300" s="238"/>
      <c r="S2300" s="238"/>
      <c r="T2300" s="239"/>
      <c r="AT2300" s="240" t="s">
        <v>162</v>
      </c>
      <c r="AU2300" s="240" t="s">
        <v>86</v>
      </c>
      <c r="AV2300" s="13" t="s">
        <v>86</v>
      </c>
      <c r="AW2300" s="13" t="s">
        <v>41</v>
      </c>
      <c r="AX2300" s="13" t="s">
        <v>77</v>
      </c>
      <c r="AY2300" s="240" t="s">
        <v>153</v>
      </c>
    </row>
    <row r="2301" spans="2:51" s="15" customFormat="1" ht="13.5">
      <c r="B2301" s="256"/>
      <c r="C2301" s="257"/>
      <c r="D2301" s="220" t="s">
        <v>162</v>
      </c>
      <c r="E2301" s="258" t="s">
        <v>34</v>
      </c>
      <c r="F2301" s="259" t="s">
        <v>195</v>
      </c>
      <c r="G2301" s="257"/>
      <c r="H2301" s="260">
        <v>6.2939999999999996</v>
      </c>
      <c r="I2301" s="261"/>
      <c r="J2301" s="257"/>
      <c r="K2301" s="257"/>
      <c r="L2301" s="262"/>
      <c r="M2301" s="263"/>
      <c r="N2301" s="264"/>
      <c r="O2301" s="264"/>
      <c r="P2301" s="264"/>
      <c r="Q2301" s="264"/>
      <c r="R2301" s="264"/>
      <c r="S2301" s="264"/>
      <c r="T2301" s="265"/>
      <c r="AT2301" s="266" t="s">
        <v>162</v>
      </c>
      <c r="AU2301" s="266" t="s">
        <v>86</v>
      </c>
      <c r="AV2301" s="15" t="s">
        <v>95</v>
      </c>
      <c r="AW2301" s="15" t="s">
        <v>41</v>
      </c>
      <c r="AX2301" s="15" t="s">
        <v>77</v>
      </c>
      <c r="AY2301" s="266" t="s">
        <v>153</v>
      </c>
    </row>
    <row r="2302" spans="2:51" s="12" customFormat="1" ht="13.5">
      <c r="B2302" s="218"/>
      <c r="C2302" s="219"/>
      <c r="D2302" s="220" t="s">
        <v>162</v>
      </c>
      <c r="E2302" s="221" t="s">
        <v>34</v>
      </c>
      <c r="F2302" s="222" t="s">
        <v>469</v>
      </c>
      <c r="G2302" s="219"/>
      <c r="H2302" s="223" t="s">
        <v>34</v>
      </c>
      <c r="I2302" s="224"/>
      <c r="J2302" s="219"/>
      <c r="K2302" s="219"/>
      <c r="L2302" s="225"/>
      <c r="M2302" s="226"/>
      <c r="N2302" s="227"/>
      <c r="O2302" s="227"/>
      <c r="P2302" s="227"/>
      <c r="Q2302" s="227"/>
      <c r="R2302" s="227"/>
      <c r="S2302" s="227"/>
      <c r="T2302" s="228"/>
      <c r="AT2302" s="229" t="s">
        <v>162</v>
      </c>
      <c r="AU2302" s="229" t="s">
        <v>86</v>
      </c>
      <c r="AV2302" s="12" t="s">
        <v>84</v>
      </c>
      <c r="AW2302" s="12" t="s">
        <v>41</v>
      </c>
      <c r="AX2302" s="12" t="s">
        <v>77</v>
      </c>
      <c r="AY2302" s="229" t="s">
        <v>153</v>
      </c>
    </row>
    <row r="2303" spans="2:51" s="13" customFormat="1" ht="27">
      <c r="B2303" s="230"/>
      <c r="C2303" s="231"/>
      <c r="D2303" s="220" t="s">
        <v>162</v>
      </c>
      <c r="E2303" s="232" t="s">
        <v>34</v>
      </c>
      <c r="F2303" s="233" t="s">
        <v>1889</v>
      </c>
      <c r="G2303" s="231"/>
      <c r="H2303" s="234">
        <v>3.3690000000000002</v>
      </c>
      <c r="I2303" s="235"/>
      <c r="J2303" s="231"/>
      <c r="K2303" s="231"/>
      <c r="L2303" s="236"/>
      <c r="M2303" s="237"/>
      <c r="N2303" s="238"/>
      <c r="O2303" s="238"/>
      <c r="P2303" s="238"/>
      <c r="Q2303" s="238"/>
      <c r="R2303" s="238"/>
      <c r="S2303" s="238"/>
      <c r="T2303" s="239"/>
      <c r="AT2303" s="240" t="s">
        <v>162</v>
      </c>
      <c r="AU2303" s="240" t="s">
        <v>86</v>
      </c>
      <c r="AV2303" s="13" t="s">
        <v>86</v>
      </c>
      <c r="AW2303" s="13" t="s">
        <v>41</v>
      </c>
      <c r="AX2303" s="13" t="s">
        <v>77</v>
      </c>
      <c r="AY2303" s="240" t="s">
        <v>153</v>
      </c>
    </row>
    <row r="2304" spans="2:51" s="13" customFormat="1" ht="13.5">
      <c r="B2304" s="230"/>
      <c r="C2304" s="231"/>
      <c r="D2304" s="220" t="s">
        <v>162</v>
      </c>
      <c r="E2304" s="232" t="s">
        <v>34</v>
      </c>
      <c r="F2304" s="233" t="s">
        <v>1890</v>
      </c>
      <c r="G2304" s="231"/>
      <c r="H2304" s="234">
        <v>1.02</v>
      </c>
      <c r="I2304" s="235"/>
      <c r="J2304" s="231"/>
      <c r="K2304" s="231"/>
      <c r="L2304" s="236"/>
      <c r="M2304" s="237"/>
      <c r="N2304" s="238"/>
      <c r="O2304" s="238"/>
      <c r="P2304" s="238"/>
      <c r="Q2304" s="238"/>
      <c r="R2304" s="238"/>
      <c r="S2304" s="238"/>
      <c r="T2304" s="239"/>
      <c r="AT2304" s="240" t="s">
        <v>162</v>
      </c>
      <c r="AU2304" s="240" t="s">
        <v>86</v>
      </c>
      <c r="AV2304" s="13" t="s">
        <v>86</v>
      </c>
      <c r="AW2304" s="13" t="s">
        <v>41</v>
      </c>
      <c r="AX2304" s="13" t="s">
        <v>77</v>
      </c>
      <c r="AY2304" s="240" t="s">
        <v>153</v>
      </c>
    </row>
    <row r="2305" spans="2:65" s="15" customFormat="1" ht="13.5">
      <c r="B2305" s="256"/>
      <c r="C2305" s="257"/>
      <c r="D2305" s="220" t="s">
        <v>162</v>
      </c>
      <c r="E2305" s="258" t="s">
        <v>34</v>
      </c>
      <c r="F2305" s="259" t="s">
        <v>195</v>
      </c>
      <c r="G2305" s="257"/>
      <c r="H2305" s="260">
        <v>4.3890000000000002</v>
      </c>
      <c r="I2305" s="261"/>
      <c r="J2305" s="257"/>
      <c r="K2305" s="257"/>
      <c r="L2305" s="262"/>
      <c r="M2305" s="263"/>
      <c r="N2305" s="264"/>
      <c r="O2305" s="264"/>
      <c r="P2305" s="264"/>
      <c r="Q2305" s="264"/>
      <c r="R2305" s="264"/>
      <c r="S2305" s="264"/>
      <c r="T2305" s="265"/>
      <c r="AT2305" s="266" t="s">
        <v>162</v>
      </c>
      <c r="AU2305" s="266" t="s">
        <v>86</v>
      </c>
      <c r="AV2305" s="15" t="s">
        <v>95</v>
      </c>
      <c r="AW2305" s="15" t="s">
        <v>41</v>
      </c>
      <c r="AX2305" s="15" t="s">
        <v>77</v>
      </c>
      <c r="AY2305" s="266" t="s">
        <v>153</v>
      </c>
    </row>
    <row r="2306" spans="2:65" s="12" customFormat="1" ht="13.5">
      <c r="B2306" s="218"/>
      <c r="C2306" s="219"/>
      <c r="D2306" s="220" t="s">
        <v>162</v>
      </c>
      <c r="E2306" s="221" t="s">
        <v>34</v>
      </c>
      <c r="F2306" s="222" t="s">
        <v>766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65" s="13" customFormat="1" ht="27">
      <c r="B2307" s="230"/>
      <c r="C2307" s="231"/>
      <c r="D2307" s="220" t="s">
        <v>162</v>
      </c>
      <c r="E2307" s="232" t="s">
        <v>34</v>
      </c>
      <c r="F2307" s="233" t="s">
        <v>1891</v>
      </c>
      <c r="G2307" s="231"/>
      <c r="H2307" s="234">
        <v>0.98599999999999999</v>
      </c>
      <c r="I2307" s="235"/>
      <c r="J2307" s="231"/>
      <c r="K2307" s="231"/>
      <c r="L2307" s="236"/>
      <c r="M2307" s="237"/>
      <c r="N2307" s="238"/>
      <c r="O2307" s="238"/>
      <c r="P2307" s="238"/>
      <c r="Q2307" s="238"/>
      <c r="R2307" s="238"/>
      <c r="S2307" s="238"/>
      <c r="T2307" s="239"/>
      <c r="AT2307" s="240" t="s">
        <v>162</v>
      </c>
      <c r="AU2307" s="240" t="s">
        <v>86</v>
      </c>
      <c r="AV2307" s="13" t="s">
        <v>86</v>
      </c>
      <c r="AW2307" s="13" t="s">
        <v>41</v>
      </c>
      <c r="AX2307" s="13" t="s">
        <v>77</v>
      </c>
      <c r="AY2307" s="240" t="s">
        <v>153</v>
      </c>
    </row>
    <row r="2308" spans="2:65" s="13" customFormat="1" ht="13.5">
      <c r="B2308" s="230"/>
      <c r="C2308" s="231"/>
      <c r="D2308" s="220" t="s">
        <v>162</v>
      </c>
      <c r="E2308" s="232" t="s">
        <v>34</v>
      </c>
      <c r="F2308" s="233" t="s">
        <v>1892</v>
      </c>
      <c r="G2308" s="231"/>
      <c r="H2308" s="234">
        <v>0.23300000000000001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65" s="15" customFormat="1" ht="13.5">
      <c r="B2309" s="256"/>
      <c r="C2309" s="257"/>
      <c r="D2309" s="220" t="s">
        <v>162</v>
      </c>
      <c r="E2309" s="258" t="s">
        <v>34</v>
      </c>
      <c r="F2309" s="259" t="s">
        <v>195</v>
      </c>
      <c r="G2309" s="257"/>
      <c r="H2309" s="260">
        <v>1.2190000000000001</v>
      </c>
      <c r="I2309" s="261"/>
      <c r="J2309" s="257"/>
      <c r="K2309" s="257"/>
      <c r="L2309" s="262"/>
      <c r="M2309" s="263"/>
      <c r="N2309" s="264"/>
      <c r="O2309" s="264"/>
      <c r="P2309" s="264"/>
      <c r="Q2309" s="264"/>
      <c r="R2309" s="264"/>
      <c r="S2309" s="264"/>
      <c r="T2309" s="265"/>
      <c r="AT2309" s="266" t="s">
        <v>162</v>
      </c>
      <c r="AU2309" s="266" t="s">
        <v>86</v>
      </c>
      <c r="AV2309" s="15" t="s">
        <v>95</v>
      </c>
      <c r="AW2309" s="15" t="s">
        <v>41</v>
      </c>
      <c r="AX2309" s="15" t="s">
        <v>77</v>
      </c>
      <c r="AY2309" s="266" t="s">
        <v>153</v>
      </c>
    </row>
    <row r="2310" spans="2:65" s="14" customFormat="1" ht="13.5">
      <c r="B2310" s="241"/>
      <c r="C2310" s="242"/>
      <c r="D2310" s="243" t="s">
        <v>162</v>
      </c>
      <c r="E2310" s="244" t="s">
        <v>34</v>
      </c>
      <c r="F2310" s="245" t="s">
        <v>168</v>
      </c>
      <c r="G2310" s="242"/>
      <c r="H2310" s="246">
        <v>27.853999999999999</v>
      </c>
      <c r="I2310" s="247"/>
      <c r="J2310" s="242"/>
      <c r="K2310" s="242"/>
      <c r="L2310" s="248"/>
      <c r="M2310" s="249"/>
      <c r="N2310" s="250"/>
      <c r="O2310" s="250"/>
      <c r="P2310" s="250"/>
      <c r="Q2310" s="250"/>
      <c r="R2310" s="250"/>
      <c r="S2310" s="250"/>
      <c r="T2310" s="251"/>
      <c r="AT2310" s="252" t="s">
        <v>162</v>
      </c>
      <c r="AU2310" s="252" t="s">
        <v>86</v>
      </c>
      <c r="AV2310" s="14" t="s">
        <v>160</v>
      </c>
      <c r="AW2310" s="14" t="s">
        <v>41</v>
      </c>
      <c r="AX2310" s="14" t="s">
        <v>84</v>
      </c>
      <c r="AY2310" s="252" t="s">
        <v>153</v>
      </c>
    </row>
    <row r="2311" spans="2:65" s="1" customFormat="1" ht="31.5" customHeight="1">
      <c r="B2311" s="43"/>
      <c r="C2311" s="206" t="s">
        <v>1911</v>
      </c>
      <c r="D2311" s="206" t="s">
        <v>155</v>
      </c>
      <c r="E2311" s="207" t="s">
        <v>1912</v>
      </c>
      <c r="F2311" s="208" t="s">
        <v>1913</v>
      </c>
      <c r="G2311" s="209" t="s">
        <v>158</v>
      </c>
      <c r="H2311" s="210">
        <v>64.31</v>
      </c>
      <c r="I2311" s="211"/>
      <c r="J2311" s="212">
        <f>ROUND(I2311*H2311,2)</f>
        <v>0</v>
      </c>
      <c r="K2311" s="208" t="s">
        <v>159</v>
      </c>
      <c r="L2311" s="63"/>
      <c r="M2311" s="213" t="s">
        <v>34</v>
      </c>
      <c r="N2311" s="214" t="s">
        <v>48</v>
      </c>
      <c r="O2311" s="44"/>
      <c r="P2311" s="215">
        <f>O2311*H2311</f>
        <v>0</v>
      </c>
      <c r="Q2311" s="215">
        <v>1.4400000000000001E-3</v>
      </c>
      <c r="R2311" s="215">
        <f>Q2311*H2311</f>
        <v>9.2606400000000005E-2</v>
      </c>
      <c r="S2311" s="215">
        <v>0</v>
      </c>
      <c r="T2311" s="216">
        <f>S2311*H2311</f>
        <v>0</v>
      </c>
      <c r="AR2311" s="25" t="s">
        <v>288</v>
      </c>
      <c r="AT2311" s="25" t="s">
        <v>155</v>
      </c>
      <c r="AU2311" s="25" t="s">
        <v>86</v>
      </c>
      <c r="AY2311" s="25" t="s">
        <v>153</v>
      </c>
      <c r="BE2311" s="217">
        <f>IF(N2311="základní",J2311,0)</f>
        <v>0</v>
      </c>
      <c r="BF2311" s="217">
        <f>IF(N2311="snížená",J2311,0)</f>
        <v>0</v>
      </c>
      <c r="BG2311" s="217">
        <f>IF(N2311="zákl. přenesená",J2311,0)</f>
        <v>0</v>
      </c>
      <c r="BH2311" s="217">
        <f>IF(N2311="sníž. přenesená",J2311,0)</f>
        <v>0</v>
      </c>
      <c r="BI2311" s="217">
        <f>IF(N2311="nulová",J2311,0)</f>
        <v>0</v>
      </c>
      <c r="BJ2311" s="25" t="s">
        <v>84</v>
      </c>
      <c r="BK2311" s="217">
        <f>ROUND(I2311*H2311,2)</f>
        <v>0</v>
      </c>
      <c r="BL2311" s="25" t="s">
        <v>288</v>
      </c>
      <c r="BM2311" s="25" t="s">
        <v>1914</v>
      </c>
    </row>
    <row r="2312" spans="2:65" s="12" customFormat="1" ht="13.5">
      <c r="B2312" s="218"/>
      <c r="C2312" s="219"/>
      <c r="D2312" s="220" t="s">
        <v>162</v>
      </c>
      <c r="E2312" s="221" t="s">
        <v>34</v>
      </c>
      <c r="F2312" s="222" t="s">
        <v>540</v>
      </c>
      <c r="G2312" s="219"/>
      <c r="H2312" s="223" t="s">
        <v>34</v>
      </c>
      <c r="I2312" s="224"/>
      <c r="J2312" s="219"/>
      <c r="K2312" s="219"/>
      <c r="L2312" s="225"/>
      <c r="M2312" s="226"/>
      <c r="N2312" s="227"/>
      <c r="O2312" s="227"/>
      <c r="P2312" s="227"/>
      <c r="Q2312" s="227"/>
      <c r="R2312" s="227"/>
      <c r="S2312" s="227"/>
      <c r="T2312" s="228"/>
      <c r="AT2312" s="229" t="s">
        <v>162</v>
      </c>
      <c r="AU2312" s="229" t="s">
        <v>86</v>
      </c>
      <c r="AV2312" s="12" t="s">
        <v>84</v>
      </c>
      <c r="AW2312" s="12" t="s">
        <v>41</v>
      </c>
      <c r="AX2312" s="12" t="s">
        <v>77</v>
      </c>
      <c r="AY2312" s="229" t="s">
        <v>153</v>
      </c>
    </row>
    <row r="2313" spans="2:65" s="12" customFormat="1" ht="13.5">
      <c r="B2313" s="218"/>
      <c r="C2313" s="219"/>
      <c r="D2313" s="220" t="s">
        <v>162</v>
      </c>
      <c r="E2313" s="221" t="s">
        <v>34</v>
      </c>
      <c r="F2313" s="222" t="s">
        <v>541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65" s="13" customFormat="1" ht="13.5">
      <c r="B2314" s="230"/>
      <c r="C2314" s="231"/>
      <c r="D2314" s="220" t="s">
        <v>162</v>
      </c>
      <c r="E2314" s="232" t="s">
        <v>34</v>
      </c>
      <c r="F2314" s="233" t="s">
        <v>542</v>
      </c>
      <c r="G2314" s="231"/>
      <c r="H2314" s="234">
        <v>4.58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65" s="12" customFormat="1" ht="13.5">
      <c r="B2315" s="218"/>
      <c r="C2315" s="219"/>
      <c r="D2315" s="220" t="s">
        <v>162</v>
      </c>
      <c r="E2315" s="221" t="s">
        <v>34</v>
      </c>
      <c r="F2315" s="222" t="s">
        <v>543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65" s="13" customFormat="1" ht="13.5">
      <c r="B2316" s="230"/>
      <c r="C2316" s="231"/>
      <c r="D2316" s="220" t="s">
        <v>162</v>
      </c>
      <c r="E2316" s="232" t="s">
        <v>34</v>
      </c>
      <c r="F2316" s="233" t="s">
        <v>544</v>
      </c>
      <c r="G2316" s="231"/>
      <c r="H2316" s="234">
        <v>4.2699999999999996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65" s="12" customFormat="1" ht="13.5">
      <c r="B2317" s="218"/>
      <c r="C2317" s="219"/>
      <c r="D2317" s="220" t="s">
        <v>162</v>
      </c>
      <c r="E2317" s="221" t="s">
        <v>34</v>
      </c>
      <c r="F2317" s="222" t="s">
        <v>545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65" s="13" customFormat="1" ht="13.5">
      <c r="B2318" s="230"/>
      <c r="C2318" s="231"/>
      <c r="D2318" s="220" t="s">
        <v>162</v>
      </c>
      <c r="E2318" s="232" t="s">
        <v>34</v>
      </c>
      <c r="F2318" s="233" t="s">
        <v>546</v>
      </c>
      <c r="G2318" s="231"/>
      <c r="H2318" s="234">
        <v>3.72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65" s="12" customFormat="1" ht="13.5">
      <c r="B2319" s="218"/>
      <c r="C2319" s="219"/>
      <c r="D2319" s="220" t="s">
        <v>162</v>
      </c>
      <c r="E2319" s="221" t="s">
        <v>34</v>
      </c>
      <c r="F2319" s="222" t="s">
        <v>547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65" s="13" customFormat="1" ht="13.5">
      <c r="B2320" s="230"/>
      <c r="C2320" s="231"/>
      <c r="D2320" s="220" t="s">
        <v>162</v>
      </c>
      <c r="E2320" s="232" t="s">
        <v>34</v>
      </c>
      <c r="F2320" s="233" t="s">
        <v>548</v>
      </c>
      <c r="G2320" s="231"/>
      <c r="H2320" s="234">
        <v>16.23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 ht="13.5">
      <c r="B2321" s="218"/>
      <c r="C2321" s="219"/>
      <c r="D2321" s="220" t="s">
        <v>162</v>
      </c>
      <c r="E2321" s="221" t="s">
        <v>34</v>
      </c>
      <c r="F2321" s="222" t="s">
        <v>549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 ht="13.5">
      <c r="B2322" s="230"/>
      <c r="C2322" s="231"/>
      <c r="D2322" s="220" t="s">
        <v>162</v>
      </c>
      <c r="E2322" s="232" t="s">
        <v>34</v>
      </c>
      <c r="F2322" s="233" t="s">
        <v>550</v>
      </c>
      <c r="G2322" s="231"/>
      <c r="H2322" s="234">
        <v>6.54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 ht="13.5">
      <c r="B2323" s="218"/>
      <c r="C2323" s="219"/>
      <c r="D2323" s="220" t="s">
        <v>162</v>
      </c>
      <c r="E2323" s="221" t="s">
        <v>34</v>
      </c>
      <c r="F2323" s="222" t="s">
        <v>916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 ht="13.5">
      <c r="B2324" s="230"/>
      <c r="C2324" s="231"/>
      <c r="D2324" s="220" t="s">
        <v>162</v>
      </c>
      <c r="E2324" s="232" t="s">
        <v>34</v>
      </c>
      <c r="F2324" s="233" t="s">
        <v>551</v>
      </c>
      <c r="G2324" s="231"/>
      <c r="H2324" s="234">
        <v>3.62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 ht="13.5">
      <c r="B2325" s="218"/>
      <c r="C2325" s="219"/>
      <c r="D2325" s="220" t="s">
        <v>162</v>
      </c>
      <c r="E2325" s="221" t="s">
        <v>34</v>
      </c>
      <c r="F2325" s="222" t="s">
        <v>552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 ht="13.5">
      <c r="B2326" s="230"/>
      <c r="C2326" s="231"/>
      <c r="D2326" s="220" t="s">
        <v>162</v>
      </c>
      <c r="E2326" s="232" t="s">
        <v>34</v>
      </c>
      <c r="F2326" s="233" t="s">
        <v>553</v>
      </c>
      <c r="G2326" s="231"/>
      <c r="H2326" s="234">
        <v>2.5299999999999998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 ht="13.5">
      <c r="B2327" s="218"/>
      <c r="C2327" s="219"/>
      <c r="D2327" s="220" t="s">
        <v>162</v>
      </c>
      <c r="E2327" s="221" t="s">
        <v>34</v>
      </c>
      <c r="F2327" s="222" t="s">
        <v>554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 ht="13.5">
      <c r="B2328" s="230"/>
      <c r="C2328" s="231"/>
      <c r="D2328" s="220" t="s">
        <v>162</v>
      </c>
      <c r="E2328" s="232" t="s">
        <v>34</v>
      </c>
      <c r="F2328" s="233" t="s">
        <v>555</v>
      </c>
      <c r="G2328" s="231"/>
      <c r="H2328" s="234">
        <v>3.95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 ht="13.5">
      <c r="B2329" s="218"/>
      <c r="C2329" s="219"/>
      <c r="D2329" s="220" t="s">
        <v>162</v>
      </c>
      <c r="E2329" s="221" t="s">
        <v>34</v>
      </c>
      <c r="F2329" s="222" t="s">
        <v>556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 ht="13.5">
      <c r="B2330" s="230"/>
      <c r="C2330" s="231"/>
      <c r="D2330" s="220" t="s">
        <v>162</v>
      </c>
      <c r="E2330" s="232" t="s">
        <v>34</v>
      </c>
      <c r="F2330" s="233" t="s">
        <v>557</v>
      </c>
      <c r="G2330" s="231"/>
      <c r="H2330" s="234">
        <v>10.75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 ht="13.5">
      <c r="B2331" s="218"/>
      <c r="C2331" s="219"/>
      <c r="D2331" s="220" t="s">
        <v>162</v>
      </c>
      <c r="E2331" s="221" t="s">
        <v>34</v>
      </c>
      <c r="F2331" s="222" t="s">
        <v>558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 ht="13.5">
      <c r="B2332" s="230"/>
      <c r="C2332" s="231"/>
      <c r="D2332" s="220" t="s">
        <v>162</v>
      </c>
      <c r="E2332" s="232" t="s">
        <v>34</v>
      </c>
      <c r="F2332" s="233" t="s">
        <v>559</v>
      </c>
      <c r="G2332" s="231"/>
      <c r="H2332" s="234">
        <v>5.85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2" customFormat="1" ht="13.5">
      <c r="B2333" s="218"/>
      <c r="C2333" s="219"/>
      <c r="D2333" s="220" t="s">
        <v>162</v>
      </c>
      <c r="E2333" s="221" t="s">
        <v>34</v>
      </c>
      <c r="F2333" s="222" t="s">
        <v>560</v>
      </c>
      <c r="G2333" s="219"/>
      <c r="H2333" s="223" t="s">
        <v>34</v>
      </c>
      <c r="I2333" s="224"/>
      <c r="J2333" s="219"/>
      <c r="K2333" s="219"/>
      <c r="L2333" s="225"/>
      <c r="M2333" s="226"/>
      <c r="N2333" s="227"/>
      <c r="O2333" s="227"/>
      <c r="P2333" s="227"/>
      <c r="Q2333" s="227"/>
      <c r="R2333" s="227"/>
      <c r="S2333" s="227"/>
      <c r="T2333" s="228"/>
      <c r="AT2333" s="229" t="s">
        <v>162</v>
      </c>
      <c r="AU2333" s="229" t="s">
        <v>86</v>
      </c>
      <c r="AV2333" s="12" t="s">
        <v>84</v>
      </c>
      <c r="AW2333" s="12" t="s">
        <v>41</v>
      </c>
      <c r="AX2333" s="12" t="s">
        <v>77</v>
      </c>
      <c r="AY2333" s="229" t="s">
        <v>153</v>
      </c>
    </row>
    <row r="2334" spans="2:51" s="13" customFormat="1" ht="13.5">
      <c r="B2334" s="230"/>
      <c r="C2334" s="231"/>
      <c r="D2334" s="220" t="s">
        <v>162</v>
      </c>
      <c r="E2334" s="232" t="s">
        <v>34</v>
      </c>
      <c r="F2334" s="233" t="s">
        <v>561</v>
      </c>
      <c r="G2334" s="231"/>
      <c r="H2334" s="234">
        <v>1.04</v>
      </c>
      <c r="I2334" s="235"/>
      <c r="J2334" s="231"/>
      <c r="K2334" s="231"/>
      <c r="L2334" s="236"/>
      <c r="M2334" s="237"/>
      <c r="N2334" s="238"/>
      <c r="O2334" s="238"/>
      <c r="P2334" s="238"/>
      <c r="Q2334" s="238"/>
      <c r="R2334" s="238"/>
      <c r="S2334" s="238"/>
      <c r="T2334" s="239"/>
      <c r="AT2334" s="240" t="s">
        <v>162</v>
      </c>
      <c r="AU2334" s="240" t="s">
        <v>86</v>
      </c>
      <c r="AV2334" s="13" t="s">
        <v>86</v>
      </c>
      <c r="AW2334" s="13" t="s">
        <v>41</v>
      </c>
      <c r="AX2334" s="13" t="s">
        <v>77</v>
      </c>
      <c r="AY2334" s="240" t="s">
        <v>153</v>
      </c>
    </row>
    <row r="2335" spans="2:51" s="12" customFormat="1" ht="13.5">
      <c r="B2335" s="218"/>
      <c r="C2335" s="219"/>
      <c r="D2335" s="220" t="s">
        <v>162</v>
      </c>
      <c r="E2335" s="221" t="s">
        <v>34</v>
      </c>
      <c r="F2335" s="222" t="s">
        <v>562</v>
      </c>
      <c r="G2335" s="219"/>
      <c r="H2335" s="223" t="s">
        <v>34</v>
      </c>
      <c r="I2335" s="224"/>
      <c r="J2335" s="219"/>
      <c r="K2335" s="219"/>
      <c r="L2335" s="225"/>
      <c r="M2335" s="226"/>
      <c r="N2335" s="227"/>
      <c r="O2335" s="227"/>
      <c r="P2335" s="227"/>
      <c r="Q2335" s="227"/>
      <c r="R2335" s="227"/>
      <c r="S2335" s="227"/>
      <c r="T2335" s="228"/>
      <c r="AT2335" s="229" t="s">
        <v>162</v>
      </c>
      <c r="AU2335" s="229" t="s">
        <v>86</v>
      </c>
      <c r="AV2335" s="12" t="s">
        <v>84</v>
      </c>
      <c r="AW2335" s="12" t="s">
        <v>41</v>
      </c>
      <c r="AX2335" s="12" t="s">
        <v>77</v>
      </c>
      <c r="AY2335" s="229" t="s">
        <v>153</v>
      </c>
    </row>
    <row r="2336" spans="2:51" s="13" customFormat="1" ht="13.5">
      <c r="B2336" s="230"/>
      <c r="C2336" s="231"/>
      <c r="D2336" s="220" t="s">
        <v>162</v>
      </c>
      <c r="E2336" s="232" t="s">
        <v>34</v>
      </c>
      <c r="F2336" s="233" t="s">
        <v>563</v>
      </c>
      <c r="G2336" s="231"/>
      <c r="H2336" s="234">
        <v>0.55000000000000004</v>
      </c>
      <c r="I2336" s="235"/>
      <c r="J2336" s="231"/>
      <c r="K2336" s="231"/>
      <c r="L2336" s="236"/>
      <c r="M2336" s="237"/>
      <c r="N2336" s="238"/>
      <c r="O2336" s="238"/>
      <c r="P2336" s="238"/>
      <c r="Q2336" s="238"/>
      <c r="R2336" s="238"/>
      <c r="S2336" s="238"/>
      <c r="T2336" s="239"/>
      <c r="AT2336" s="240" t="s">
        <v>162</v>
      </c>
      <c r="AU2336" s="240" t="s">
        <v>86</v>
      </c>
      <c r="AV2336" s="13" t="s">
        <v>86</v>
      </c>
      <c r="AW2336" s="13" t="s">
        <v>41</v>
      </c>
      <c r="AX2336" s="13" t="s">
        <v>77</v>
      </c>
      <c r="AY2336" s="240" t="s">
        <v>153</v>
      </c>
    </row>
    <row r="2337" spans="2:65" s="12" customFormat="1" ht="13.5">
      <c r="B2337" s="218"/>
      <c r="C2337" s="219"/>
      <c r="D2337" s="220" t="s">
        <v>162</v>
      </c>
      <c r="E2337" s="221" t="s">
        <v>34</v>
      </c>
      <c r="F2337" s="222" t="s">
        <v>242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65" s="13" customFormat="1" ht="13.5">
      <c r="B2338" s="230"/>
      <c r="C2338" s="231"/>
      <c r="D2338" s="220" t="s">
        <v>162</v>
      </c>
      <c r="E2338" s="232" t="s">
        <v>34</v>
      </c>
      <c r="F2338" s="233" t="s">
        <v>243</v>
      </c>
      <c r="G2338" s="231"/>
      <c r="H2338" s="234">
        <v>0.68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65" s="14" customFormat="1" ht="13.5">
      <c r="B2339" s="241"/>
      <c r="C2339" s="242"/>
      <c r="D2339" s="220" t="s">
        <v>162</v>
      </c>
      <c r="E2339" s="253" t="s">
        <v>34</v>
      </c>
      <c r="F2339" s="254" t="s">
        <v>168</v>
      </c>
      <c r="G2339" s="242"/>
      <c r="H2339" s="255">
        <v>64.31</v>
      </c>
      <c r="I2339" s="247"/>
      <c r="J2339" s="242"/>
      <c r="K2339" s="242"/>
      <c r="L2339" s="248"/>
      <c r="M2339" s="249"/>
      <c r="N2339" s="250"/>
      <c r="O2339" s="250"/>
      <c r="P2339" s="250"/>
      <c r="Q2339" s="250"/>
      <c r="R2339" s="250"/>
      <c r="S2339" s="250"/>
      <c r="T2339" s="251"/>
      <c r="AT2339" s="252" t="s">
        <v>162</v>
      </c>
      <c r="AU2339" s="252" t="s">
        <v>86</v>
      </c>
      <c r="AV2339" s="14" t="s">
        <v>160</v>
      </c>
      <c r="AW2339" s="14" t="s">
        <v>41</v>
      </c>
      <c r="AX2339" s="14" t="s">
        <v>84</v>
      </c>
      <c r="AY2339" s="252" t="s">
        <v>153</v>
      </c>
    </row>
    <row r="2340" spans="2:65" s="11" customFormat="1" ht="29.85" customHeight="1">
      <c r="B2340" s="189"/>
      <c r="C2340" s="190"/>
      <c r="D2340" s="203" t="s">
        <v>76</v>
      </c>
      <c r="E2340" s="204" t="s">
        <v>1915</v>
      </c>
      <c r="F2340" s="204" t="s">
        <v>1916</v>
      </c>
      <c r="G2340" s="190"/>
      <c r="H2340" s="190"/>
      <c r="I2340" s="193"/>
      <c r="J2340" s="205">
        <f>BK2340</f>
        <v>0</v>
      </c>
      <c r="K2340" s="190"/>
      <c r="L2340" s="195"/>
      <c r="M2340" s="196"/>
      <c r="N2340" s="197"/>
      <c r="O2340" s="197"/>
      <c r="P2340" s="198">
        <f>SUM(P2341:P2471)</f>
        <v>0</v>
      </c>
      <c r="Q2340" s="197"/>
      <c r="R2340" s="198">
        <f>SUM(R2341:R2471)</f>
        <v>1.2543448000000001</v>
      </c>
      <c r="S2340" s="197"/>
      <c r="T2340" s="199">
        <f>SUM(T2341:T2471)</f>
        <v>0</v>
      </c>
      <c r="AR2340" s="200" t="s">
        <v>86</v>
      </c>
      <c r="AT2340" s="201" t="s">
        <v>76</v>
      </c>
      <c r="AU2340" s="201" t="s">
        <v>84</v>
      </c>
      <c r="AY2340" s="200" t="s">
        <v>153</v>
      </c>
      <c r="BK2340" s="202">
        <f>SUM(BK2341:BK2471)</f>
        <v>0</v>
      </c>
    </row>
    <row r="2341" spans="2:65" s="1" customFormat="1" ht="22.5" customHeight="1">
      <c r="B2341" s="43"/>
      <c r="C2341" s="206" t="s">
        <v>1917</v>
      </c>
      <c r="D2341" s="206" t="s">
        <v>155</v>
      </c>
      <c r="E2341" s="207" t="s">
        <v>1918</v>
      </c>
      <c r="F2341" s="208" t="s">
        <v>1919</v>
      </c>
      <c r="G2341" s="209" t="s">
        <v>158</v>
      </c>
      <c r="H2341" s="210">
        <v>2146.6660000000002</v>
      </c>
      <c r="I2341" s="211"/>
      <c r="J2341" s="212">
        <f>ROUND(I2341*H2341,2)</f>
        <v>0</v>
      </c>
      <c r="K2341" s="208" t="s">
        <v>159</v>
      </c>
      <c r="L2341" s="63"/>
      <c r="M2341" s="213" t="s">
        <v>34</v>
      </c>
      <c r="N2341" s="214" t="s">
        <v>48</v>
      </c>
      <c r="O2341" s="44"/>
      <c r="P2341" s="215">
        <f>O2341*H2341</f>
        <v>0</v>
      </c>
      <c r="Q2341" s="215">
        <v>2.0000000000000001E-4</v>
      </c>
      <c r="R2341" s="215">
        <f>Q2341*H2341</f>
        <v>0.42933320000000008</v>
      </c>
      <c r="S2341" s="215">
        <v>0</v>
      </c>
      <c r="T2341" s="216">
        <f>S2341*H2341</f>
        <v>0</v>
      </c>
      <c r="AR2341" s="25" t="s">
        <v>288</v>
      </c>
      <c r="AT2341" s="25" t="s">
        <v>155</v>
      </c>
      <c r="AU2341" s="25" t="s">
        <v>86</v>
      </c>
      <c r="AY2341" s="25" t="s">
        <v>153</v>
      </c>
      <c r="BE2341" s="217">
        <f>IF(N2341="základní",J2341,0)</f>
        <v>0</v>
      </c>
      <c r="BF2341" s="217">
        <f>IF(N2341="snížená",J2341,0)</f>
        <v>0</v>
      </c>
      <c r="BG2341" s="217">
        <f>IF(N2341="zákl. přenesená",J2341,0)</f>
        <v>0</v>
      </c>
      <c r="BH2341" s="217">
        <f>IF(N2341="sníž. přenesená",J2341,0)</f>
        <v>0</v>
      </c>
      <c r="BI2341" s="217">
        <f>IF(N2341="nulová",J2341,0)</f>
        <v>0</v>
      </c>
      <c r="BJ2341" s="25" t="s">
        <v>84</v>
      </c>
      <c r="BK2341" s="217">
        <f>ROUND(I2341*H2341,2)</f>
        <v>0</v>
      </c>
      <c r="BL2341" s="25" t="s">
        <v>288</v>
      </c>
      <c r="BM2341" s="25" t="s">
        <v>1920</v>
      </c>
    </row>
    <row r="2342" spans="2:65" s="12" customFormat="1" ht="13.5">
      <c r="B2342" s="218"/>
      <c r="C2342" s="219"/>
      <c r="D2342" s="220" t="s">
        <v>162</v>
      </c>
      <c r="E2342" s="221" t="s">
        <v>34</v>
      </c>
      <c r="F2342" s="222" t="s">
        <v>308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65" s="12" customFormat="1" ht="13.5">
      <c r="B2343" s="218"/>
      <c r="C2343" s="219"/>
      <c r="D2343" s="220" t="s">
        <v>162</v>
      </c>
      <c r="E2343" s="221" t="s">
        <v>34</v>
      </c>
      <c r="F2343" s="222" t="s">
        <v>309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65" s="13" customFormat="1" ht="13.5">
      <c r="B2344" s="230"/>
      <c r="C2344" s="231"/>
      <c r="D2344" s="220" t="s">
        <v>162</v>
      </c>
      <c r="E2344" s="232" t="s">
        <v>34</v>
      </c>
      <c r="F2344" s="233" t="s">
        <v>310</v>
      </c>
      <c r="G2344" s="231"/>
      <c r="H2344" s="234">
        <v>33.33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65" s="12" customFormat="1" ht="13.5">
      <c r="B2345" s="218"/>
      <c r="C2345" s="219"/>
      <c r="D2345" s="220" t="s">
        <v>162</v>
      </c>
      <c r="E2345" s="221" t="s">
        <v>34</v>
      </c>
      <c r="F2345" s="222" t="s">
        <v>325</v>
      </c>
      <c r="G2345" s="219"/>
      <c r="H2345" s="223" t="s">
        <v>34</v>
      </c>
      <c r="I2345" s="224"/>
      <c r="J2345" s="219"/>
      <c r="K2345" s="219"/>
      <c r="L2345" s="225"/>
      <c r="M2345" s="226"/>
      <c r="N2345" s="227"/>
      <c r="O2345" s="227"/>
      <c r="P2345" s="227"/>
      <c r="Q2345" s="227"/>
      <c r="R2345" s="227"/>
      <c r="S2345" s="227"/>
      <c r="T2345" s="228"/>
      <c r="AT2345" s="229" t="s">
        <v>162</v>
      </c>
      <c r="AU2345" s="229" t="s">
        <v>86</v>
      </c>
      <c r="AV2345" s="12" t="s">
        <v>84</v>
      </c>
      <c r="AW2345" s="12" t="s">
        <v>41</v>
      </c>
      <c r="AX2345" s="12" t="s">
        <v>77</v>
      </c>
      <c r="AY2345" s="229" t="s">
        <v>153</v>
      </c>
    </row>
    <row r="2346" spans="2:65" s="12" customFormat="1" ht="13.5">
      <c r="B2346" s="218"/>
      <c r="C2346" s="219"/>
      <c r="D2346" s="220" t="s">
        <v>162</v>
      </c>
      <c r="E2346" s="221" t="s">
        <v>34</v>
      </c>
      <c r="F2346" s="222" t="s">
        <v>326</v>
      </c>
      <c r="G2346" s="219"/>
      <c r="H2346" s="223" t="s">
        <v>34</v>
      </c>
      <c r="I2346" s="224"/>
      <c r="J2346" s="219"/>
      <c r="K2346" s="219"/>
      <c r="L2346" s="225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162</v>
      </c>
      <c r="AU2346" s="229" t="s">
        <v>86</v>
      </c>
      <c r="AV2346" s="12" t="s">
        <v>84</v>
      </c>
      <c r="AW2346" s="12" t="s">
        <v>41</v>
      </c>
      <c r="AX2346" s="12" t="s">
        <v>77</v>
      </c>
      <c r="AY2346" s="229" t="s">
        <v>153</v>
      </c>
    </row>
    <row r="2347" spans="2:65" s="13" customFormat="1" ht="13.5">
      <c r="B2347" s="230"/>
      <c r="C2347" s="231"/>
      <c r="D2347" s="220" t="s">
        <v>162</v>
      </c>
      <c r="E2347" s="232" t="s">
        <v>34</v>
      </c>
      <c r="F2347" s="233" t="s">
        <v>327</v>
      </c>
      <c r="G2347" s="231"/>
      <c r="H2347" s="234">
        <v>63.228999999999999</v>
      </c>
      <c r="I2347" s="235"/>
      <c r="J2347" s="231"/>
      <c r="K2347" s="231"/>
      <c r="L2347" s="236"/>
      <c r="M2347" s="237"/>
      <c r="N2347" s="238"/>
      <c r="O2347" s="238"/>
      <c r="P2347" s="238"/>
      <c r="Q2347" s="238"/>
      <c r="R2347" s="238"/>
      <c r="S2347" s="238"/>
      <c r="T2347" s="239"/>
      <c r="AT2347" s="240" t="s">
        <v>162</v>
      </c>
      <c r="AU2347" s="240" t="s">
        <v>86</v>
      </c>
      <c r="AV2347" s="13" t="s">
        <v>86</v>
      </c>
      <c r="AW2347" s="13" t="s">
        <v>41</v>
      </c>
      <c r="AX2347" s="13" t="s">
        <v>77</v>
      </c>
      <c r="AY2347" s="240" t="s">
        <v>153</v>
      </c>
    </row>
    <row r="2348" spans="2:65" s="12" customFormat="1" ht="13.5">
      <c r="B2348" s="218"/>
      <c r="C2348" s="219"/>
      <c r="D2348" s="220" t="s">
        <v>162</v>
      </c>
      <c r="E2348" s="221" t="s">
        <v>34</v>
      </c>
      <c r="F2348" s="222" t="s">
        <v>1921</v>
      </c>
      <c r="G2348" s="219"/>
      <c r="H2348" s="223" t="s">
        <v>34</v>
      </c>
      <c r="I2348" s="224"/>
      <c r="J2348" s="219"/>
      <c r="K2348" s="219"/>
      <c r="L2348" s="225"/>
      <c r="M2348" s="226"/>
      <c r="N2348" s="227"/>
      <c r="O2348" s="227"/>
      <c r="P2348" s="227"/>
      <c r="Q2348" s="227"/>
      <c r="R2348" s="227"/>
      <c r="S2348" s="227"/>
      <c r="T2348" s="228"/>
      <c r="AT2348" s="229" t="s">
        <v>162</v>
      </c>
      <c r="AU2348" s="229" t="s">
        <v>86</v>
      </c>
      <c r="AV2348" s="12" t="s">
        <v>84</v>
      </c>
      <c r="AW2348" s="12" t="s">
        <v>41</v>
      </c>
      <c r="AX2348" s="12" t="s">
        <v>77</v>
      </c>
      <c r="AY2348" s="229" t="s">
        <v>153</v>
      </c>
    </row>
    <row r="2349" spans="2:65" s="12" customFormat="1" ht="13.5">
      <c r="B2349" s="218"/>
      <c r="C2349" s="219"/>
      <c r="D2349" s="220" t="s">
        <v>162</v>
      </c>
      <c r="E2349" s="221" t="s">
        <v>34</v>
      </c>
      <c r="F2349" s="222" t="s">
        <v>333</v>
      </c>
      <c r="G2349" s="219"/>
      <c r="H2349" s="223" t="s">
        <v>34</v>
      </c>
      <c r="I2349" s="224"/>
      <c r="J2349" s="219"/>
      <c r="K2349" s="219"/>
      <c r="L2349" s="225"/>
      <c r="M2349" s="226"/>
      <c r="N2349" s="227"/>
      <c r="O2349" s="227"/>
      <c r="P2349" s="227"/>
      <c r="Q2349" s="227"/>
      <c r="R2349" s="227"/>
      <c r="S2349" s="227"/>
      <c r="T2349" s="228"/>
      <c r="AT2349" s="229" t="s">
        <v>162</v>
      </c>
      <c r="AU2349" s="229" t="s">
        <v>86</v>
      </c>
      <c r="AV2349" s="12" t="s">
        <v>84</v>
      </c>
      <c r="AW2349" s="12" t="s">
        <v>41</v>
      </c>
      <c r="AX2349" s="12" t="s">
        <v>77</v>
      </c>
      <c r="AY2349" s="229" t="s">
        <v>153</v>
      </c>
    </row>
    <row r="2350" spans="2:65" s="13" customFormat="1" ht="27">
      <c r="B2350" s="230"/>
      <c r="C2350" s="231"/>
      <c r="D2350" s="220" t="s">
        <v>162</v>
      </c>
      <c r="E2350" s="232" t="s">
        <v>34</v>
      </c>
      <c r="F2350" s="233" t="s">
        <v>334</v>
      </c>
      <c r="G2350" s="231"/>
      <c r="H2350" s="234">
        <v>132.97900000000001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65" s="13" customFormat="1" ht="27">
      <c r="B2351" s="230"/>
      <c r="C2351" s="231"/>
      <c r="D2351" s="220" t="s">
        <v>162</v>
      </c>
      <c r="E2351" s="232" t="s">
        <v>34</v>
      </c>
      <c r="F2351" s="233" t="s">
        <v>335</v>
      </c>
      <c r="G2351" s="231"/>
      <c r="H2351" s="234">
        <v>159.88999999999999</v>
      </c>
      <c r="I2351" s="235"/>
      <c r="J2351" s="231"/>
      <c r="K2351" s="231"/>
      <c r="L2351" s="236"/>
      <c r="M2351" s="237"/>
      <c r="N2351" s="238"/>
      <c r="O2351" s="238"/>
      <c r="P2351" s="238"/>
      <c r="Q2351" s="238"/>
      <c r="R2351" s="238"/>
      <c r="S2351" s="238"/>
      <c r="T2351" s="239"/>
      <c r="AT2351" s="240" t="s">
        <v>162</v>
      </c>
      <c r="AU2351" s="240" t="s">
        <v>86</v>
      </c>
      <c r="AV2351" s="13" t="s">
        <v>86</v>
      </c>
      <c r="AW2351" s="13" t="s">
        <v>41</v>
      </c>
      <c r="AX2351" s="13" t="s">
        <v>77</v>
      </c>
      <c r="AY2351" s="240" t="s">
        <v>153</v>
      </c>
    </row>
    <row r="2352" spans="2:65" s="13" customFormat="1" ht="13.5">
      <c r="B2352" s="230"/>
      <c r="C2352" s="231"/>
      <c r="D2352" s="220" t="s">
        <v>162</v>
      </c>
      <c r="E2352" s="232" t="s">
        <v>34</v>
      </c>
      <c r="F2352" s="233" t="s">
        <v>336</v>
      </c>
      <c r="G2352" s="231"/>
      <c r="H2352" s="234">
        <v>13.898999999999999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2" customFormat="1" ht="13.5">
      <c r="B2353" s="218"/>
      <c r="C2353" s="219"/>
      <c r="D2353" s="220" t="s">
        <v>162</v>
      </c>
      <c r="E2353" s="221" t="s">
        <v>34</v>
      </c>
      <c r="F2353" s="222" t="s">
        <v>337</v>
      </c>
      <c r="G2353" s="219"/>
      <c r="H2353" s="223" t="s">
        <v>34</v>
      </c>
      <c r="I2353" s="224"/>
      <c r="J2353" s="219"/>
      <c r="K2353" s="219"/>
      <c r="L2353" s="225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162</v>
      </c>
      <c r="AU2353" s="229" t="s">
        <v>86</v>
      </c>
      <c r="AV2353" s="12" t="s">
        <v>84</v>
      </c>
      <c r="AW2353" s="12" t="s">
        <v>41</v>
      </c>
      <c r="AX2353" s="12" t="s">
        <v>77</v>
      </c>
      <c r="AY2353" s="229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1922</v>
      </c>
      <c r="G2354" s="231"/>
      <c r="H2354" s="234">
        <v>61.247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3" customFormat="1" ht="27">
      <c r="B2355" s="230"/>
      <c r="C2355" s="231"/>
      <c r="D2355" s="220" t="s">
        <v>162</v>
      </c>
      <c r="E2355" s="232" t="s">
        <v>34</v>
      </c>
      <c r="F2355" s="233" t="s">
        <v>1923</v>
      </c>
      <c r="G2355" s="231"/>
      <c r="H2355" s="234">
        <v>156.876</v>
      </c>
      <c r="I2355" s="235"/>
      <c r="J2355" s="231"/>
      <c r="K2355" s="231"/>
      <c r="L2355" s="236"/>
      <c r="M2355" s="237"/>
      <c r="N2355" s="238"/>
      <c r="O2355" s="238"/>
      <c r="P2355" s="238"/>
      <c r="Q2355" s="238"/>
      <c r="R2355" s="238"/>
      <c r="S2355" s="238"/>
      <c r="T2355" s="239"/>
      <c r="AT2355" s="240" t="s">
        <v>162</v>
      </c>
      <c r="AU2355" s="240" t="s">
        <v>86</v>
      </c>
      <c r="AV2355" s="13" t="s">
        <v>86</v>
      </c>
      <c r="AW2355" s="13" t="s">
        <v>41</v>
      </c>
      <c r="AX2355" s="13" t="s">
        <v>77</v>
      </c>
      <c r="AY2355" s="240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1924</v>
      </c>
      <c r="G2356" s="231"/>
      <c r="H2356" s="234">
        <v>123.17700000000001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681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757</v>
      </c>
      <c r="G2358" s="231"/>
      <c r="H2358" s="234">
        <v>113.878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3" customFormat="1" ht="27">
      <c r="B2359" s="230"/>
      <c r="C2359" s="231"/>
      <c r="D2359" s="220" t="s">
        <v>162</v>
      </c>
      <c r="E2359" s="232" t="s">
        <v>34</v>
      </c>
      <c r="F2359" s="233" t="s">
        <v>758</v>
      </c>
      <c r="G2359" s="231"/>
      <c r="H2359" s="234">
        <v>145.089</v>
      </c>
      <c r="I2359" s="235"/>
      <c r="J2359" s="231"/>
      <c r="K2359" s="231"/>
      <c r="L2359" s="236"/>
      <c r="M2359" s="237"/>
      <c r="N2359" s="238"/>
      <c r="O2359" s="238"/>
      <c r="P2359" s="238"/>
      <c r="Q2359" s="238"/>
      <c r="R2359" s="238"/>
      <c r="S2359" s="238"/>
      <c r="T2359" s="239"/>
      <c r="AT2359" s="240" t="s">
        <v>162</v>
      </c>
      <c r="AU2359" s="240" t="s">
        <v>86</v>
      </c>
      <c r="AV2359" s="13" t="s">
        <v>86</v>
      </c>
      <c r="AW2359" s="13" t="s">
        <v>41</v>
      </c>
      <c r="AX2359" s="13" t="s">
        <v>77</v>
      </c>
      <c r="AY2359" s="240" t="s">
        <v>153</v>
      </c>
    </row>
    <row r="2360" spans="2:51" s="13" customFormat="1" ht="13.5">
      <c r="B2360" s="230"/>
      <c r="C2360" s="231"/>
      <c r="D2360" s="220" t="s">
        <v>162</v>
      </c>
      <c r="E2360" s="232" t="s">
        <v>34</v>
      </c>
      <c r="F2360" s="233" t="s">
        <v>759</v>
      </c>
      <c r="G2360" s="231"/>
      <c r="H2360" s="234">
        <v>14.17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760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761</v>
      </c>
      <c r="G2362" s="231"/>
      <c r="H2362" s="234">
        <v>141.61500000000001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326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27">
      <c r="B2364" s="230"/>
      <c r="C2364" s="231"/>
      <c r="D2364" s="220" t="s">
        <v>162</v>
      </c>
      <c r="E2364" s="232" t="s">
        <v>34</v>
      </c>
      <c r="F2364" s="233" t="s">
        <v>762</v>
      </c>
      <c r="G2364" s="231"/>
      <c r="H2364" s="234">
        <v>126.268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469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27">
      <c r="B2366" s="230"/>
      <c r="C2366" s="231"/>
      <c r="D2366" s="220" t="s">
        <v>162</v>
      </c>
      <c r="E2366" s="232" t="s">
        <v>34</v>
      </c>
      <c r="F2366" s="233" t="s">
        <v>763</v>
      </c>
      <c r="G2366" s="231"/>
      <c r="H2366" s="234">
        <v>103.773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764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3" customFormat="1" ht="27">
      <c r="B2368" s="230"/>
      <c r="C2368" s="231"/>
      <c r="D2368" s="220" t="s">
        <v>162</v>
      </c>
      <c r="E2368" s="232" t="s">
        <v>34</v>
      </c>
      <c r="F2368" s="233" t="s">
        <v>765</v>
      </c>
      <c r="G2368" s="231"/>
      <c r="H2368" s="234">
        <v>84.966999999999999</v>
      </c>
      <c r="I2368" s="235"/>
      <c r="J2368" s="231"/>
      <c r="K2368" s="231"/>
      <c r="L2368" s="236"/>
      <c r="M2368" s="237"/>
      <c r="N2368" s="238"/>
      <c r="O2368" s="238"/>
      <c r="P2368" s="238"/>
      <c r="Q2368" s="238"/>
      <c r="R2368" s="238"/>
      <c r="S2368" s="238"/>
      <c r="T2368" s="239"/>
      <c r="AT2368" s="240" t="s">
        <v>162</v>
      </c>
      <c r="AU2368" s="240" t="s">
        <v>86</v>
      </c>
      <c r="AV2368" s="13" t="s">
        <v>86</v>
      </c>
      <c r="AW2368" s="13" t="s">
        <v>41</v>
      </c>
      <c r="AX2368" s="13" t="s">
        <v>77</v>
      </c>
      <c r="AY2368" s="240" t="s">
        <v>153</v>
      </c>
    </row>
    <row r="2369" spans="2:51" s="12" customFormat="1" ht="13.5">
      <c r="B2369" s="218"/>
      <c r="C2369" s="219"/>
      <c r="D2369" s="220" t="s">
        <v>162</v>
      </c>
      <c r="E2369" s="221" t="s">
        <v>34</v>
      </c>
      <c r="F2369" s="222" t="s">
        <v>766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767</v>
      </c>
      <c r="G2370" s="231"/>
      <c r="H2370" s="234">
        <v>1.347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717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231</v>
      </c>
      <c r="G2372" s="231"/>
      <c r="H2372" s="234">
        <v>593.29999999999995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 ht="13.5">
      <c r="B2373" s="218"/>
      <c r="C2373" s="219"/>
      <c r="D2373" s="220" t="s">
        <v>162</v>
      </c>
      <c r="E2373" s="221" t="s">
        <v>34</v>
      </c>
      <c r="F2373" s="222" t="s">
        <v>729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 ht="13.5">
      <c r="B2374" s="218"/>
      <c r="C2374" s="219"/>
      <c r="D2374" s="220" t="s">
        <v>162</v>
      </c>
      <c r="E2374" s="221" t="s">
        <v>34</v>
      </c>
      <c r="F2374" s="222" t="s">
        <v>730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2" customFormat="1" ht="13.5">
      <c r="B2375" s="218"/>
      <c r="C2375" s="219"/>
      <c r="D2375" s="220" t="s">
        <v>162</v>
      </c>
      <c r="E2375" s="221" t="s">
        <v>34</v>
      </c>
      <c r="F2375" s="222" t="s">
        <v>333</v>
      </c>
      <c r="G2375" s="219"/>
      <c r="H2375" s="223" t="s">
        <v>34</v>
      </c>
      <c r="I2375" s="224"/>
      <c r="J2375" s="219"/>
      <c r="K2375" s="219"/>
      <c r="L2375" s="225"/>
      <c r="M2375" s="226"/>
      <c r="N2375" s="227"/>
      <c r="O2375" s="227"/>
      <c r="P2375" s="227"/>
      <c r="Q2375" s="227"/>
      <c r="R2375" s="227"/>
      <c r="S2375" s="227"/>
      <c r="T2375" s="228"/>
      <c r="AT2375" s="229" t="s">
        <v>162</v>
      </c>
      <c r="AU2375" s="229" t="s">
        <v>86</v>
      </c>
      <c r="AV2375" s="12" t="s">
        <v>84</v>
      </c>
      <c r="AW2375" s="12" t="s">
        <v>41</v>
      </c>
      <c r="AX2375" s="12" t="s">
        <v>77</v>
      </c>
      <c r="AY2375" s="229" t="s">
        <v>153</v>
      </c>
    </row>
    <row r="2376" spans="2:51" s="13" customFormat="1" ht="13.5">
      <c r="B2376" s="230"/>
      <c r="C2376" s="231"/>
      <c r="D2376" s="220" t="s">
        <v>162</v>
      </c>
      <c r="E2376" s="232" t="s">
        <v>34</v>
      </c>
      <c r="F2376" s="233" t="s">
        <v>731</v>
      </c>
      <c r="G2376" s="231"/>
      <c r="H2376" s="234">
        <v>12.236000000000001</v>
      </c>
      <c r="I2376" s="235"/>
      <c r="J2376" s="231"/>
      <c r="K2376" s="231"/>
      <c r="L2376" s="236"/>
      <c r="M2376" s="237"/>
      <c r="N2376" s="238"/>
      <c r="O2376" s="238"/>
      <c r="P2376" s="238"/>
      <c r="Q2376" s="238"/>
      <c r="R2376" s="238"/>
      <c r="S2376" s="238"/>
      <c r="T2376" s="239"/>
      <c r="AT2376" s="240" t="s">
        <v>162</v>
      </c>
      <c r="AU2376" s="240" t="s">
        <v>86</v>
      </c>
      <c r="AV2376" s="13" t="s">
        <v>86</v>
      </c>
      <c r="AW2376" s="13" t="s">
        <v>41</v>
      </c>
      <c r="AX2376" s="13" t="s">
        <v>77</v>
      </c>
      <c r="AY2376" s="240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337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732</v>
      </c>
      <c r="G2378" s="231"/>
      <c r="H2378" s="234">
        <v>21.016999999999999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733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2" customFormat="1" ht="13.5">
      <c r="B2380" s="218"/>
      <c r="C2380" s="219"/>
      <c r="D2380" s="220" t="s">
        <v>162</v>
      </c>
      <c r="E2380" s="221" t="s">
        <v>34</v>
      </c>
      <c r="F2380" s="222" t="s">
        <v>337</v>
      </c>
      <c r="G2380" s="219"/>
      <c r="H2380" s="223" t="s">
        <v>34</v>
      </c>
      <c r="I2380" s="224"/>
      <c r="J2380" s="219"/>
      <c r="K2380" s="219"/>
      <c r="L2380" s="225"/>
      <c r="M2380" s="226"/>
      <c r="N2380" s="227"/>
      <c r="O2380" s="227"/>
      <c r="P2380" s="227"/>
      <c r="Q2380" s="227"/>
      <c r="R2380" s="227"/>
      <c r="S2380" s="227"/>
      <c r="T2380" s="228"/>
      <c r="AT2380" s="229" t="s">
        <v>162</v>
      </c>
      <c r="AU2380" s="229" t="s">
        <v>86</v>
      </c>
      <c r="AV2380" s="12" t="s">
        <v>84</v>
      </c>
      <c r="AW2380" s="12" t="s">
        <v>41</v>
      </c>
      <c r="AX2380" s="12" t="s">
        <v>77</v>
      </c>
      <c r="AY2380" s="229" t="s">
        <v>153</v>
      </c>
    </row>
    <row r="2381" spans="2:51" s="13" customFormat="1" ht="13.5">
      <c r="B2381" s="230"/>
      <c r="C2381" s="231"/>
      <c r="D2381" s="220" t="s">
        <v>162</v>
      </c>
      <c r="E2381" s="232" t="s">
        <v>34</v>
      </c>
      <c r="F2381" s="233" t="s">
        <v>734</v>
      </c>
      <c r="G2381" s="231"/>
      <c r="H2381" s="234">
        <v>15.523</v>
      </c>
      <c r="I2381" s="235"/>
      <c r="J2381" s="231"/>
      <c r="K2381" s="231"/>
      <c r="L2381" s="236"/>
      <c r="M2381" s="237"/>
      <c r="N2381" s="238"/>
      <c r="O2381" s="238"/>
      <c r="P2381" s="238"/>
      <c r="Q2381" s="238"/>
      <c r="R2381" s="238"/>
      <c r="S2381" s="238"/>
      <c r="T2381" s="239"/>
      <c r="AT2381" s="240" t="s">
        <v>162</v>
      </c>
      <c r="AU2381" s="240" t="s">
        <v>86</v>
      </c>
      <c r="AV2381" s="13" t="s">
        <v>86</v>
      </c>
      <c r="AW2381" s="13" t="s">
        <v>41</v>
      </c>
      <c r="AX2381" s="13" t="s">
        <v>77</v>
      </c>
      <c r="AY2381" s="240" t="s">
        <v>153</v>
      </c>
    </row>
    <row r="2382" spans="2:51" s="12" customFormat="1" ht="13.5">
      <c r="B2382" s="218"/>
      <c r="C2382" s="219"/>
      <c r="D2382" s="220" t="s">
        <v>162</v>
      </c>
      <c r="E2382" s="221" t="s">
        <v>34</v>
      </c>
      <c r="F2382" s="222" t="s">
        <v>735</v>
      </c>
      <c r="G2382" s="219"/>
      <c r="H2382" s="223" t="s">
        <v>34</v>
      </c>
      <c r="I2382" s="224"/>
      <c r="J2382" s="219"/>
      <c r="K2382" s="219"/>
      <c r="L2382" s="225"/>
      <c r="M2382" s="226"/>
      <c r="N2382" s="227"/>
      <c r="O2382" s="227"/>
      <c r="P2382" s="227"/>
      <c r="Q2382" s="227"/>
      <c r="R2382" s="227"/>
      <c r="S2382" s="227"/>
      <c r="T2382" s="228"/>
      <c r="AT2382" s="229" t="s">
        <v>162</v>
      </c>
      <c r="AU2382" s="229" t="s">
        <v>86</v>
      </c>
      <c r="AV2382" s="12" t="s">
        <v>84</v>
      </c>
      <c r="AW2382" s="12" t="s">
        <v>41</v>
      </c>
      <c r="AX2382" s="12" t="s">
        <v>77</v>
      </c>
      <c r="AY2382" s="229" t="s">
        <v>153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337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3" customFormat="1" ht="13.5">
      <c r="B2384" s="230"/>
      <c r="C2384" s="231"/>
      <c r="D2384" s="220" t="s">
        <v>162</v>
      </c>
      <c r="E2384" s="232" t="s">
        <v>34</v>
      </c>
      <c r="F2384" s="233" t="s">
        <v>734</v>
      </c>
      <c r="G2384" s="231"/>
      <c r="H2384" s="234">
        <v>15.523</v>
      </c>
      <c r="I2384" s="235"/>
      <c r="J2384" s="231"/>
      <c r="K2384" s="231"/>
      <c r="L2384" s="236"/>
      <c r="M2384" s="237"/>
      <c r="N2384" s="238"/>
      <c r="O2384" s="238"/>
      <c r="P2384" s="238"/>
      <c r="Q2384" s="238"/>
      <c r="R2384" s="238"/>
      <c r="S2384" s="238"/>
      <c r="T2384" s="239"/>
      <c r="AT2384" s="240" t="s">
        <v>162</v>
      </c>
      <c r="AU2384" s="240" t="s">
        <v>86</v>
      </c>
      <c r="AV2384" s="13" t="s">
        <v>86</v>
      </c>
      <c r="AW2384" s="13" t="s">
        <v>41</v>
      </c>
      <c r="AX2384" s="13" t="s">
        <v>77</v>
      </c>
      <c r="AY2384" s="240" t="s">
        <v>153</v>
      </c>
    </row>
    <row r="2385" spans="2:65" s="12" customFormat="1" ht="13.5">
      <c r="B2385" s="218"/>
      <c r="C2385" s="219"/>
      <c r="D2385" s="220" t="s">
        <v>162</v>
      </c>
      <c r="E2385" s="221" t="s">
        <v>34</v>
      </c>
      <c r="F2385" s="222" t="s">
        <v>736</v>
      </c>
      <c r="G2385" s="219"/>
      <c r="H2385" s="223" t="s">
        <v>34</v>
      </c>
      <c r="I2385" s="224"/>
      <c r="J2385" s="219"/>
      <c r="K2385" s="219"/>
      <c r="L2385" s="225"/>
      <c r="M2385" s="226"/>
      <c r="N2385" s="227"/>
      <c r="O2385" s="227"/>
      <c r="P2385" s="227"/>
      <c r="Q2385" s="227"/>
      <c r="R2385" s="227"/>
      <c r="S2385" s="227"/>
      <c r="T2385" s="228"/>
      <c r="AT2385" s="229" t="s">
        <v>162</v>
      </c>
      <c r="AU2385" s="229" t="s">
        <v>86</v>
      </c>
      <c r="AV2385" s="12" t="s">
        <v>84</v>
      </c>
      <c r="AW2385" s="12" t="s">
        <v>41</v>
      </c>
      <c r="AX2385" s="12" t="s">
        <v>77</v>
      </c>
      <c r="AY2385" s="229" t="s">
        <v>153</v>
      </c>
    </row>
    <row r="2386" spans="2:65" s="13" customFormat="1" ht="13.5">
      <c r="B2386" s="230"/>
      <c r="C2386" s="231"/>
      <c r="D2386" s="220" t="s">
        <v>162</v>
      </c>
      <c r="E2386" s="232" t="s">
        <v>34</v>
      </c>
      <c r="F2386" s="233" t="s">
        <v>737</v>
      </c>
      <c r="G2386" s="231"/>
      <c r="H2386" s="234">
        <v>13.333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65" s="14" customFormat="1" ht="13.5">
      <c r="B2387" s="241"/>
      <c r="C2387" s="242"/>
      <c r="D2387" s="243" t="s">
        <v>162</v>
      </c>
      <c r="E2387" s="244" t="s">
        <v>34</v>
      </c>
      <c r="F2387" s="245" t="s">
        <v>168</v>
      </c>
      <c r="G2387" s="242"/>
      <c r="H2387" s="246">
        <v>2146.6660000000002</v>
      </c>
      <c r="I2387" s="247"/>
      <c r="J2387" s="242"/>
      <c r="K2387" s="242"/>
      <c r="L2387" s="248"/>
      <c r="M2387" s="249"/>
      <c r="N2387" s="250"/>
      <c r="O2387" s="250"/>
      <c r="P2387" s="250"/>
      <c r="Q2387" s="250"/>
      <c r="R2387" s="250"/>
      <c r="S2387" s="250"/>
      <c r="T2387" s="251"/>
      <c r="AT2387" s="252" t="s">
        <v>162</v>
      </c>
      <c r="AU2387" s="252" t="s">
        <v>86</v>
      </c>
      <c r="AV2387" s="14" t="s">
        <v>160</v>
      </c>
      <c r="AW2387" s="14" t="s">
        <v>41</v>
      </c>
      <c r="AX2387" s="14" t="s">
        <v>84</v>
      </c>
      <c r="AY2387" s="252" t="s">
        <v>153</v>
      </c>
    </row>
    <row r="2388" spans="2:65" s="1" customFormat="1" ht="31.5" customHeight="1">
      <c r="B2388" s="43"/>
      <c r="C2388" s="206" t="s">
        <v>1925</v>
      </c>
      <c r="D2388" s="206" t="s">
        <v>155</v>
      </c>
      <c r="E2388" s="207" t="s">
        <v>1926</v>
      </c>
      <c r="F2388" s="208" t="s">
        <v>1927</v>
      </c>
      <c r="G2388" s="209" t="s">
        <v>158</v>
      </c>
      <c r="H2388" s="210">
        <v>266.10000000000002</v>
      </c>
      <c r="I2388" s="211"/>
      <c r="J2388" s="212">
        <f>ROUND(I2388*H2388,2)</f>
        <v>0</v>
      </c>
      <c r="K2388" s="208" t="s">
        <v>159</v>
      </c>
      <c r="L2388" s="63"/>
      <c r="M2388" s="213" t="s">
        <v>34</v>
      </c>
      <c r="N2388" s="214" t="s">
        <v>48</v>
      </c>
      <c r="O2388" s="44"/>
      <c r="P2388" s="215">
        <f>O2388*H2388</f>
        <v>0</v>
      </c>
      <c r="Q2388" s="215">
        <v>2.5999999999999998E-4</v>
      </c>
      <c r="R2388" s="215">
        <f>Q2388*H2388</f>
        <v>6.9185999999999998E-2</v>
      </c>
      <c r="S2388" s="215">
        <v>0</v>
      </c>
      <c r="T2388" s="216">
        <f>S2388*H2388</f>
        <v>0</v>
      </c>
      <c r="AR2388" s="25" t="s">
        <v>288</v>
      </c>
      <c r="AT2388" s="25" t="s">
        <v>155</v>
      </c>
      <c r="AU2388" s="25" t="s">
        <v>86</v>
      </c>
      <c r="AY2388" s="25" t="s">
        <v>153</v>
      </c>
      <c r="BE2388" s="217">
        <f>IF(N2388="základní",J2388,0)</f>
        <v>0</v>
      </c>
      <c r="BF2388" s="217">
        <f>IF(N2388="snížená",J2388,0)</f>
        <v>0</v>
      </c>
      <c r="BG2388" s="217">
        <f>IF(N2388="zákl. přenesená",J2388,0)</f>
        <v>0</v>
      </c>
      <c r="BH2388" s="217">
        <f>IF(N2388="sníž. přenesená",J2388,0)</f>
        <v>0</v>
      </c>
      <c r="BI2388" s="217">
        <f>IF(N2388="nulová",J2388,0)</f>
        <v>0</v>
      </c>
      <c r="BJ2388" s="25" t="s">
        <v>84</v>
      </c>
      <c r="BK2388" s="217">
        <f>ROUND(I2388*H2388,2)</f>
        <v>0</v>
      </c>
      <c r="BL2388" s="25" t="s">
        <v>288</v>
      </c>
      <c r="BM2388" s="25" t="s">
        <v>1928</v>
      </c>
    </row>
    <row r="2389" spans="2:65" s="12" customFormat="1" ht="13.5">
      <c r="B2389" s="218"/>
      <c r="C2389" s="219"/>
      <c r="D2389" s="220" t="s">
        <v>162</v>
      </c>
      <c r="E2389" s="221" t="s">
        <v>34</v>
      </c>
      <c r="F2389" s="222" t="s">
        <v>1929</v>
      </c>
      <c r="G2389" s="219"/>
      <c r="H2389" s="223" t="s">
        <v>34</v>
      </c>
      <c r="I2389" s="224"/>
      <c r="J2389" s="219"/>
      <c r="K2389" s="219"/>
      <c r="L2389" s="225"/>
      <c r="M2389" s="226"/>
      <c r="N2389" s="227"/>
      <c r="O2389" s="227"/>
      <c r="P2389" s="227"/>
      <c r="Q2389" s="227"/>
      <c r="R2389" s="227"/>
      <c r="S2389" s="227"/>
      <c r="T2389" s="228"/>
      <c r="AT2389" s="229" t="s">
        <v>162</v>
      </c>
      <c r="AU2389" s="229" t="s">
        <v>86</v>
      </c>
      <c r="AV2389" s="12" t="s">
        <v>84</v>
      </c>
      <c r="AW2389" s="12" t="s">
        <v>41</v>
      </c>
      <c r="AX2389" s="12" t="s">
        <v>77</v>
      </c>
      <c r="AY2389" s="229" t="s">
        <v>153</v>
      </c>
    </row>
    <row r="2390" spans="2:65" s="12" customFormat="1" ht="13.5">
      <c r="B2390" s="218"/>
      <c r="C2390" s="219"/>
      <c r="D2390" s="220" t="s">
        <v>162</v>
      </c>
      <c r="E2390" s="221" t="s">
        <v>34</v>
      </c>
      <c r="F2390" s="222" t="s">
        <v>187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65" s="13" customFormat="1" ht="13.5">
      <c r="B2391" s="230"/>
      <c r="C2391" s="231"/>
      <c r="D2391" s="220" t="s">
        <v>162</v>
      </c>
      <c r="E2391" s="232" t="s">
        <v>34</v>
      </c>
      <c r="F2391" s="233" t="s">
        <v>1930</v>
      </c>
      <c r="G2391" s="231"/>
      <c r="H2391" s="234">
        <v>19.018999999999998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65" s="13" customFormat="1" ht="13.5">
      <c r="B2392" s="230"/>
      <c r="C2392" s="231"/>
      <c r="D2392" s="220" t="s">
        <v>162</v>
      </c>
      <c r="E2392" s="232" t="s">
        <v>34</v>
      </c>
      <c r="F2392" s="233" t="s">
        <v>1931</v>
      </c>
      <c r="G2392" s="231"/>
      <c r="H2392" s="234">
        <v>21.614999999999998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65" s="12" customFormat="1" ht="13.5">
      <c r="B2393" s="218"/>
      <c r="C2393" s="219"/>
      <c r="D2393" s="220" t="s">
        <v>162</v>
      </c>
      <c r="E2393" s="221" t="s">
        <v>34</v>
      </c>
      <c r="F2393" s="222" t="s">
        <v>189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65" s="13" customFormat="1" ht="13.5">
      <c r="B2394" s="230"/>
      <c r="C2394" s="231"/>
      <c r="D2394" s="220" t="s">
        <v>162</v>
      </c>
      <c r="E2394" s="232" t="s">
        <v>34</v>
      </c>
      <c r="F2394" s="233" t="s">
        <v>1932</v>
      </c>
      <c r="G2394" s="231"/>
      <c r="H2394" s="234">
        <v>23.114999999999998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65" s="13" customFormat="1" ht="13.5">
      <c r="B2395" s="230"/>
      <c r="C2395" s="231"/>
      <c r="D2395" s="220" t="s">
        <v>162</v>
      </c>
      <c r="E2395" s="232" t="s">
        <v>34</v>
      </c>
      <c r="F2395" s="233" t="s">
        <v>1933</v>
      </c>
      <c r="G2395" s="231"/>
      <c r="H2395" s="234">
        <v>23.141999999999999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65" s="12" customFormat="1" ht="13.5">
      <c r="B2396" s="218"/>
      <c r="C2396" s="219"/>
      <c r="D2396" s="220" t="s">
        <v>162</v>
      </c>
      <c r="E2396" s="221" t="s">
        <v>34</v>
      </c>
      <c r="F2396" s="222" t="s">
        <v>261</v>
      </c>
      <c r="G2396" s="219"/>
      <c r="H2396" s="223" t="s">
        <v>34</v>
      </c>
      <c r="I2396" s="224"/>
      <c r="J2396" s="219"/>
      <c r="K2396" s="219"/>
      <c r="L2396" s="225"/>
      <c r="M2396" s="226"/>
      <c r="N2396" s="227"/>
      <c r="O2396" s="227"/>
      <c r="P2396" s="227"/>
      <c r="Q2396" s="227"/>
      <c r="R2396" s="227"/>
      <c r="S2396" s="227"/>
      <c r="T2396" s="228"/>
      <c r="AT2396" s="229" t="s">
        <v>162</v>
      </c>
      <c r="AU2396" s="229" t="s">
        <v>86</v>
      </c>
      <c r="AV2396" s="12" t="s">
        <v>84</v>
      </c>
      <c r="AW2396" s="12" t="s">
        <v>41</v>
      </c>
      <c r="AX2396" s="12" t="s">
        <v>77</v>
      </c>
      <c r="AY2396" s="229" t="s">
        <v>153</v>
      </c>
    </row>
    <row r="2397" spans="2:65" s="13" customFormat="1" ht="13.5">
      <c r="B2397" s="230"/>
      <c r="C2397" s="231"/>
      <c r="D2397" s="220" t="s">
        <v>162</v>
      </c>
      <c r="E2397" s="232" t="s">
        <v>34</v>
      </c>
      <c r="F2397" s="233" t="s">
        <v>1934</v>
      </c>
      <c r="G2397" s="231"/>
      <c r="H2397" s="234">
        <v>43.392000000000003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65" s="13" customFormat="1" ht="13.5">
      <c r="B2398" s="230"/>
      <c r="C2398" s="231"/>
      <c r="D2398" s="220" t="s">
        <v>162</v>
      </c>
      <c r="E2398" s="232" t="s">
        <v>34</v>
      </c>
      <c r="F2398" s="233" t="s">
        <v>1935</v>
      </c>
      <c r="G2398" s="231"/>
      <c r="H2398" s="234">
        <v>33.500999999999998</v>
      </c>
      <c r="I2398" s="235"/>
      <c r="J2398" s="231"/>
      <c r="K2398" s="231"/>
      <c r="L2398" s="236"/>
      <c r="M2398" s="237"/>
      <c r="N2398" s="238"/>
      <c r="O2398" s="238"/>
      <c r="P2398" s="238"/>
      <c r="Q2398" s="238"/>
      <c r="R2398" s="238"/>
      <c r="S2398" s="238"/>
      <c r="T2398" s="239"/>
      <c r="AT2398" s="240" t="s">
        <v>162</v>
      </c>
      <c r="AU2398" s="240" t="s">
        <v>86</v>
      </c>
      <c r="AV2398" s="13" t="s">
        <v>86</v>
      </c>
      <c r="AW2398" s="13" t="s">
        <v>41</v>
      </c>
      <c r="AX2398" s="13" t="s">
        <v>77</v>
      </c>
      <c r="AY2398" s="240" t="s">
        <v>153</v>
      </c>
    </row>
    <row r="2399" spans="2:65" s="12" customFormat="1" ht="13.5">
      <c r="B2399" s="218"/>
      <c r="C2399" s="219"/>
      <c r="D2399" s="220" t="s">
        <v>162</v>
      </c>
      <c r="E2399" s="221" t="s">
        <v>34</v>
      </c>
      <c r="F2399" s="222" t="s">
        <v>268</v>
      </c>
      <c r="G2399" s="219"/>
      <c r="H2399" s="223" t="s">
        <v>34</v>
      </c>
      <c r="I2399" s="224"/>
      <c r="J2399" s="219"/>
      <c r="K2399" s="219"/>
      <c r="L2399" s="225"/>
      <c r="M2399" s="226"/>
      <c r="N2399" s="227"/>
      <c r="O2399" s="227"/>
      <c r="P2399" s="227"/>
      <c r="Q2399" s="227"/>
      <c r="R2399" s="227"/>
      <c r="S2399" s="227"/>
      <c r="T2399" s="228"/>
      <c r="AT2399" s="229" t="s">
        <v>162</v>
      </c>
      <c r="AU2399" s="229" t="s">
        <v>86</v>
      </c>
      <c r="AV2399" s="12" t="s">
        <v>84</v>
      </c>
      <c r="AW2399" s="12" t="s">
        <v>41</v>
      </c>
      <c r="AX2399" s="12" t="s">
        <v>77</v>
      </c>
      <c r="AY2399" s="229" t="s">
        <v>153</v>
      </c>
    </row>
    <row r="2400" spans="2:65" s="13" customFormat="1" ht="13.5">
      <c r="B2400" s="230"/>
      <c r="C2400" s="231"/>
      <c r="D2400" s="220" t="s">
        <v>162</v>
      </c>
      <c r="E2400" s="232" t="s">
        <v>34</v>
      </c>
      <c r="F2400" s="233" t="s">
        <v>1936</v>
      </c>
      <c r="G2400" s="231"/>
      <c r="H2400" s="234">
        <v>24.331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65" s="13" customFormat="1" ht="13.5">
      <c r="B2401" s="230"/>
      <c r="C2401" s="231"/>
      <c r="D2401" s="220" t="s">
        <v>162</v>
      </c>
      <c r="E2401" s="232" t="s">
        <v>34</v>
      </c>
      <c r="F2401" s="233" t="s">
        <v>1937</v>
      </c>
      <c r="G2401" s="231"/>
      <c r="H2401" s="234">
        <v>15.523</v>
      </c>
      <c r="I2401" s="235"/>
      <c r="J2401" s="231"/>
      <c r="K2401" s="231"/>
      <c r="L2401" s="236"/>
      <c r="M2401" s="237"/>
      <c r="N2401" s="238"/>
      <c r="O2401" s="238"/>
      <c r="P2401" s="238"/>
      <c r="Q2401" s="238"/>
      <c r="R2401" s="238"/>
      <c r="S2401" s="238"/>
      <c r="T2401" s="239"/>
      <c r="AT2401" s="240" t="s">
        <v>162</v>
      </c>
      <c r="AU2401" s="240" t="s">
        <v>86</v>
      </c>
      <c r="AV2401" s="13" t="s">
        <v>86</v>
      </c>
      <c r="AW2401" s="13" t="s">
        <v>41</v>
      </c>
      <c r="AX2401" s="13" t="s">
        <v>77</v>
      </c>
      <c r="AY2401" s="240" t="s">
        <v>153</v>
      </c>
    </row>
    <row r="2402" spans="2:65" s="13" customFormat="1" ht="13.5">
      <c r="B2402" s="230"/>
      <c r="C2402" s="231"/>
      <c r="D2402" s="220" t="s">
        <v>162</v>
      </c>
      <c r="E2402" s="232" t="s">
        <v>34</v>
      </c>
      <c r="F2402" s="233" t="s">
        <v>1938</v>
      </c>
      <c r="G2402" s="231"/>
      <c r="H2402" s="234">
        <v>5.3789999999999996</v>
      </c>
      <c r="I2402" s="235"/>
      <c r="J2402" s="231"/>
      <c r="K2402" s="231"/>
      <c r="L2402" s="236"/>
      <c r="M2402" s="237"/>
      <c r="N2402" s="238"/>
      <c r="O2402" s="238"/>
      <c r="P2402" s="238"/>
      <c r="Q2402" s="238"/>
      <c r="R2402" s="238"/>
      <c r="S2402" s="238"/>
      <c r="T2402" s="239"/>
      <c r="AT2402" s="240" t="s">
        <v>162</v>
      </c>
      <c r="AU2402" s="240" t="s">
        <v>86</v>
      </c>
      <c r="AV2402" s="13" t="s">
        <v>86</v>
      </c>
      <c r="AW2402" s="13" t="s">
        <v>41</v>
      </c>
      <c r="AX2402" s="13" t="s">
        <v>77</v>
      </c>
      <c r="AY2402" s="240" t="s">
        <v>153</v>
      </c>
    </row>
    <row r="2403" spans="2:65" s="13" customFormat="1" ht="13.5">
      <c r="B2403" s="230"/>
      <c r="C2403" s="231"/>
      <c r="D2403" s="220" t="s">
        <v>162</v>
      </c>
      <c r="E2403" s="232" t="s">
        <v>34</v>
      </c>
      <c r="F2403" s="233" t="s">
        <v>1939</v>
      </c>
      <c r="G2403" s="231"/>
      <c r="H2403" s="234">
        <v>3.6190000000000002</v>
      </c>
      <c r="I2403" s="235"/>
      <c r="J2403" s="231"/>
      <c r="K2403" s="231"/>
      <c r="L2403" s="236"/>
      <c r="M2403" s="237"/>
      <c r="N2403" s="238"/>
      <c r="O2403" s="238"/>
      <c r="P2403" s="238"/>
      <c r="Q2403" s="238"/>
      <c r="R2403" s="238"/>
      <c r="S2403" s="238"/>
      <c r="T2403" s="239"/>
      <c r="AT2403" s="240" t="s">
        <v>162</v>
      </c>
      <c r="AU2403" s="240" t="s">
        <v>86</v>
      </c>
      <c r="AV2403" s="13" t="s">
        <v>86</v>
      </c>
      <c r="AW2403" s="13" t="s">
        <v>41</v>
      </c>
      <c r="AX2403" s="13" t="s">
        <v>77</v>
      </c>
      <c r="AY2403" s="240" t="s">
        <v>153</v>
      </c>
    </row>
    <row r="2404" spans="2:65" s="12" customFormat="1" ht="13.5">
      <c r="B2404" s="218"/>
      <c r="C2404" s="219"/>
      <c r="D2404" s="220" t="s">
        <v>162</v>
      </c>
      <c r="E2404" s="221" t="s">
        <v>34</v>
      </c>
      <c r="F2404" s="222" t="s">
        <v>270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65" s="13" customFormat="1" ht="13.5">
      <c r="B2405" s="230"/>
      <c r="C2405" s="231"/>
      <c r="D2405" s="220" t="s">
        <v>162</v>
      </c>
      <c r="E2405" s="232" t="s">
        <v>34</v>
      </c>
      <c r="F2405" s="233" t="s">
        <v>1940</v>
      </c>
      <c r="G2405" s="231"/>
      <c r="H2405" s="234">
        <v>21.696000000000002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65" s="13" customFormat="1" ht="13.5">
      <c r="B2406" s="230"/>
      <c r="C2406" s="231"/>
      <c r="D2406" s="220" t="s">
        <v>162</v>
      </c>
      <c r="E2406" s="232" t="s">
        <v>34</v>
      </c>
      <c r="F2406" s="233" t="s">
        <v>1941</v>
      </c>
      <c r="G2406" s="231"/>
      <c r="H2406" s="234">
        <v>31.768000000000001</v>
      </c>
      <c r="I2406" s="235"/>
      <c r="J2406" s="231"/>
      <c r="K2406" s="231"/>
      <c r="L2406" s="236"/>
      <c r="M2406" s="237"/>
      <c r="N2406" s="238"/>
      <c r="O2406" s="238"/>
      <c r="P2406" s="238"/>
      <c r="Q2406" s="238"/>
      <c r="R2406" s="238"/>
      <c r="S2406" s="238"/>
      <c r="T2406" s="239"/>
      <c r="AT2406" s="240" t="s">
        <v>162</v>
      </c>
      <c r="AU2406" s="240" t="s">
        <v>86</v>
      </c>
      <c r="AV2406" s="13" t="s">
        <v>86</v>
      </c>
      <c r="AW2406" s="13" t="s">
        <v>41</v>
      </c>
      <c r="AX2406" s="13" t="s">
        <v>77</v>
      </c>
      <c r="AY2406" s="240" t="s">
        <v>153</v>
      </c>
    </row>
    <row r="2407" spans="2:65" s="14" customFormat="1" ht="13.5">
      <c r="B2407" s="241"/>
      <c r="C2407" s="242"/>
      <c r="D2407" s="243" t="s">
        <v>162</v>
      </c>
      <c r="E2407" s="244" t="s">
        <v>34</v>
      </c>
      <c r="F2407" s="245" t="s">
        <v>168</v>
      </c>
      <c r="G2407" s="242"/>
      <c r="H2407" s="246">
        <v>266.10000000000002</v>
      </c>
      <c r="I2407" s="247"/>
      <c r="J2407" s="242"/>
      <c r="K2407" s="242"/>
      <c r="L2407" s="248"/>
      <c r="M2407" s="249"/>
      <c r="N2407" s="250"/>
      <c r="O2407" s="250"/>
      <c r="P2407" s="250"/>
      <c r="Q2407" s="250"/>
      <c r="R2407" s="250"/>
      <c r="S2407" s="250"/>
      <c r="T2407" s="251"/>
      <c r="AT2407" s="252" t="s">
        <v>162</v>
      </c>
      <c r="AU2407" s="252" t="s">
        <v>86</v>
      </c>
      <c r="AV2407" s="14" t="s">
        <v>160</v>
      </c>
      <c r="AW2407" s="14" t="s">
        <v>41</v>
      </c>
      <c r="AX2407" s="14" t="s">
        <v>84</v>
      </c>
      <c r="AY2407" s="252" t="s">
        <v>153</v>
      </c>
    </row>
    <row r="2408" spans="2:65" s="1" customFormat="1" ht="22.5" customHeight="1">
      <c r="B2408" s="43"/>
      <c r="C2408" s="206" t="s">
        <v>1942</v>
      </c>
      <c r="D2408" s="206" t="s">
        <v>155</v>
      </c>
      <c r="E2408" s="207" t="s">
        <v>1943</v>
      </c>
      <c r="F2408" s="208" t="s">
        <v>1944</v>
      </c>
      <c r="G2408" s="209" t="s">
        <v>158</v>
      </c>
      <c r="H2408" s="210">
        <v>1889.5640000000001</v>
      </c>
      <c r="I2408" s="211"/>
      <c r="J2408" s="212">
        <f>ROUND(I2408*H2408,2)</f>
        <v>0</v>
      </c>
      <c r="K2408" s="208" t="s">
        <v>159</v>
      </c>
      <c r="L2408" s="63"/>
      <c r="M2408" s="213" t="s">
        <v>34</v>
      </c>
      <c r="N2408" s="214" t="s">
        <v>48</v>
      </c>
      <c r="O2408" s="44"/>
      <c r="P2408" s="215">
        <f>O2408*H2408</f>
        <v>0</v>
      </c>
      <c r="Q2408" s="215">
        <v>4.0000000000000002E-4</v>
      </c>
      <c r="R2408" s="215">
        <f>Q2408*H2408</f>
        <v>0.7558256000000001</v>
      </c>
      <c r="S2408" s="215">
        <v>0</v>
      </c>
      <c r="T2408" s="216">
        <f>S2408*H2408</f>
        <v>0</v>
      </c>
      <c r="AR2408" s="25" t="s">
        <v>288</v>
      </c>
      <c r="AT2408" s="25" t="s">
        <v>155</v>
      </c>
      <c r="AU2408" s="25" t="s">
        <v>86</v>
      </c>
      <c r="AY2408" s="25" t="s">
        <v>153</v>
      </c>
      <c r="BE2408" s="217">
        <f>IF(N2408="základní",J2408,0)</f>
        <v>0</v>
      </c>
      <c r="BF2408" s="217">
        <f>IF(N2408="snížená",J2408,0)</f>
        <v>0</v>
      </c>
      <c r="BG2408" s="217">
        <f>IF(N2408="zákl. přenesená",J2408,0)</f>
        <v>0</v>
      </c>
      <c r="BH2408" s="217">
        <f>IF(N2408="sníž. přenesená",J2408,0)</f>
        <v>0</v>
      </c>
      <c r="BI2408" s="217">
        <f>IF(N2408="nulová",J2408,0)</f>
        <v>0</v>
      </c>
      <c r="BJ2408" s="25" t="s">
        <v>84</v>
      </c>
      <c r="BK2408" s="217">
        <f>ROUND(I2408*H2408,2)</f>
        <v>0</v>
      </c>
      <c r="BL2408" s="25" t="s">
        <v>288</v>
      </c>
      <c r="BM2408" s="25" t="s">
        <v>1945</v>
      </c>
    </row>
    <row r="2409" spans="2:65" s="12" customFormat="1" ht="13.5">
      <c r="B2409" s="218"/>
      <c r="C2409" s="219"/>
      <c r="D2409" s="220" t="s">
        <v>162</v>
      </c>
      <c r="E2409" s="221" t="s">
        <v>34</v>
      </c>
      <c r="F2409" s="222" t="s">
        <v>308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65" s="12" customFormat="1" ht="13.5">
      <c r="B2410" s="218"/>
      <c r="C2410" s="219"/>
      <c r="D2410" s="220" t="s">
        <v>162</v>
      </c>
      <c r="E2410" s="221" t="s">
        <v>34</v>
      </c>
      <c r="F2410" s="222" t="s">
        <v>309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65" s="13" customFormat="1" ht="13.5">
      <c r="B2411" s="230"/>
      <c r="C2411" s="231"/>
      <c r="D2411" s="220" t="s">
        <v>162</v>
      </c>
      <c r="E2411" s="232" t="s">
        <v>34</v>
      </c>
      <c r="F2411" s="233" t="s">
        <v>310</v>
      </c>
      <c r="G2411" s="231"/>
      <c r="H2411" s="234">
        <v>33.33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65" s="12" customFormat="1" ht="13.5">
      <c r="B2412" s="218"/>
      <c r="C2412" s="219"/>
      <c r="D2412" s="220" t="s">
        <v>162</v>
      </c>
      <c r="E2412" s="221" t="s">
        <v>34</v>
      </c>
      <c r="F2412" s="222" t="s">
        <v>325</v>
      </c>
      <c r="G2412" s="219"/>
      <c r="H2412" s="223" t="s">
        <v>34</v>
      </c>
      <c r="I2412" s="224"/>
      <c r="J2412" s="219"/>
      <c r="K2412" s="219"/>
      <c r="L2412" s="225"/>
      <c r="M2412" s="226"/>
      <c r="N2412" s="227"/>
      <c r="O2412" s="227"/>
      <c r="P2412" s="227"/>
      <c r="Q2412" s="227"/>
      <c r="R2412" s="227"/>
      <c r="S2412" s="227"/>
      <c r="T2412" s="228"/>
      <c r="AT2412" s="229" t="s">
        <v>162</v>
      </c>
      <c r="AU2412" s="229" t="s">
        <v>86</v>
      </c>
      <c r="AV2412" s="12" t="s">
        <v>84</v>
      </c>
      <c r="AW2412" s="12" t="s">
        <v>41</v>
      </c>
      <c r="AX2412" s="12" t="s">
        <v>77</v>
      </c>
      <c r="AY2412" s="229" t="s">
        <v>153</v>
      </c>
    </row>
    <row r="2413" spans="2:65" s="12" customFormat="1" ht="13.5">
      <c r="B2413" s="218"/>
      <c r="C2413" s="219"/>
      <c r="D2413" s="220" t="s">
        <v>162</v>
      </c>
      <c r="E2413" s="221" t="s">
        <v>34</v>
      </c>
      <c r="F2413" s="222" t="s">
        <v>326</v>
      </c>
      <c r="G2413" s="219"/>
      <c r="H2413" s="223" t="s">
        <v>34</v>
      </c>
      <c r="I2413" s="224"/>
      <c r="J2413" s="219"/>
      <c r="K2413" s="219"/>
      <c r="L2413" s="225"/>
      <c r="M2413" s="226"/>
      <c r="N2413" s="227"/>
      <c r="O2413" s="227"/>
      <c r="P2413" s="227"/>
      <c r="Q2413" s="227"/>
      <c r="R2413" s="227"/>
      <c r="S2413" s="227"/>
      <c r="T2413" s="228"/>
      <c r="AT2413" s="229" t="s">
        <v>162</v>
      </c>
      <c r="AU2413" s="229" t="s">
        <v>86</v>
      </c>
      <c r="AV2413" s="12" t="s">
        <v>84</v>
      </c>
      <c r="AW2413" s="12" t="s">
        <v>41</v>
      </c>
      <c r="AX2413" s="12" t="s">
        <v>77</v>
      </c>
      <c r="AY2413" s="229" t="s">
        <v>153</v>
      </c>
    </row>
    <row r="2414" spans="2:65" s="13" customFormat="1" ht="13.5">
      <c r="B2414" s="230"/>
      <c r="C2414" s="231"/>
      <c r="D2414" s="220" t="s">
        <v>162</v>
      </c>
      <c r="E2414" s="232" t="s">
        <v>34</v>
      </c>
      <c r="F2414" s="233" t="s">
        <v>327</v>
      </c>
      <c r="G2414" s="231"/>
      <c r="H2414" s="234">
        <v>63.228999999999999</v>
      </c>
      <c r="I2414" s="235"/>
      <c r="J2414" s="231"/>
      <c r="K2414" s="231"/>
      <c r="L2414" s="236"/>
      <c r="M2414" s="237"/>
      <c r="N2414" s="238"/>
      <c r="O2414" s="238"/>
      <c r="P2414" s="238"/>
      <c r="Q2414" s="238"/>
      <c r="R2414" s="238"/>
      <c r="S2414" s="238"/>
      <c r="T2414" s="239"/>
      <c r="AT2414" s="240" t="s">
        <v>162</v>
      </c>
      <c r="AU2414" s="240" t="s">
        <v>86</v>
      </c>
      <c r="AV2414" s="13" t="s">
        <v>86</v>
      </c>
      <c r="AW2414" s="13" t="s">
        <v>41</v>
      </c>
      <c r="AX2414" s="13" t="s">
        <v>77</v>
      </c>
      <c r="AY2414" s="240" t="s">
        <v>153</v>
      </c>
    </row>
    <row r="2415" spans="2:65" s="12" customFormat="1" ht="13.5">
      <c r="B2415" s="218"/>
      <c r="C2415" s="219"/>
      <c r="D2415" s="220" t="s">
        <v>162</v>
      </c>
      <c r="E2415" s="221" t="s">
        <v>34</v>
      </c>
      <c r="F2415" s="222" t="s">
        <v>1921</v>
      </c>
      <c r="G2415" s="219"/>
      <c r="H2415" s="223" t="s">
        <v>34</v>
      </c>
      <c r="I2415" s="224"/>
      <c r="J2415" s="219"/>
      <c r="K2415" s="219"/>
      <c r="L2415" s="225"/>
      <c r="M2415" s="226"/>
      <c r="N2415" s="227"/>
      <c r="O2415" s="227"/>
      <c r="P2415" s="227"/>
      <c r="Q2415" s="227"/>
      <c r="R2415" s="227"/>
      <c r="S2415" s="227"/>
      <c r="T2415" s="228"/>
      <c r="AT2415" s="229" t="s">
        <v>162</v>
      </c>
      <c r="AU2415" s="229" t="s">
        <v>86</v>
      </c>
      <c r="AV2415" s="12" t="s">
        <v>84</v>
      </c>
      <c r="AW2415" s="12" t="s">
        <v>41</v>
      </c>
      <c r="AX2415" s="12" t="s">
        <v>77</v>
      </c>
      <c r="AY2415" s="229" t="s">
        <v>153</v>
      </c>
    </row>
    <row r="2416" spans="2:65" s="12" customFormat="1" ht="13.5">
      <c r="B2416" s="218"/>
      <c r="C2416" s="219"/>
      <c r="D2416" s="220" t="s">
        <v>162</v>
      </c>
      <c r="E2416" s="221" t="s">
        <v>34</v>
      </c>
      <c r="F2416" s="222" t="s">
        <v>333</v>
      </c>
      <c r="G2416" s="219"/>
      <c r="H2416" s="223" t="s">
        <v>34</v>
      </c>
      <c r="I2416" s="224"/>
      <c r="J2416" s="219"/>
      <c r="K2416" s="219"/>
      <c r="L2416" s="225"/>
      <c r="M2416" s="226"/>
      <c r="N2416" s="227"/>
      <c r="O2416" s="227"/>
      <c r="P2416" s="227"/>
      <c r="Q2416" s="227"/>
      <c r="R2416" s="227"/>
      <c r="S2416" s="227"/>
      <c r="T2416" s="228"/>
      <c r="AT2416" s="229" t="s">
        <v>162</v>
      </c>
      <c r="AU2416" s="229" t="s">
        <v>86</v>
      </c>
      <c r="AV2416" s="12" t="s">
        <v>84</v>
      </c>
      <c r="AW2416" s="12" t="s">
        <v>41</v>
      </c>
      <c r="AX2416" s="12" t="s">
        <v>77</v>
      </c>
      <c r="AY2416" s="229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334</v>
      </c>
      <c r="G2417" s="231"/>
      <c r="H2417" s="234">
        <v>132.97900000000001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3" customFormat="1" ht="27">
      <c r="B2418" s="230"/>
      <c r="C2418" s="231"/>
      <c r="D2418" s="220" t="s">
        <v>162</v>
      </c>
      <c r="E2418" s="232" t="s">
        <v>34</v>
      </c>
      <c r="F2418" s="233" t="s">
        <v>335</v>
      </c>
      <c r="G2418" s="231"/>
      <c r="H2418" s="234">
        <v>159.88999999999999</v>
      </c>
      <c r="I2418" s="235"/>
      <c r="J2418" s="231"/>
      <c r="K2418" s="231"/>
      <c r="L2418" s="236"/>
      <c r="M2418" s="237"/>
      <c r="N2418" s="238"/>
      <c r="O2418" s="238"/>
      <c r="P2418" s="238"/>
      <c r="Q2418" s="238"/>
      <c r="R2418" s="238"/>
      <c r="S2418" s="238"/>
      <c r="T2418" s="239"/>
      <c r="AT2418" s="240" t="s">
        <v>162</v>
      </c>
      <c r="AU2418" s="240" t="s">
        <v>86</v>
      </c>
      <c r="AV2418" s="13" t="s">
        <v>86</v>
      </c>
      <c r="AW2418" s="13" t="s">
        <v>41</v>
      </c>
      <c r="AX2418" s="13" t="s">
        <v>77</v>
      </c>
      <c r="AY2418" s="240" t="s">
        <v>153</v>
      </c>
    </row>
    <row r="2419" spans="2:51" s="13" customFormat="1" ht="13.5">
      <c r="B2419" s="230"/>
      <c r="C2419" s="231"/>
      <c r="D2419" s="220" t="s">
        <v>162</v>
      </c>
      <c r="E2419" s="232" t="s">
        <v>34</v>
      </c>
      <c r="F2419" s="233" t="s">
        <v>336</v>
      </c>
      <c r="G2419" s="231"/>
      <c r="H2419" s="234">
        <v>13.898999999999999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2" customFormat="1" ht="13.5">
      <c r="B2420" s="218"/>
      <c r="C2420" s="219"/>
      <c r="D2420" s="220" t="s">
        <v>162</v>
      </c>
      <c r="E2420" s="221" t="s">
        <v>34</v>
      </c>
      <c r="F2420" s="222" t="s">
        <v>337</v>
      </c>
      <c r="G2420" s="219"/>
      <c r="H2420" s="223" t="s">
        <v>34</v>
      </c>
      <c r="I2420" s="224"/>
      <c r="J2420" s="219"/>
      <c r="K2420" s="219"/>
      <c r="L2420" s="225"/>
      <c r="M2420" s="226"/>
      <c r="N2420" s="227"/>
      <c r="O2420" s="227"/>
      <c r="P2420" s="227"/>
      <c r="Q2420" s="227"/>
      <c r="R2420" s="227"/>
      <c r="S2420" s="227"/>
      <c r="T2420" s="228"/>
      <c r="AT2420" s="229" t="s">
        <v>162</v>
      </c>
      <c r="AU2420" s="229" t="s">
        <v>86</v>
      </c>
      <c r="AV2420" s="12" t="s">
        <v>84</v>
      </c>
      <c r="AW2420" s="12" t="s">
        <v>41</v>
      </c>
      <c r="AX2420" s="12" t="s">
        <v>77</v>
      </c>
      <c r="AY2420" s="229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1922</v>
      </c>
      <c r="G2421" s="231"/>
      <c r="H2421" s="234">
        <v>61.247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3" customFormat="1" ht="27">
      <c r="B2422" s="230"/>
      <c r="C2422" s="231"/>
      <c r="D2422" s="220" t="s">
        <v>162</v>
      </c>
      <c r="E2422" s="232" t="s">
        <v>34</v>
      </c>
      <c r="F2422" s="233" t="s">
        <v>1923</v>
      </c>
      <c r="G2422" s="231"/>
      <c r="H2422" s="234">
        <v>156.876</v>
      </c>
      <c r="I2422" s="235"/>
      <c r="J2422" s="231"/>
      <c r="K2422" s="231"/>
      <c r="L2422" s="236"/>
      <c r="M2422" s="237"/>
      <c r="N2422" s="238"/>
      <c r="O2422" s="238"/>
      <c r="P2422" s="238"/>
      <c r="Q2422" s="238"/>
      <c r="R2422" s="238"/>
      <c r="S2422" s="238"/>
      <c r="T2422" s="239"/>
      <c r="AT2422" s="240" t="s">
        <v>162</v>
      </c>
      <c r="AU2422" s="240" t="s">
        <v>86</v>
      </c>
      <c r="AV2422" s="13" t="s">
        <v>86</v>
      </c>
      <c r="AW2422" s="13" t="s">
        <v>41</v>
      </c>
      <c r="AX2422" s="13" t="s">
        <v>77</v>
      </c>
      <c r="AY2422" s="240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1924</v>
      </c>
      <c r="G2423" s="231"/>
      <c r="H2423" s="234">
        <v>123.17700000000001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681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757</v>
      </c>
      <c r="G2425" s="231"/>
      <c r="H2425" s="234">
        <v>113.878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3" customFormat="1" ht="27">
      <c r="B2426" s="230"/>
      <c r="C2426" s="231"/>
      <c r="D2426" s="220" t="s">
        <v>162</v>
      </c>
      <c r="E2426" s="232" t="s">
        <v>34</v>
      </c>
      <c r="F2426" s="233" t="s">
        <v>758</v>
      </c>
      <c r="G2426" s="231"/>
      <c r="H2426" s="234">
        <v>145.089</v>
      </c>
      <c r="I2426" s="235"/>
      <c r="J2426" s="231"/>
      <c r="K2426" s="231"/>
      <c r="L2426" s="236"/>
      <c r="M2426" s="237"/>
      <c r="N2426" s="238"/>
      <c r="O2426" s="238"/>
      <c r="P2426" s="238"/>
      <c r="Q2426" s="238"/>
      <c r="R2426" s="238"/>
      <c r="S2426" s="238"/>
      <c r="T2426" s="239"/>
      <c r="AT2426" s="240" t="s">
        <v>162</v>
      </c>
      <c r="AU2426" s="240" t="s">
        <v>86</v>
      </c>
      <c r="AV2426" s="13" t="s">
        <v>86</v>
      </c>
      <c r="AW2426" s="13" t="s">
        <v>41</v>
      </c>
      <c r="AX2426" s="13" t="s">
        <v>77</v>
      </c>
      <c r="AY2426" s="240" t="s">
        <v>153</v>
      </c>
    </row>
    <row r="2427" spans="2:51" s="13" customFormat="1" ht="13.5">
      <c r="B2427" s="230"/>
      <c r="C2427" s="231"/>
      <c r="D2427" s="220" t="s">
        <v>162</v>
      </c>
      <c r="E2427" s="232" t="s">
        <v>34</v>
      </c>
      <c r="F2427" s="233" t="s">
        <v>759</v>
      </c>
      <c r="G2427" s="231"/>
      <c r="H2427" s="234">
        <v>14.17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760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761</v>
      </c>
      <c r="G2429" s="231"/>
      <c r="H2429" s="234">
        <v>141.61500000000001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326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27">
      <c r="B2431" s="230"/>
      <c r="C2431" s="231"/>
      <c r="D2431" s="220" t="s">
        <v>162</v>
      </c>
      <c r="E2431" s="232" t="s">
        <v>34</v>
      </c>
      <c r="F2431" s="233" t="s">
        <v>762</v>
      </c>
      <c r="G2431" s="231"/>
      <c r="H2431" s="234">
        <v>126.268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469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27">
      <c r="B2433" s="230"/>
      <c r="C2433" s="231"/>
      <c r="D2433" s="220" t="s">
        <v>162</v>
      </c>
      <c r="E2433" s="232" t="s">
        <v>34</v>
      </c>
      <c r="F2433" s="233" t="s">
        <v>763</v>
      </c>
      <c r="G2433" s="231"/>
      <c r="H2433" s="234">
        <v>103.773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764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3" customFormat="1" ht="27">
      <c r="B2435" s="230"/>
      <c r="C2435" s="231"/>
      <c r="D2435" s="220" t="s">
        <v>162</v>
      </c>
      <c r="E2435" s="232" t="s">
        <v>34</v>
      </c>
      <c r="F2435" s="233" t="s">
        <v>765</v>
      </c>
      <c r="G2435" s="231"/>
      <c r="H2435" s="234">
        <v>84.966999999999999</v>
      </c>
      <c r="I2435" s="235"/>
      <c r="J2435" s="231"/>
      <c r="K2435" s="231"/>
      <c r="L2435" s="236"/>
      <c r="M2435" s="237"/>
      <c r="N2435" s="238"/>
      <c r="O2435" s="238"/>
      <c r="P2435" s="238"/>
      <c r="Q2435" s="238"/>
      <c r="R2435" s="238"/>
      <c r="S2435" s="238"/>
      <c r="T2435" s="239"/>
      <c r="AT2435" s="240" t="s">
        <v>162</v>
      </c>
      <c r="AU2435" s="240" t="s">
        <v>86</v>
      </c>
      <c r="AV2435" s="13" t="s">
        <v>86</v>
      </c>
      <c r="AW2435" s="13" t="s">
        <v>41</v>
      </c>
      <c r="AX2435" s="13" t="s">
        <v>77</v>
      </c>
      <c r="AY2435" s="240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766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767</v>
      </c>
      <c r="G2437" s="231"/>
      <c r="H2437" s="234">
        <v>1.347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717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231</v>
      </c>
      <c r="G2439" s="231"/>
      <c r="H2439" s="234">
        <v>593.29999999999995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729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730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2" customFormat="1" ht="13.5">
      <c r="B2442" s="218"/>
      <c r="C2442" s="219"/>
      <c r="D2442" s="220" t="s">
        <v>162</v>
      </c>
      <c r="E2442" s="221" t="s">
        <v>34</v>
      </c>
      <c r="F2442" s="222" t="s">
        <v>333</v>
      </c>
      <c r="G2442" s="219"/>
      <c r="H2442" s="223" t="s">
        <v>34</v>
      </c>
      <c r="I2442" s="224"/>
      <c r="J2442" s="219"/>
      <c r="K2442" s="219"/>
      <c r="L2442" s="225"/>
      <c r="M2442" s="226"/>
      <c r="N2442" s="227"/>
      <c r="O2442" s="227"/>
      <c r="P2442" s="227"/>
      <c r="Q2442" s="227"/>
      <c r="R2442" s="227"/>
      <c r="S2442" s="227"/>
      <c r="T2442" s="228"/>
      <c r="AT2442" s="229" t="s">
        <v>162</v>
      </c>
      <c r="AU2442" s="229" t="s">
        <v>86</v>
      </c>
      <c r="AV2442" s="12" t="s">
        <v>84</v>
      </c>
      <c r="AW2442" s="12" t="s">
        <v>41</v>
      </c>
      <c r="AX2442" s="12" t="s">
        <v>77</v>
      </c>
      <c r="AY2442" s="229" t="s">
        <v>153</v>
      </c>
    </row>
    <row r="2443" spans="2:51" s="13" customFormat="1" ht="13.5">
      <c r="B2443" s="230"/>
      <c r="C2443" s="231"/>
      <c r="D2443" s="220" t="s">
        <v>162</v>
      </c>
      <c r="E2443" s="232" t="s">
        <v>34</v>
      </c>
      <c r="F2443" s="233" t="s">
        <v>731</v>
      </c>
      <c r="G2443" s="231"/>
      <c r="H2443" s="234">
        <v>12.236000000000001</v>
      </c>
      <c r="I2443" s="235"/>
      <c r="J2443" s="231"/>
      <c r="K2443" s="231"/>
      <c r="L2443" s="236"/>
      <c r="M2443" s="237"/>
      <c r="N2443" s="238"/>
      <c r="O2443" s="238"/>
      <c r="P2443" s="238"/>
      <c r="Q2443" s="238"/>
      <c r="R2443" s="238"/>
      <c r="S2443" s="238"/>
      <c r="T2443" s="239"/>
      <c r="AT2443" s="240" t="s">
        <v>162</v>
      </c>
      <c r="AU2443" s="240" t="s">
        <v>86</v>
      </c>
      <c r="AV2443" s="13" t="s">
        <v>86</v>
      </c>
      <c r="AW2443" s="13" t="s">
        <v>41</v>
      </c>
      <c r="AX2443" s="13" t="s">
        <v>77</v>
      </c>
      <c r="AY2443" s="240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337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732</v>
      </c>
      <c r="G2445" s="231"/>
      <c r="H2445" s="234">
        <v>21.016999999999999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733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2" customFormat="1" ht="13.5">
      <c r="B2447" s="218"/>
      <c r="C2447" s="219"/>
      <c r="D2447" s="220" t="s">
        <v>162</v>
      </c>
      <c r="E2447" s="221" t="s">
        <v>34</v>
      </c>
      <c r="F2447" s="222" t="s">
        <v>337</v>
      </c>
      <c r="G2447" s="219"/>
      <c r="H2447" s="223" t="s">
        <v>34</v>
      </c>
      <c r="I2447" s="224"/>
      <c r="J2447" s="219"/>
      <c r="K2447" s="219"/>
      <c r="L2447" s="225"/>
      <c r="M2447" s="226"/>
      <c r="N2447" s="227"/>
      <c r="O2447" s="227"/>
      <c r="P2447" s="227"/>
      <c r="Q2447" s="227"/>
      <c r="R2447" s="227"/>
      <c r="S2447" s="227"/>
      <c r="T2447" s="228"/>
      <c r="AT2447" s="229" t="s">
        <v>162</v>
      </c>
      <c r="AU2447" s="229" t="s">
        <v>86</v>
      </c>
      <c r="AV2447" s="12" t="s">
        <v>84</v>
      </c>
      <c r="AW2447" s="12" t="s">
        <v>41</v>
      </c>
      <c r="AX2447" s="12" t="s">
        <v>77</v>
      </c>
      <c r="AY2447" s="229" t="s">
        <v>153</v>
      </c>
    </row>
    <row r="2448" spans="2:51" s="13" customFormat="1" ht="13.5">
      <c r="B2448" s="230"/>
      <c r="C2448" s="231"/>
      <c r="D2448" s="220" t="s">
        <v>162</v>
      </c>
      <c r="E2448" s="232" t="s">
        <v>34</v>
      </c>
      <c r="F2448" s="233" t="s">
        <v>734</v>
      </c>
      <c r="G2448" s="231"/>
      <c r="H2448" s="234">
        <v>15.523</v>
      </c>
      <c r="I2448" s="235"/>
      <c r="J2448" s="231"/>
      <c r="K2448" s="231"/>
      <c r="L2448" s="236"/>
      <c r="M2448" s="237"/>
      <c r="N2448" s="238"/>
      <c r="O2448" s="238"/>
      <c r="P2448" s="238"/>
      <c r="Q2448" s="238"/>
      <c r="R2448" s="238"/>
      <c r="S2448" s="238"/>
      <c r="T2448" s="239"/>
      <c r="AT2448" s="240" t="s">
        <v>162</v>
      </c>
      <c r="AU2448" s="240" t="s">
        <v>86</v>
      </c>
      <c r="AV2448" s="13" t="s">
        <v>86</v>
      </c>
      <c r="AW2448" s="13" t="s">
        <v>41</v>
      </c>
      <c r="AX2448" s="13" t="s">
        <v>77</v>
      </c>
      <c r="AY2448" s="240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735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337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734</v>
      </c>
      <c r="G2451" s="231"/>
      <c r="H2451" s="234">
        <v>15.523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2" customFormat="1" ht="13.5">
      <c r="B2452" s="218"/>
      <c r="C2452" s="219"/>
      <c r="D2452" s="220" t="s">
        <v>162</v>
      </c>
      <c r="E2452" s="221" t="s">
        <v>34</v>
      </c>
      <c r="F2452" s="222" t="s">
        <v>736</v>
      </c>
      <c r="G2452" s="219"/>
      <c r="H2452" s="223" t="s">
        <v>34</v>
      </c>
      <c r="I2452" s="224"/>
      <c r="J2452" s="219"/>
      <c r="K2452" s="219"/>
      <c r="L2452" s="225"/>
      <c r="M2452" s="226"/>
      <c r="N2452" s="227"/>
      <c r="O2452" s="227"/>
      <c r="P2452" s="227"/>
      <c r="Q2452" s="227"/>
      <c r="R2452" s="227"/>
      <c r="S2452" s="227"/>
      <c r="T2452" s="228"/>
      <c r="AT2452" s="229" t="s">
        <v>162</v>
      </c>
      <c r="AU2452" s="229" t="s">
        <v>86</v>
      </c>
      <c r="AV2452" s="12" t="s">
        <v>84</v>
      </c>
      <c r="AW2452" s="12" t="s">
        <v>41</v>
      </c>
      <c r="AX2452" s="12" t="s">
        <v>77</v>
      </c>
      <c r="AY2452" s="229" t="s">
        <v>153</v>
      </c>
    </row>
    <row r="2453" spans="2:51" s="13" customFormat="1" ht="13.5">
      <c r="B2453" s="230"/>
      <c r="C2453" s="231"/>
      <c r="D2453" s="220" t="s">
        <v>162</v>
      </c>
      <c r="E2453" s="232" t="s">
        <v>34</v>
      </c>
      <c r="F2453" s="233" t="s">
        <v>737</v>
      </c>
      <c r="G2453" s="231"/>
      <c r="H2453" s="234">
        <v>13.333</v>
      </c>
      <c r="I2453" s="235"/>
      <c r="J2453" s="231"/>
      <c r="K2453" s="231"/>
      <c r="L2453" s="236"/>
      <c r="M2453" s="237"/>
      <c r="N2453" s="238"/>
      <c r="O2453" s="238"/>
      <c r="P2453" s="238"/>
      <c r="Q2453" s="238"/>
      <c r="R2453" s="238"/>
      <c r="S2453" s="238"/>
      <c r="T2453" s="239"/>
      <c r="AT2453" s="240" t="s">
        <v>162</v>
      </c>
      <c r="AU2453" s="240" t="s">
        <v>86</v>
      </c>
      <c r="AV2453" s="13" t="s">
        <v>86</v>
      </c>
      <c r="AW2453" s="13" t="s">
        <v>41</v>
      </c>
      <c r="AX2453" s="13" t="s">
        <v>77</v>
      </c>
      <c r="AY2453" s="240" t="s">
        <v>153</v>
      </c>
    </row>
    <row r="2454" spans="2:51" s="12" customFormat="1" ht="13.5">
      <c r="B2454" s="218"/>
      <c r="C2454" s="219"/>
      <c r="D2454" s="220" t="s">
        <v>162</v>
      </c>
      <c r="E2454" s="221" t="s">
        <v>34</v>
      </c>
      <c r="F2454" s="222" t="s">
        <v>1946</v>
      </c>
      <c r="G2454" s="219"/>
      <c r="H2454" s="223" t="s">
        <v>34</v>
      </c>
      <c r="I2454" s="224"/>
      <c r="J2454" s="219"/>
      <c r="K2454" s="219"/>
      <c r="L2454" s="225"/>
      <c r="M2454" s="226"/>
      <c r="N2454" s="227"/>
      <c r="O2454" s="227"/>
      <c r="P2454" s="227"/>
      <c r="Q2454" s="227"/>
      <c r="R2454" s="227"/>
      <c r="S2454" s="227"/>
      <c r="T2454" s="228"/>
      <c r="AT2454" s="229" t="s">
        <v>162</v>
      </c>
      <c r="AU2454" s="229" t="s">
        <v>86</v>
      </c>
      <c r="AV2454" s="12" t="s">
        <v>84</v>
      </c>
      <c r="AW2454" s="12" t="s">
        <v>41</v>
      </c>
      <c r="AX2454" s="12" t="s">
        <v>77</v>
      </c>
      <c r="AY2454" s="229" t="s">
        <v>153</v>
      </c>
    </row>
    <row r="2455" spans="2:51" s="12" customFormat="1" ht="13.5">
      <c r="B2455" s="218"/>
      <c r="C2455" s="219"/>
      <c r="D2455" s="220" t="s">
        <v>162</v>
      </c>
      <c r="E2455" s="221" t="s">
        <v>34</v>
      </c>
      <c r="F2455" s="222" t="s">
        <v>1929</v>
      </c>
      <c r="G2455" s="219"/>
      <c r="H2455" s="223" t="s">
        <v>34</v>
      </c>
      <c r="I2455" s="224"/>
      <c r="J2455" s="219"/>
      <c r="K2455" s="219"/>
      <c r="L2455" s="225"/>
      <c r="M2455" s="226"/>
      <c r="N2455" s="227"/>
      <c r="O2455" s="227"/>
      <c r="P2455" s="227"/>
      <c r="Q2455" s="227"/>
      <c r="R2455" s="227"/>
      <c r="S2455" s="227"/>
      <c r="T2455" s="228"/>
      <c r="AT2455" s="229" t="s">
        <v>162</v>
      </c>
      <c r="AU2455" s="229" t="s">
        <v>86</v>
      </c>
      <c r="AV2455" s="12" t="s">
        <v>84</v>
      </c>
      <c r="AW2455" s="12" t="s">
        <v>41</v>
      </c>
      <c r="AX2455" s="12" t="s">
        <v>77</v>
      </c>
      <c r="AY2455" s="229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187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1947</v>
      </c>
      <c r="G2457" s="231"/>
      <c r="H2457" s="234">
        <v>-19.018999999999998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1948</v>
      </c>
      <c r="G2458" s="231"/>
      <c r="H2458" s="234">
        <v>-21.614999999999998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189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1949</v>
      </c>
      <c r="G2460" s="231"/>
      <c r="H2460" s="234">
        <v>-23.114999999999998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1950</v>
      </c>
      <c r="G2461" s="231"/>
      <c r="H2461" s="234">
        <v>-23.141999999999999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261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1951</v>
      </c>
      <c r="G2463" s="231"/>
      <c r="H2463" s="234">
        <v>-43.392000000000003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1952</v>
      </c>
      <c r="G2464" s="231"/>
      <c r="H2464" s="234">
        <v>-33.500999999999998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65" s="12" customFormat="1" ht="13.5">
      <c r="B2465" s="218"/>
      <c r="C2465" s="219"/>
      <c r="D2465" s="220" t="s">
        <v>162</v>
      </c>
      <c r="E2465" s="221" t="s">
        <v>34</v>
      </c>
      <c r="F2465" s="222" t="s">
        <v>268</v>
      </c>
      <c r="G2465" s="219"/>
      <c r="H2465" s="223" t="s">
        <v>34</v>
      </c>
      <c r="I2465" s="224"/>
      <c r="J2465" s="219"/>
      <c r="K2465" s="219"/>
      <c r="L2465" s="225"/>
      <c r="M2465" s="226"/>
      <c r="N2465" s="227"/>
      <c r="O2465" s="227"/>
      <c r="P2465" s="227"/>
      <c r="Q2465" s="227"/>
      <c r="R2465" s="227"/>
      <c r="S2465" s="227"/>
      <c r="T2465" s="228"/>
      <c r="AT2465" s="229" t="s">
        <v>162</v>
      </c>
      <c r="AU2465" s="229" t="s">
        <v>86</v>
      </c>
      <c r="AV2465" s="12" t="s">
        <v>84</v>
      </c>
      <c r="AW2465" s="12" t="s">
        <v>41</v>
      </c>
      <c r="AX2465" s="12" t="s">
        <v>77</v>
      </c>
      <c r="AY2465" s="229" t="s">
        <v>153</v>
      </c>
    </row>
    <row r="2466" spans="2:65" s="13" customFormat="1" ht="13.5">
      <c r="B2466" s="230"/>
      <c r="C2466" s="231"/>
      <c r="D2466" s="220" t="s">
        <v>162</v>
      </c>
      <c r="E2466" s="232" t="s">
        <v>34</v>
      </c>
      <c r="F2466" s="233" t="s">
        <v>1953</v>
      </c>
      <c r="G2466" s="231"/>
      <c r="H2466" s="234">
        <v>-24.331</v>
      </c>
      <c r="I2466" s="235"/>
      <c r="J2466" s="231"/>
      <c r="K2466" s="231"/>
      <c r="L2466" s="236"/>
      <c r="M2466" s="237"/>
      <c r="N2466" s="238"/>
      <c r="O2466" s="238"/>
      <c r="P2466" s="238"/>
      <c r="Q2466" s="238"/>
      <c r="R2466" s="238"/>
      <c r="S2466" s="238"/>
      <c r="T2466" s="239"/>
      <c r="AT2466" s="240" t="s">
        <v>162</v>
      </c>
      <c r="AU2466" s="240" t="s">
        <v>86</v>
      </c>
      <c r="AV2466" s="13" t="s">
        <v>86</v>
      </c>
      <c r="AW2466" s="13" t="s">
        <v>41</v>
      </c>
      <c r="AX2466" s="13" t="s">
        <v>77</v>
      </c>
      <c r="AY2466" s="240" t="s">
        <v>153</v>
      </c>
    </row>
    <row r="2467" spans="2:65" s="13" customFormat="1" ht="13.5">
      <c r="B2467" s="230"/>
      <c r="C2467" s="231"/>
      <c r="D2467" s="220" t="s">
        <v>162</v>
      </c>
      <c r="E2467" s="232" t="s">
        <v>34</v>
      </c>
      <c r="F2467" s="233" t="s">
        <v>1954</v>
      </c>
      <c r="G2467" s="231"/>
      <c r="H2467" s="234">
        <v>-15.523</v>
      </c>
      <c r="I2467" s="235"/>
      <c r="J2467" s="231"/>
      <c r="K2467" s="231"/>
      <c r="L2467" s="236"/>
      <c r="M2467" s="237"/>
      <c r="N2467" s="238"/>
      <c r="O2467" s="238"/>
      <c r="P2467" s="238"/>
      <c r="Q2467" s="238"/>
      <c r="R2467" s="238"/>
      <c r="S2467" s="238"/>
      <c r="T2467" s="239"/>
      <c r="AT2467" s="240" t="s">
        <v>162</v>
      </c>
      <c r="AU2467" s="240" t="s">
        <v>86</v>
      </c>
      <c r="AV2467" s="13" t="s">
        <v>86</v>
      </c>
      <c r="AW2467" s="13" t="s">
        <v>41</v>
      </c>
      <c r="AX2467" s="13" t="s">
        <v>77</v>
      </c>
      <c r="AY2467" s="240" t="s">
        <v>153</v>
      </c>
    </row>
    <row r="2468" spans="2:65" s="12" customFormat="1" ht="13.5">
      <c r="B2468" s="218"/>
      <c r="C2468" s="219"/>
      <c r="D2468" s="220" t="s">
        <v>162</v>
      </c>
      <c r="E2468" s="221" t="s">
        <v>34</v>
      </c>
      <c r="F2468" s="222" t="s">
        <v>270</v>
      </c>
      <c r="G2468" s="219"/>
      <c r="H2468" s="223" t="s">
        <v>34</v>
      </c>
      <c r="I2468" s="224"/>
      <c r="J2468" s="219"/>
      <c r="K2468" s="219"/>
      <c r="L2468" s="225"/>
      <c r="M2468" s="226"/>
      <c r="N2468" s="227"/>
      <c r="O2468" s="227"/>
      <c r="P2468" s="227"/>
      <c r="Q2468" s="227"/>
      <c r="R2468" s="227"/>
      <c r="S2468" s="227"/>
      <c r="T2468" s="228"/>
      <c r="AT2468" s="229" t="s">
        <v>162</v>
      </c>
      <c r="AU2468" s="229" t="s">
        <v>86</v>
      </c>
      <c r="AV2468" s="12" t="s">
        <v>84</v>
      </c>
      <c r="AW2468" s="12" t="s">
        <v>41</v>
      </c>
      <c r="AX2468" s="12" t="s">
        <v>77</v>
      </c>
      <c r="AY2468" s="229" t="s">
        <v>153</v>
      </c>
    </row>
    <row r="2469" spans="2:65" s="13" customFormat="1" ht="13.5">
      <c r="B2469" s="230"/>
      <c r="C2469" s="231"/>
      <c r="D2469" s="220" t="s">
        <v>162</v>
      </c>
      <c r="E2469" s="232" t="s">
        <v>34</v>
      </c>
      <c r="F2469" s="233" t="s">
        <v>1955</v>
      </c>
      <c r="G2469" s="231"/>
      <c r="H2469" s="234">
        <v>-21.696000000000002</v>
      </c>
      <c r="I2469" s="235"/>
      <c r="J2469" s="231"/>
      <c r="K2469" s="231"/>
      <c r="L2469" s="236"/>
      <c r="M2469" s="237"/>
      <c r="N2469" s="238"/>
      <c r="O2469" s="238"/>
      <c r="P2469" s="238"/>
      <c r="Q2469" s="238"/>
      <c r="R2469" s="238"/>
      <c r="S2469" s="238"/>
      <c r="T2469" s="239"/>
      <c r="AT2469" s="240" t="s">
        <v>162</v>
      </c>
      <c r="AU2469" s="240" t="s">
        <v>86</v>
      </c>
      <c r="AV2469" s="13" t="s">
        <v>86</v>
      </c>
      <c r="AW2469" s="13" t="s">
        <v>41</v>
      </c>
      <c r="AX2469" s="13" t="s">
        <v>77</v>
      </c>
      <c r="AY2469" s="240" t="s">
        <v>153</v>
      </c>
    </row>
    <row r="2470" spans="2:65" s="13" customFormat="1" ht="13.5">
      <c r="B2470" s="230"/>
      <c r="C2470" s="231"/>
      <c r="D2470" s="220" t="s">
        <v>162</v>
      </c>
      <c r="E2470" s="232" t="s">
        <v>34</v>
      </c>
      <c r="F2470" s="233" t="s">
        <v>1956</v>
      </c>
      <c r="G2470" s="231"/>
      <c r="H2470" s="234">
        <v>-31.768000000000001</v>
      </c>
      <c r="I2470" s="235"/>
      <c r="J2470" s="231"/>
      <c r="K2470" s="231"/>
      <c r="L2470" s="236"/>
      <c r="M2470" s="237"/>
      <c r="N2470" s="238"/>
      <c r="O2470" s="238"/>
      <c r="P2470" s="238"/>
      <c r="Q2470" s="238"/>
      <c r="R2470" s="238"/>
      <c r="S2470" s="238"/>
      <c r="T2470" s="239"/>
      <c r="AT2470" s="240" t="s">
        <v>162</v>
      </c>
      <c r="AU2470" s="240" t="s">
        <v>86</v>
      </c>
      <c r="AV2470" s="13" t="s">
        <v>86</v>
      </c>
      <c r="AW2470" s="13" t="s">
        <v>41</v>
      </c>
      <c r="AX2470" s="13" t="s">
        <v>77</v>
      </c>
      <c r="AY2470" s="240" t="s">
        <v>153</v>
      </c>
    </row>
    <row r="2471" spans="2:65" s="14" customFormat="1" ht="13.5">
      <c r="B2471" s="241"/>
      <c r="C2471" s="242"/>
      <c r="D2471" s="220" t="s">
        <v>162</v>
      </c>
      <c r="E2471" s="253" t="s">
        <v>34</v>
      </c>
      <c r="F2471" s="254" t="s">
        <v>168</v>
      </c>
      <c r="G2471" s="242"/>
      <c r="H2471" s="255">
        <v>1889.5640000000001</v>
      </c>
      <c r="I2471" s="247"/>
      <c r="J2471" s="242"/>
      <c r="K2471" s="242"/>
      <c r="L2471" s="248"/>
      <c r="M2471" s="249"/>
      <c r="N2471" s="250"/>
      <c r="O2471" s="250"/>
      <c r="P2471" s="250"/>
      <c r="Q2471" s="250"/>
      <c r="R2471" s="250"/>
      <c r="S2471" s="250"/>
      <c r="T2471" s="251"/>
      <c r="AT2471" s="252" t="s">
        <v>162</v>
      </c>
      <c r="AU2471" s="252" t="s">
        <v>86</v>
      </c>
      <c r="AV2471" s="14" t="s">
        <v>160</v>
      </c>
      <c r="AW2471" s="14" t="s">
        <v>41</v>
      </c>
      <c r="AX2471" s="14" t="s">
        <v>84</v>
      </c>
      <c r="AY2471" s="252" t="s">
        <v>153</v>
      </c>
    </row>
    <row r="2472" spans="2:65" s="11" customFormat="1" ht="29.85" customHeight="1">
      <c r="B2472" s="189"/>
      <c r="C2472" s="190"/>
      <c r="D2472" s="203" t="s">
        <v>76</v>
      </c>
      <c r="E2472" s="204" t="s">
        <v>1957</v>
      </c>
      <c r="F2472" s="204" t="s">
        <v>1958</v>
      </c>
      <c r="G2472" s="190"/>
      <c r="H2472" s="190"/>
      <c r="I2472" s="193"/>
      <c r="J2472" s="205">
        <f>BK2472</f>
        <v>0</v>
      </c>
      <c r="K2472" s="190"/>
      <c r="L2472" s="195"/>
      <c r="M2472" s="196"/>
      <c r="N2472" s="197"/>
      <c r="O2472" s="197"/>
      <c r="P2472" s="198">
        <f>SUM(P2473:P2512)</f>
        <v>0</v>
      </c>
      <c r="Q2472" s="197"/>
      <c r="R2472" s="198">
        <f>SUM(R2473:R2512)</f>
        <v>0</v>
      </c>
      <c r="S2472" s="197"/>
      <c r="T2472" s="199">
        <f>SUM(T2473:T2512)</f>
        <v>0</v>
      </c>
      <c r="AR2472" s="200" t="s">
        <v>86</v>
      </c>
      <c r="AT2472" s="201" t="s">
        <v>76</v>
      </c>
      <c r="AU2472" s="201" t="s">
        <v>84</v>
      </c>
      <c r="AY2472" s="200" t="s">
        <v>153</v>
      </c>
      <c r="BK2472" s="202">
        <f>SUM(BK2473:BK2512)</f>
        <v>0</v>
      </c>
    </row>
    <row r="2473" spans="2:65" s="1" customFormat="1" ht="31.5" customHeight="1">
      <c r="B2473" s="43"/>
      <c r="C2473" s="206" t="s">
        <v>1959</v>
      </c>
      <c r="D2473" s="206" t="s">
        <v>155</v>
      </c>
      <c r="E2473" s="207" t="s">
        <v>1960</v>
      </c>
      <c r="F2473" s="208" t="s">
        <v>1961</v>
      </c>
      <c r="G2473" s="209" t="s">
        <v>318</v>
      </c>
      <c r="H2473" s="210">
        <v>5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1962</v>
      </c>
    </row>
    <row r="2474" spans="2:65" s="13" customFormat="1" ht="13.5">
      <c r="B2474" s="230"/>
      <c r="C2474" s="231"/>
      <c r="D2474" s="220" t="s">
        <v>162</v>
      </c>
      <c r="E2474" s="232" t="s">
        <v>34</v>
      </c>
      <c r="F2474" s="233" t="s">
        <v>202</v>
      </c>
      <c r="G2474" s="231"/>
      <c r="H2474" s="234">
        <v>5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65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5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31.5" customHeight="1">
      <c r="B2476" s="43"/>
      <c r="C2476" s="206" t="s">
        <v>1963</v>
      </c>
      <c r="D2476" s="206" t="s">
        <v>155</v>
      </c>
      <c r="E2476" s="207" t="s">
        <v>1964</v>
      </c>
      <c r="F2476" s="208" t="s">
        <v>1965</v>
      </c>
      <c r="G2476" s="209" t="s">
        <v>318</v>
      </c>
      <c r="H2476" s="210">
        <v>4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1966</v>
      </c>
    </row>
    <row r="2477" spans="2:65" s="13" customFormat="1" ht="13.5">
      <c r="B2477" s="230"/>
      <c r="C2477" s="231"/>
      <c r="D2477" s="220" t="s">
        <v>162</v>
      </c>
      <c r="E2477" s="232" t="s">
        <v>34</v>
      </c>
      <c r="F2477" s="233" t="s">
        <v>160</v>
      </c>
      <c r="G2477" s="231"/>
      <c r="H2477" s="234">
        <v>4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65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4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1967</v>
      </c>
      <c r="D2479" s="206" t="s">
        <v>155</v>
      </c>
      <c r="E2479" s="207" t="s">
        <v>1968</v>
      </c>
      <c r="F2479" s="208" t="s">
        <v>1969</v>
      </c>
      <c r="G2479" s="209" t="s">
        <v>318</v>
      </c>
      <c r="H2479" s="210">
        <v>6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1970</v>
      </c>
    </row>
    <row r="2480" spans="2:65" s="13" customFormat="1" ht="13.5">
      <c r="B2480" s="230"/>
      <c r="C2480" s="231"/>
      <c r="D2480" s="220" t="s">
        <v>162</v>
      </c>
      <c r="E2480" s="232" t="s">
        <v>34</v>
      </c>
      <c r="F2480" s="233" t="s">
        <v>206</v>
      </c>
      <c r="G2480" s="231"/>
      <c r="H2480" s="234">
        <v>6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65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6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1971</v>
      </c>
      <c r="D2482" s="206" t="s">
        <v>155</v>
      </c>
      <c r="E2482" s="207" t="s">
        <v>1972</v>
      </c>
      <c r="F2482" s="208" t="s">
        <v>1973</v>
      </c>
      <c r="G2482" s="209" t="s">
        <v>318</v>
      </c>
      <c r="H2482" s="210">
        <v>1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1974</v>
      </c>
    </row>
    <row r="2483" spans="2:65" s="13" customFormat="1" ht="13.5">
      <c r="B2483" s="230"/>
      <c r="C2483" s="231"/>
      <c r="D2483" s="220" t="s">
        <v>162</v>
      </c>
      <c r="E2483" s="232" t="s">
        <v>34</v>
      </c>
      <c r="F2483" s="233" t="s">
        <v>84</v>
      </c>
      <c r="G2483" s="231"/>
      <c r="H2483" s="234">
        <v>1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65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1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1975</v>
      </c>
      <c r="D2485" s="206" t="s">
        <v>155</v>
      </c>
      <c r="E2485" s="207" t="s">
        <v>1976</v>
      </c>
      <c r="F2485" s="208" t="s">
        <v>1977</v>
      </c>
      <c r="G2485" s="209" t="s">
        <v>318</v>
      </c>
      <c r="H2485" s="210">
        <v>2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1978</v>
      </c>
    </row>
    <row r="2486" spans="2:65" s="13" customFormat="1" ht="13.5">
      <c r="B2486" s="230"/>
      <c r="C2486" s="231"/>
      <c r="D2486" s="220" t="s">
        <v>162</v>
      </c>
      <c r="E2486" s="232" t="s">
        <v>34</v>
      </c>
      <c r="F2486" s="233" t="s">
        <v>86</v>
      </c>
      <c r="G2486" s="231"/>
      <c r="H2486" s="234">
        <v>2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65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2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1979</v>
      </c>
      <c r="D2488" s="206" t="s">
        <v>155</v>
      </c>
      <c r="E2488" s="207" t="s">
        <v>1980</v>
      </c>
      <c r="F2488" s="208" t="s">
        <v>1981</v>
      </c>
      <c r="G2488" s="209" t="s">
        <v>318</v>
      </c>
      <c r="H2488" s="210">
        <v>3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1982</v>
      </c>
    </row>
    <row r="2489" spans="2:65" s="13" customFormat="1" ht="13.5">
      <c r="B2489" s="230"/>
      <c r="C2489" s="231"/>
      <c r="D2489" s="220" t="s">
        <v>162</v>
      </c>
      <c r="E2489" s="232" t="s">
        <v>34</v>
      </c>
      <c r="F2489" s="233" t="s">
        <v>95</v>
      </c>
      <c r="G2489" s="231"/>
      <c r="H2489" s="234">
        <v>3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65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3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1983</v>
      </c>
      <c r="D2491" s="206" t="s">
        <v>155</v>
      </c>
      <c r="E2491" s="207" t="s">
        <v>1984</v>
      </c>
      <c r="F2491" s="208" t="s">
        <v>1985</v>
      </c>
      <c r="G2491" s="209" t="s">
        <v>318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1986</v>
      </c>
    </row>
    <row r="2492" spans="2:65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65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1987</v>
      </c>
      <c r="D2494" s="206" t="s">
        <v>155</v>
      </c>
      <c r="E2494" s="207" t="s">
        <v>1988</v>
      </c>
      <c r="F2494" s="208" t="s">
        <v>1989</v>
      </c>
      <c r="G2494" s="209" t="s">
        <v>318</v>
      </c>
      <c r="H2494" s="210">
        <v>4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1990</v>
      </c>
    </row>
    <row r="2495" spans="2:65" s="13" customFormat="1" ht="13.5">
      <c r="B2495" s="230"/>
      <c r="C2495" s="231"/>
      <c r="D2495" s="220" t="s">
        <v>162</v>
      </c>
      <c r="E2495" s="232" t="s">
        <v>34</v>
      </c>
      <c r="F2495" s="233" t="s">
        <v>160</v>
      </c>
      <c r="G2495" s="231"/>
      <c r="H2495" s="234">
        <v>4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65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4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1991</v>
      </c>
      <c r="D2497" s="206" t="s">
        <v>155</v>
      </c>
      <c r="E2497" s="207" t="s">
        <v>1992</v>
      </c>
      <c r="F2497" s="208" t="s">
        <v>1993</v>
      </c>
      <c r="G2497" s="209" t="s">
        <v>318</v>
      </c>
      <c r="H2497" s="210">
        <v>6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1994</v>
      </c>
    </row>
    <row r="2498" spans="2:65" s="13" customFormat="1" ht="13.5">
      <c r="B2498" s="230"/>
      <c r="C2498" s="231"/>
      <c r="D2498" s="220" t="s">
        <v>162</v>
      </c>
      <c r="E2498" s="232" t="s">
        <v>34</v>
      </c>
      <c r="F2498" s="233" t="s">
        <v>206</v>
      </c>
      <c r="G2498" s="231"/>
      <c r="H2498" s="234">
        <v>6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65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6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1995</v>
      </c>
      <c r="D2500" s="206" t="s">
        <v>155</v>
      </c>
      <c r="E2500" s="207" t="s">
        <v>1996</v>
      </c>
      <c r="F2500" s="208" t="s">
        <v>1997</v>
      </c>
      <c r="G2500" s="209" t="s">
        <v>318</v>
      </c>
      <c r="H2500" s="210">
        <v>3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1998</v>
      </c>
    </row>
    <row r="2501" spans="2:65" s="13" customFormat="1" ht="13.5">
      <c r="B2501" s="230"/>
      <c r="C2501" s="231"/>
      <c r="D2501" s="220" t="s">
        <v>162</v>
      </c>
      <c r="E2501" s="232" t="s">
        <v>34</v>
      </c>
      <c r="F2501" s="233" t="s">
        <v>95</v>
      </c>
      <c r="G2501" s="231"/>
      <c r="H2501" s="234">
        <v>3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65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3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1999</v>
      </c>
      <c r="D2503" s="206" t="s">
        <v>155</v>
      </c>
      <c r="E2503" s="207" t="s">
        <v>2000</v>
      </c>
      <c r="F2503" s="208" t="s">
        <v>2001</v>
      </c>
      <c r="G2503" s="209" t="s">
        <v>318</v>
      </c>
      <c r="H2503" s="210">
        <v>5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2002</v>
      </c>
    </row>
    <row r="2504" spans="2:65" s="13" customFormat="1" ht="13.5">
      <c r="B2504" s="230"/>
      <c r="C2504" s="231"/>
      <c r="D2504" s="220" t="s">
        <v>162</v>
      </c>
      <c r="E2504" s="232" t="s">
        <v>34</v>
      </c>
      <c r="F2504" s="233" t="s">
        <v>202</v>
      </c>
      <c r="G2504" s="231"/>
      <c r="H2504" s="234">
        <v>5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65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5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2003</v>
      </c>
      <c r="D2506" s="206" t="s">
        <v>155</v>
      </c>
      <c r="E2506" s="207" t="s">
        <v>2004</v>
      </c>
      <c r="F2506" s="208" t="s">
        <v>2005</v>
      </c>
      <c r="G2506" s="209" t="s">
        <v>318</v>
      </c>
      <c r="H2506" s="210">
        <v>5</v>
      </c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2006</v>
      </c>
    </row>
    <row r="2507" spans="2:65" s="13" customFormat="1" ht="13.5">
      <c r="B2507" s="230"/>
      <c r="C2507" s="231"/>
      <c r="D2507" s="220" t="s">
        <v>162</v>
      </c>
      <c r="E2507" s="232" t="s">
        <v>34</v>
      </c>
      <c r="F2507" s="233" t="s">
        <v>202</v>
      </c>
      <c r="G2507" s="231"/>
      <c r="H2507" s="234">
        <v>5</v>
      </c>
      <c r="I2507" s="235"/>
      <c r="J2507" s="231"/>
      <c r="K2507" s="231"/>
      <c r="L2507" s="236"/>
      <c r="M2507" s="237"/>
      <c r="N2507" s="238"/>
      <c r="O2507" s="238"/>
      <c r="P2507" s="238"/>
      <c r="Q2507" s="238"/>
      <c r="R2507" s="238"/>
      <c r="S2507" s="238"/>
      <c r="T2507" s="239"/>
      <c r="AT2507" s="240" t="s">
        <v>162</v>
      </c>
      <c r="AU2507" s="240" t="s">
        <v>86</v>
      </c>
      <c r="AV2507" s="13" t="s">
        <v>86</v>
      </c>
      <c r="AW2507" s="13" t="s">
        <v>41</v>
      </c>
      <c r="AX2507" s="13" t="s">
        <v>77</v>
      </c>
      <c r="AY2507" s="240" t="s">
        <v>153</v>
      </c>
    </row>
    <row r="2508" spans="2:65" s="14" customFormat="1" ht="13.5">
      <c r="B2508" s="241"/>
      <c r="C2508" s="242"/>
      <c r="D2508" s="243" t="s">
        <v>162</v>
      </c>
      <c r="E2508" s="244" t="s">
        <v>34</v>
      </c>
      <c r="F2508" s="245" t="s">
        <v>168</v>
      </c>
      <c r="G2508" s="242"/>
      <c r="H2508" s="246">
        <v>5</v>
      </c>
      <c r="I2508" s="247"/>
      <c r="J2508" s="242"/>
      <c r="K2508" s="242"/>
      <c r="L2508" s="248"/>
      <c r="M2508" s="249"/>
      <c r="N2508" s="250"/>
      <c r="O2508" s="250"/>
      <c r="P2508" s="250"/>
      <c r="Q2508" s="250"/>
      <c r="R2508" s="250"/>
      <c r="S2508" s="250"/>
      <c r="T2508" s="251"/>
      <c r="AT2508" s="252" t="s">
        <v>162</v>
      </c>
      <c r="AU2508" s="252" t="s">
        <v>86</v>
      </c>
      <c r="AV2508" s="14" t="s">
        <v>160</v>
      </c>
      <c r="AW2508" s="14" t="s">
        <v>41</v>
      </c>
      <c r="AX2508" s="14" t="s">
        <v>84</v>
      </c>
      <c r="AY2508" s="252" t="s">
        <v>153</v>
      </c>
    </row>
    <row r="2509" spans="2:65" s="1" customFormat="1" ht="22.5" customHeight="1">
      <c r="B2509" s="43"/>
      <c r="C2509" s="206" t="s">
        <v>2007</v>
      </c>
      <c r="D2509" s="206" t="s">
        <v>155</v>
      </c>
      <c r="E2509" s="207" t="s">
        <v>2008</v>
      </c>
      <c r="F2509" s="208" t="s">
        <v>2009</v>
      </c>
      <c r="G2509" s="209" t="s">
        <v>318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288</v>
      </c>
      <c r="AT2509" s="25" t="s">
        <v>155</v>
      </c>
      <c r="AU2509" s="25" t="s">
        <v>86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288</v>
      </c>
      <c r="BM2509" s="25" t="s">
        <v>2010</v>
      </c>
    </row>
    <row r="2510" spans="2:65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86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65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86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2011</v>
      </c>
      <c r="D2512" s="206" t="s">
        <v>155</v>
      </c>
      <c r="E2512" s="207" t="s">
        <v>2012</v>
      </c>
      <c r="F2512" s="208" t="s">
        <v>2013</v>
      </c>
      <c r="G2512" s="209" t="s">
        <v>982</v>
      </c>
      <c r="H2512" s="289"/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288</v>
      </c>
      <c r="AT2512" s="25" t="s">
        <v>155</v>
      </c>
      <c r="AU2512" s="25" t="s">
        <v>86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288</v>
      </c>
      <c r="BM2512" s="25" t="s">
        <v>2014</v>
      </c>
    </row>
    <row r="2513" spans="2:65" s="11" customFormat="1" ht="29.85" customHeight="1">
      <c r="B2513" s="189"/>
      <c r="C2513" s="190"/>
      <c r="D2513" s="191" t="s">
        <v>76</v>
      </c>
      <c r="E2513" s="269" t="s">
        <v>2015</v>
      </c>
      <c r="F2513" s="269" t="s">
        <v>2016</v>
      </c>
      <c r="G2513" s="190"/>
      <c r="H2513" s="190"/>
      <c r="I2513" s="193"/>
      <c r="J2513" s="270">
        <f>BK2513</f>
        <v>0</v>
      </c>
      <c r="K2513" s="190"/>
      <c r="L2513" s="195"/>
      <c r="M2513" s="196"/>
      <c r="N2513" s="197"/>
      <c r="O2513" s="197"/>
      <c r="P2513" s="198">
        <f>P2514</f>
        <v>0</v>
      </c>
      <c r="Q2513" s="197"/>
      <c r="R2513" s="198">
        <f>R2514</f>
        <v>0</v>
      </c>
      <c r="S2513" s="197"/>
      <c r="T2513" s="199">
        <f>T2514</f>
        <v>0</v>
      </c>
      <c r="AR2513" s="200" t="s">
        <v>86</v>
      </c>
      <c r="AT2513" s="201" t="s">
        <v>76</v>
      </c>
      <c r="AU2513" s="201" t="s">
        <v>84</v>
      </c>
      <c r="AY2513" s="200" t="s">
        <v>153</v>
      </c>
      <c r="BK2513" s="202">
        <f>BK2514</f>
        <v>0</v>
      </c>
    </row>
    <row r="2514" spans="2:65" s="11" customFormat="1" ht="14.85" customHeight="1">
      <c r="B2514" s="189"/>
      <c r="C2514" s="190"/>
      <c r="D2514" s="203" t="s">
        <v>76</v>
      </c>
      <c r="E2514" s="204" t="s">
        <v>2017</v>
      </c>
      <c r="F2514" s="204" t="s">
        <v>2018</v>
      </c>
      <c r="G2514" s="190"/>
      <c r="H2514" s="190"/>
      <c r="I2514" s="193"/>
      <c r="J2514" s="205">
        <f>BK2514</f>
        <v>0</v>
      </c>
      <c r="K2514" s="190"/>
      <c r="L2514" s="195"/>
      <c r="M2514" s="196"/>
      <c r="N2514" s="197"/>
      <c r="O2514" s="197"/>
      <c r="P2514" s="198">
        <f>SUM(P2515:P2655)</f>
        <v>0</v>
      </c>
      <c r="Q2514" s="197"/>
      <c r="R2514" s="198">
        <f>SUM(R2515:R2655)</f>
        <v>0</v>
      </c>
      <c r="S2514" s="197"/>
      <c r="T2514" s="199">
        <f>SUM(T2515:T2655)</f>
        <v>0</v>
      </c>
      <c r="AR2514" s="200" t="s">
        <v>86</v>
      </c>
      <c r="AT2514" s="201" t="s">
        <v>76</v>
      </c>
      <c r="AU2514" s="201" t="s">
        <v>86</v>
      </c>
      <c r="AY2514" s="200" t="s">
        <v>153</v>
      </c>
      <c r="BK2514" s="202">
        <f>SUM(BK2515:BK2655)</f>
        <v>0</v>
      </c>
    </row>
    <row r="2515" spans="2:65" s="1" customFormat="1" ht="22.5" customHeight="1">
      <c r="B2515" s="43"/>
      <c r="C2515" s="206" t="s">
        <v>2019</v>
      </c>
      <c r="D2515" s="206" t="s">
        <v>155</v>
      </c>
      <c r="E2515" s="207" t="s">
        <v>2020</v>
      </c>
      <c r="F2515" s="208" t="s">
        <v>2021</v>
      </c>
      <c r="G2515" s="209" t="s">
        <v>318</v>
      </c>
      <c r="H2515" s="210">
        <v>1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2022</v>
      </c>
    </row>
    <row r="2516" spans="2:65" s="13" customFormat="1" ht="13.5">
      <c r="B2516" s="230"/>
      <c r="C2516" s="231"/>
      <c r="D2516" s="220" t="s">
        <v>162</v>
      </c>
      <c r="E2516" s="232" t="s">
        <v>34</v>
      </c>
      <c r="F2516" s="233" t="s">
        <v>84</v>
      </c>
      <c r="G2516" s="231"/>
      <c r="H2516" s="234">
        <v>1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65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1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22.5" customHeight="1">
      <c r="B2518" s="43"/>
      <c r="C2518" s="206" t="s">
        <v>2023</v>
      </c>
      <c r="D2518" s="206" t="s">
        <v>155</v>
      </c>
      <c r="E2518" s="207" t="s">
        <v>2024</v>
      </c>
      <c r="F2518" s="208" t="s">
        <v>2025</v>
      </c>
      <c r="G2518" s="209" t="s">
        <v>318</v>
      </c>
      <c r="H2518" s="210">
        <v>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2026</v>
      </c>
    </row>
    <row r="2519" spans="2:65" s="13" customFormat="1" ht="13.5">
      <c r="B2519" s="230"/>
      <c r="C2519" s="231"/>
      <c r="D2519" s="220" t="s">
        <v>162</v>
      </c>
      <c r="E2519" s="232" t="s">
        <v>34</v>
      </c>
      <c r="F2519" s="233" t="s">
        <v>84</v>
      </c>
      <c r="G2519" s="231"/>
      <c r="H2519" s="234">
        <v>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65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2027</v>
      </c>
      <c r="D2521" s="206" t="s">
        <v>155</v>
      </c>
      <c r="E2521" s="207" t="s">
        <v>2028</v>
      </c>
      <c r="F2521" s="208" t="s">
        <v>2029</v>
      </c>
      <c r="G2521" s="209" t="s">
        <v>2030</v>
      </c>
      <c r="H2521" s="210">
        <v>3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2031</v>
      </c>
    </row>
    <row r="2522" spans="2:65" s="13" customFormat="1" ht="13.5">
      <c r="B2522" s="230"/>
      <c r="C2522" s="231"/>
      <c r="D2522" s="220" t="s">
        <v>162</v>
      </c>
      <c r="E2522" s="232" t="s">
        <v>34</v>
      </c>
      <c r="F2522" s="233" t="s">
        <v>95</v>
      </c>
      <c r="G2522" s="231"/>
      <c r="H2522" s="234">
        <v>3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65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3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31.5" customHeight="1">
      <c r="B2524" s="43"/>
      <c r="C2524" s="206" t="s">
        <v>2032</v>
      </c>
      <c r="D2524" s="206" t="s">
        <v>155</v>
      </c>
      <c r="E2524" s="207" t="s">
        <v>2033</v>
      </c>
      <c r="F2524" s="208" t="s">
        <v>2034</v>
      </c>
      <c r="G2524" s="209" t="s">
        <v>2035</v>
      </c>
      <c r="H2524" s="210">
        <v>31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2036</v>
      </c>
    </row>
    <row r="2525" spans="2:65" s="13" customFormat="1" ht="13.5">
      <c r="B2525" s="230"/>
      <c r="C2525" s="231"/>
      <c r="D2525" s="220" t="s">
        <v>162</v>
      </c>
      <c r="E2525" s="232" t="s">
        <v>34</v>
      </c>
      <c r="F2525" s="233" t="s">
        <v>416</v>
      </c>
      <c r="G2525" s="231"/>
      <c r="H2525" s="234">
        <v>31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65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31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2037</v>
      </c>
      <c r="D2527" s="206" t="s">
        <v>155</v>
      </c>
      <c r="E2527" s="207" t="s">
        <v>2038</v>
      </c>
      <c r="F2527" s="208" t="s">
        <v>2039</v>
      </c>
      <c r="G2527" s="209" t="s">
        <v>2035</v>
      </c>
      <c r="H2527" s="210">
        <v>6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2040</v>
      </c>
    </row>
    <row r="2528" spans="2:65" s="13" customFormat="1" ht="13.5">
      <c r="B2528" s="230"/>
      <c r="C2528" s="231"/>
      <c r="D2528" s="220" t="s">
        <v>162</v>
      </c>
      <c r="E2528" s="232" t="s">
        <v>34</v>
      </c>
      <c r="F2528" s="233" t="s">
        <v>206</v>
      </c>
      <c r="G2528" s="231"/>
      <c r="H2528" s="234">
        <v>6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65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6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2041</v>
      </c>
      <c r="D2530" s="206" t="s">
        <v>155</v>
      </c>
      <c r="E2530" s="207" t="s">
        <v>2042</v>
      </c>
      <c r="F2530" s="208" t="s">
        <v>2043</v>
      </c>
      <c r="G2530" s="209" t="s">
        <v>2035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2044</v>
      </c>
    </row>
    <row r="2531" spans="2:65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65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2045</v>
      </c>
      <c r="D2533" s="206" t="s">
        <v>155</v>
      </c>
      <c r="E2533" s="207" t="s">
        <v>2046</v>
      </c>
      <c r="F2533" s="208" t="s">
        <v>2047</v>
      </c>
      <c r="G2533" s="209" t="s">
        <v>2035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2048</v>
      </c>
    </row>
    <row r="2534" spans="2:65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65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2049</v>
      </c>
      <c r="D2536" s="206" t="s">
        <v>155</v>
      </c>
      <c r="E2536" s="207" t="s">
        <v>2050</v>
      </c>
      <c r="F2536" s="208" t="s">
        <v>2051</v>
      </c>
      <c r="G2536" s="209" t="s">
        <v>2035</v>
      </c>
      <c r="H2536" s="210">
        <v>1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2052</v>
      </c>
    </row>
    <row r="2537" spans="2:65" s="13" customFormat="1" ht="13.5">
      <c r="B2537" s="230"/>
      <c r="C2537" s="231"/>
      <c r="D2537" s="220" t="s">
        <v>162</v>
      </c>
      <c r="E2537" s="232" t="s">
        <v>34</v>
      </c>
      <c r="F2537" s="233" t="s">
        <v>84</v>
      </c>
      <c r="G2537" s="231"/>
      <c r="H2537" s="234">
        <v>1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65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1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2053</v>
      </c>
      <c r="D2539" s="206" t="s">
        <v>155</v>
      </c>
      <c r="E2539" s="207" t="s">
        <v>2054</v>
      </c>
      <c r="F2539" s="208" t="s">
        <v>2055</v>
      </c>
      <c r="G2539" s="209" t="s">
        <v>2035</v>
      </c>
      <c r="H2539" s="210">
        <v>1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2056</v>
      </c>
    </row>
    <row r="2540" spans="2:65" s="13" customFormat="1" ht="13.5">
      <c r="B2540" s="230"/>
      <c r="C2540" s="231"/>
      <c r="D2540" s="220" t="s">
        <v>162</v>
      </c>
      <c r="E2540" s="232" t="s">
        <v>34</v>
      </c>
      <c r="F2540" s="233" t="s">
        <v>84</v>
      </c>
      <c r="G2540" s="231"/>
      <c r="H2540" s="234">
        <v>1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65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1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2057</v>
      </c>
      <c r="D2542" s="206" t="s">
        <v>155</v>
      </c>
      <c r="E2542" s="207" t="s">
        <v>2058</v>
      </c>
      <c r="F2542" s="208" t="s">
        <v>2059</v>
      </c>
      <c r="G2542" s="209" t="s">
        <v>318</v>
      </c>
      <c r="H2542" s="210">
        <v>2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2060</v>
      </c>
    </row>
    <row r="2543" spans="2:65" s="13" customFormat="1" ht="13.5">
      <c r="B2543" s="230"/>
      <c r="C2543" s="231"/>
      <c r="D2543" s="220" t="s">
        <v>162</v>
      </c>
      <c r="E2543" s="232" t="s">
        <v>34</v>
      </c>
      <c r="F2543" s="233" t="s">
        <v>86</v>
      </c>
      <c r="G2543" s="231"/>
      <c r="H2543" s="234">
        <v>2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65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2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2061</v>
      </c>
      <c r="D2545" s="206" t="s">
        <v>155</v>
      </c>
      <c r="E2545" s="207" t="s">
        <v>2062</v>
      </c>
      <c r="F2545" s="208" t="s">
        <v>2063</v>
      </c>
      <c r="G2545" s="209" t="s">
        <v>318</v>
      </c>
      <c r="H2545" s="210">
        <v>3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2064</v>
      </c>
    </row>
    <row r="2546" spans="2:65" s="13" customFormat="1" ht="13.5">
      <c r="B2546" s="230"/>
      <c r="C2546" s="231"/>
      <c r="D2546" s="220" t="s">
        <v>162</v>
      </c>
      <c r="E2546" s="232" t="s">
        <v>34</v>
      </c>
      <c r="F2546" s="233" t="s">
        <v>95</v>
      </c>
      <c r="G2546" s="231"/>
      <c r="H2546" s="234">
        <v>3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65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3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2065</v>
      </c>
      <c r="D2548" s="206" t="s">
        <v>155</v>
      </c>
      <c r="E2548" s="207" t="s">
        <v>2066</v>
      </c>
      <c r="F2548" s="208" t="s">
        <v>2067</v>
      </c>
      <c r="G2548" s="209" t="s">
        <v>318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2068</v>
      </c>
    </row>
    <row r="2549" spans="2:65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65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2069</v>
      </c>
      <c r="D2551" s="206" t="s">
        <v>155</v>
      </c>
      <c r="E2551" s="207" t="s">
        <v>2070</v>
      </c>
      <c r="F2551" s="208" t="s">
        <v>2071</v>
      </c>
      <c r="G2551" s="209" t="s">
        <v>318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2072</v>
      </c>
    </row>
    <row r="2552" spans="2:65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65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2073</v>
      </c>
      <c r="D2554" s="206" t="s">
        <v>155</v>
      </c>
      <c r="E2554" s="207" t="s">
        <v>2074</v>
      </c>
      <c r="F2554" s="208" t="s">
        <v>2075</v>
      </c>
      <c r="G2554" s="209" t="s">
        <v>318</v>
      </c>
      <c r="H2554" s="210">
        <v>1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2076</v>
      </c>
    </row>
    <row r="2555" spans="2:65" s="13" customFormat="1" ht="13.5">
      <c r="B2555" s="230"/>
      <c r="C2555" s="231"/>
      <c r="D2555" s="220" t="s">
        <v>162</v>
      </c>
      <c r="E2555" s="232" t="s">
        <v>34</v>
      </c>
      <c r="F2555" s="233" t="s">
        <v>84</v>
      </c>
      <c r="G2555" s="231"/>
      <c r="H2555" s="234">
        <v>1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65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1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2077</v>
      </c>
      <c r="D2557" s="206" t="s">
        <v>155</v>
      </c>
      <c r="E2557" s="207" t="s">
        <v>2078</v>
      </c>
      <c r="F2557" s="208" t="s">
        <v>2079</v>
      </c>
      <c r="G2557" s="209" t="s">
        <v>2035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2080</v>
      </c>
    </row>
    <row r="2558" spans="2:65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65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2081</v>
      </c>
      <c r="D2560" s="206" t="s">
        <v>155</v>
      </c>
      <c r="E2560" s="207" t="s">
        <v>2082</v>
      </c>
      <c r="F2560" s="208" t="s">
        <v>2083</v>
      </c>
      <c r="G2560" s="209" t="s">
        <v>318</v>
      </c>
      <c r="H2560" s="210">
        <v>2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2084</v>
      </c>
    </row>
    <row r="2561" spans="2:65" s="13" customFormat="1" ht="13.5">
      <c r="B2561" s="230"/>
      <c r="C2561" s="231"/>
      <c r="D2561" s="220" t="s">
        <v>162</v>
      </c>
      <c r="E2561" s="232" t="s">
        <v>34</v>
      </c>
      <c r="F2561" s="233" t="s">
        <v>86</v>
      </c>
      <c r="G2561" s="231"/>
      <c r="H2561" s="234">
        <v>2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65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2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2085</v>
      </c>
      <c r="D2563" s="206" t="s">
        <v>155</v>
      </c>
      <c r="E2563" s="207" t="s">
        <v>2086</v>
      </c>
      <c r="F2563" s="208" t="s">
        <v>2087</v>
      </c>
      <c r="G2563" s="209" t="s">
        <v>318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2088</v>
      </c>
    </row>
    <row r="2564" spans="2:65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65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2089</v>
      </c>
      <c r="D2566" s="206" t="s">
        <v>155</v>
      </c>
      <c r="E2566" s="207" t="s">
        <v>2090</v>
      </c>
      <c r="F2566" s="208" t="s">
        <v>2091</v>
      </c>
      <c r="G2566" s="209" t="s">
        <v>318</v>
      </c>
      <c r="H2566" s="210">
        <v>1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2092</v>
      </c>
    </row>
    <row r="2567" spans="2:65" s="13" customFormat="1" ht="13.5">
      <c r="B2567" s="230"/>
      <c r="C2567" s="231"/>
      <c r="D2567" s="220" t="s">
        <v>162</v>
      </c>
      <c r="E2567" s="232" t="s">
        <v>34</v>
      </c>
      <c r="F2567" s="233" t="s">
        <v>84</v>
      </c>
      <c r="G2567" s="231"/>
      <c r="H2567" s="234">
        <v>1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65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1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2093</v>
      </c>
      <c r="D2569" s="206" t="s">
        <v>155</v>
      </c>
      <c r="E2569" s="207" t="s">
        <v>2094</v>
      </c>
      <c r="F2569" s="208" t="s">
        <v>2095</v>
      </c>
      <c r="G2569" s="209" t="s">
        <v>318</v>
      </c>
      <c r="H2569" s="210">
        <v>1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2096</v>
      </c>
    </row>
    <row r="2570" spans="2:65" s="13" customFormat="1" ht="13.5">
      <c r="B2570" s="230"/>
      <c r="C2570" s="231"/>
      <c r="D2570" s="220" t="s">
        <v>162</v>
      </c>
      <c r="E2570" s="232" t="s">
        <v>34</v>
      </c>
      <c r="F2570" s="233" t="s">
        <v>84</v>
      </c>
      <c r="G2570" s="231"/>
      <c r="H2570" s="234">
        <v>1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65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1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2097</v>
      </c>
      <c r="D2572" s="206" t="s">
        <v>155</v>
      </c>
      <c r="E2572" s="207" t="s">
        <v>2098</v>
      </c>
      <c r="F2572" s="208" t="s">
        <v>2099</v>
      </c>
      <c r="G2572" s="209" t="s">
        <v>318</v>
      </c>
      <c r="H2572" s="210">
        <v>34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2100</v>
      </c>
    </row>
    <row r="2573" spans="2:65" s="13" customFormat="1" ht="13.5">
      <c r="B2573" s="230"/>
      <c r="C2573" s="231"/>
      <c r="D2573" s="220" t="s">
        <v>162</v>
      </c>
      <c r="E2573" s="232" t="s">
        <v>34</v>
      </c>
      <c r="F2573" s="233" t="s">
        <v>431</v>
      </c>
      <c r="G2573" s="231"/>
      <c r="H2573" s="234">
        <v>34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65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34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2101</v>
      </c>
      <c r="D2575" s="206" t="s">
        <v>155</v>
      </c>
      <c r="E2575" s="207" t="s">
        <v>2102</v>
      </c>
      <c r="F2575" s="208" t="s">
        <v>2103</v>
      </c>
      <c r="G2575" s="209" t="s">
        <v>318</v>
      </c>
      <c r="H2575" s="210">
        <v>4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2104</v>
      </c>
    </row>
    <row r="2576" spans="2:65" s="13" customFormat="1" ht="13.5">
      <c r="B2576" s="230"/>
      <c r="C2576" s="231"/>
      <c r="D2576" s="220" t="s">
        <v>162</v>
      </c>
      <c r="E2576" s="232" t="s">
        <v>34</v>
      </c>
      <c r="F2576" s="233" t="s">
        <v>160</v>
      </c>
      <c r="G2576" s="231"/>
      <c r="H2576" s="234">
        <v>4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65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4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2105</v>
      </c>
      <c r="D2578" s="206" t="s">
        <v>155</v>
      </c>
      <c r="E2578" s="207" t="s">
        <v>2106</v>
      </c>
      <c r="F2578" s="208" t="s">
        <v>2107</v>
      </c>
      <c r="G2578" s="209" t="s">
        <v>318</v>
      </c>
      <c r="H2578" s="210">
        <v>1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2108</v>
      </c>
    </row>
    <row r="2579" spans="2:65" s="13" customFormat="1" ht="13.5">
      <c r="B2579" s="230"/>
      <c r="C2579" s="231"/>
      <c r="D2579" s="220" t="s">
        <v>162</v>
      </c>
      <c r="E2579" s="232" t="s">
        <v>34</v>
      </c>
      <c r="F2579" s="233" t="s">
        <v>84</v>
      </c>
      <c r="G2579" s="231"/>
      <c r="H2579" s="234">
        <v>1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65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1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2109</v>
      </c>
      <c r="D2581" s="206" t="s">
        <v>155</v>
      </c>
      <c r="E2581" s="207" t="s">
        <v>2110</v>
      </c>
      <c r="F2581" s="208" t="s">
        <v>2111</v>
      </c>
      <c r="G2581" s="209" t="s">
        <v>318</v>
      </c>
      <c r="H2581" s="210">
        <v>2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2112</v>
      </c>
    </row>
    <row r="2582" spans="2:65" s="13" customFormat="1" ht="13.5">
      <c r="B2582" s="230"/>
      <c r="C2582" s="231"/>
      <c r="D2582" s="220" t="s">
        <v>162</v>
      </c>
      <c r="E2582" s="232" t="s">
        <v>34</v>
      </c>
      <c r="F2582" s="233" t="s">
        <v>86</v>
      </c>
      <c r="G2582" s="231"/>
      <c r="H2582" s="234">
        <v>2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65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2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2113</v>
      </c>
      <c r="D2584" s="206" t="s">
        <v>155</v>
      </c>
      <c r="E2584" s="207" t="s">
        <v>2114</v>
      </c>
      <c r="F2584" s="208" t="s">
        <v>2115</v>
      </c>
      <c r="G2584" s="209" t="s">
        <v>318</v>
      </c>
      <c r="H2584" s="210">
        <v>2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2116</v>
      </c>
    </row>
    <row r="2585" spans="2:65" s="13" customFormat="1" ht="13.5">
      <c r="B2585" s="230"/>
      <c r="C2585" s="231"/>
      <c r="D2585" s="220" t="s">
        <v>162</v>
      </c>
      <c r="E2585" s="232" t="s">
        <v>34</v>
      </c>
      <c r="F2585" s="233" t="s">
        <v>86</v>
      </c>
      <c r="G2585" s="231"/>
      <c r="H2585" s="234">
        <v>2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65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2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2117</v>
      </c>
      <c r="D2587" s="206" t="s">
        <v>155</v>
      </c>
      <c r="E2587" s="207" t="s">
        <v>2118</v>
      </c>
      <c r="F2587" s="208" t="s">
        <v>2119</v>
      </c>
      <c r="G2587" s="209" t="s">
        <v>318</v>
      </c>
      <c r="H2587" s="210">
        <v>1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2120</v>
      </c>
    </row>
    <row r="2588" spans="2:65" s="13" customFormat="1" ht="13.5">
      <c r="B2588" s="230"/>
      <c r="C2588" s="231"/>
      <c r="D2588" s="220" t="s">
        <v>162</v>
      </c>
      <c r="E2588" s="232" t="s">
        <v>34</v>
      </c>
      <c r="F2588" s="233" t="s">
        <v>84</v>
      </c>
      <c r="G2588" s="231"/>
      <c r="H2588" s="234">
        <v>1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65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1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2121</v>
      </c>
      <c r="D2590" s="206" t="s">
        <v>155</v>
      </c>
      <c r="E2590" s="207" t="s">
        <v>2122</v>
      </c>
      <c r="F2590" s="208" t="s">
        <v>2123</v>
      </c>
      <c r="G2590" s="209" t="s">
        <v>318</v>
      </c>
      <c r="H2590" s="210">
        <v>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2124</v>
      </c>
    </row>
    <row r="2591" spans="2:65" s="13" customFormat="1" ht="13.5">
      <c r="B2591" s="230"/>
      <c r="C2591" s="231"/>
      <c r="D2591" s="220" t="s">
        <v>162</v>
      </c>
      <c r="E2591" s="232" t="s">
        <v>34</v>
      </c>
      <c r="F2591" s="233" t="s">
        <v>84</v>
      </c>
      <c r="G2591" s="231"/>
      <c r="H2591" s="234">
        <v>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65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2125</v>
      </c>
      <c r="D2593" s="206" t="s">
        <v>155</v>
      </c>
      <c r="E2593" s="207" t="s">
        <v>2126</v>
      </c>
      <c r="F2593" s="208" t="s">
        <v>2127</v>
      </c>
      <c r="G2593" s="209" t="s">
        <v>318</v>
      </c>
      <c r="H2593" s="210">
        <v>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2128</v>
      </c>
    </row>
    <row r="2594" spans="2:65" s="13" customFormat="1" ht="13.5">
      <c r="B2594" s="230"/>
      <c r="C2594" s="231"/>
      <c r="D2594" s="220" t="s">
        <v>162</v>
      </c>
      <c r="E2594" s="232" t="s">
        <v>34</v>
      </c>
      <c r="F2594" s="233" t="s">
        <v>160</v>
      </c>
      <c r="G2594" s="231"/>
      <c r="H2594" s="234">
        <v>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65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2129</v>
      </c>
      <c r="D2596" s="206" t="s">
        <v>155</v>
      </c>
      <c r="E2596" s="207" t="s">
        <v>2130</v>
      </c>
      <c r="F2596" s="208" t="s">
        <v>2131</v>
      </c>
      <c r="G2596" s="209" t="s">
        <v>318</v>
      </c>
      <c r="H2596" s="210">
        <v>21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2132</v>
      </c>
    </row>
    <row r="2597" spans="2:65" s="13" customFormat="1" ht="13.5">
      <c r="B2597" s="230"/>
      <c r="C2597" s="231"/>
      <c r="D2597" s="220" t="s">
        <v>162</v>
      </c>
      <c r="E2597" s="232" t="s">
        <v>34</v>
      </c>
      <c r="F2597" s="233" t="s">
        <v>9</v>
      </c>
      <c r="G2597" s="231"/>
      <c r="H2597" s="234">
        <v>21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65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21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2133</v>
      </c>
      <c r="D2599" s="206" t="s">
        <v>155</v>
      </c>
      <c r="E2599" s="207" t="s">
        <v>2134</v>
      </c>
      <c r="F2599" s="208" t="s">
        <v>2135</v>
      </c>
      <c r="G2599" s="209" t="s">
        <v>318</v>
      </c>
      <c r="H2599" s="210">
        <v>24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2136</v>
      </c>
    </row>
    <row r="2600" spans="2:65" s="13" customFormat="1" ht="13.5">
      <c r="B2600" s="230"/>
      <c r="C2600" s="231"/>
      <c r="D2600" s="220" t="s">
        <v>162</v>
      </c>
      <c r="E2600" s="232" t="s">
        <v>34</v>
      </c>
      <c r="F2600" s="233" t="s">
        <v>367</v>
      </c>
      <c r="G2600" s="231"/>
      <c r="H2600" s="234">
        <v>24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65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24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2137</v>
      </c>
      <c r="D2602" s="206" t="s">
        <v>155</v>
      </c>
      <c r="E2602" s="207" t="s">
        <v>2138</v>
      </c>
      <c r="F2602" s="208" t="s">
        <v>2139</v>
      </c>
      <c r="G2602" s="209" t="s">
        <v>318</v>
      </c>
      <c r="H2602" s="210">
        <v>1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2140</v>
      </c>
    </row>
    <row r="2603" spans="2:65" s="13" customFormat="1" ht="13.5">
      <c r="B2603" s="230"/>
      <c r="C2603" s="231"/>
      <c r="D2603" s="220" t="s">
        <v>162</v>
      </c>
      <c r="E2603" s="232" t="s">
        <v>34</v>
      </c>
      <c r="F2603" s="233" t="s">
        <v>84</v>
      </c>
      <c r="G2603" s="231"/>
      <c r="H2603" s="234">
        <v>1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65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1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2141</v>
      </c>
      <c r="D2605" s="206" t="s">
        <v>155</v>
      </c>
      <c r="E2605" s="207" t="s">
        <v>2142</v>
      </c>
      <c r="F2605" s="208" t="s">
        <v>2143</v>
      </c>
      <c r="G2605" s="209" t="s">
        <v>318</v>
      </c>
      <c r="H2605" s="210">
        <v>1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2144</v>
      </c>
    </row>
    <row r="2606" spans="2:65" s="13" customFormat="1" ht="13.5">
      <c r="B2606" s="230"/>
      <c r="C2606" s="231"/>
      <c r="D2606" s="220" t="s">
        <v>162</v>
      </c>
      <c r="E2606" s="232" t="s">
        <v>34</v>
      </c>
      <c r="F2606" s="233" t="s">
        <v>84</v>
      </c>
      <c r="G2606" s="231"/>
      <c r="H2606" s="234">
        <v>1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65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1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2145</v>
      </c>
      <c r="D2608" s="206" t="s">
        <v>155</v>
      </c>
      <c r="E2608" s="207" t="s">
        <v>2146</v>
      </c>
      <c r="F2608" s="208" t="s">
        <v>2147</v>
      </c>
      <c r="G2608" s="209" t="s">
        <v>318</v>
      </c>
      <c r="H2608" s="210">
        <v>8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2148</v>
      </c>
    </row>
    <row r="2609" spans="2:65" s="13" customFormat="1" ht="13.5">
      <c r="B2609" s="230"/>
      <c r="C2609" s="231"/>
      <c r="D2609" s="220" t="s">
        <v>162</v>
      </c>
      <c r="E2609" s="232" t="s">
        <v>34</v>
      </c>
      <c r="F2609" s="233" t="s">
        <v>215</v>
      </c>
      <c r="G2609" s="231"/>
      <c r="H2609" s="234">
        <v>8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65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8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2149</v>
      </c>
      <c r="D2611" s="206" t="s">
        <v>155</v>
      </c>
      <c r="E2611" s="207" t="s">
        <v>2150</v>
      </c>
      <c r="F2611" s="208" t="s">
        <v>2151</v>
      </c>
      <c r="G2611" s="209" t="s">
        <v>318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2152</v>
      </c>
    </row>
    <row r="2612" spans="2:65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65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2153</v>
      </c>
      <c r="D2614" s="206" t="s">
        <v>155</v>
      </c>
      <c r="E2614" s="207" t="s">
        <v>2154</v>
      </c>
      <c r="F2614" s="208" t="s">
        <v>2155</v>
      </c>
      <c r="G2614" s="209" t="s">
        <v>318</v>
      </c>
      <c r="H2614" s="210">
        <v>1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2156</v>
      </c>
    </row>
    <row r="2615" spans="2:65" s="13" customFormat="1" ht="13.5">
      <c r="B2615" s="230"/>
      <c r="C2615" s="231"/>
      <c r="D2615" s="220" t="s">
        <v>162</v>
      </c>
      <c r="E2615" s="232" t="s">
        <v>34</v>
      </c>
      <c r="F2615" s="233" t="s">
        <v>84</v>
      </c>
      <c r="G2615" s="231"/>
      <c r="H2615" s="234">
        <v>1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65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1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2157</v>
      </c>
      <c r="D2617" s="206" t="s">
        <v>155</v>
      </c>
      <c r="E2617" s="207" t="s">
        <v>2158</v>
      </c>
      <c r="F2617" s="208" t="s">
        <v>2159</v>
      </c>
      <c r="G2617" s="209" t="s">
        <v>318</v>
      </c>
      <c r="H2617" s="210">
        <v>8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2160</v>
      </c>
    </row>
    <row r="2618" spans="2:65" s="13" customFormat="1" ht="13.5">
      <c r="B2618" s="230"/>
      <c r="C2618" s="231"/>
      <c r="D2618" s="220" t="s">
        <v>162</v>
      </c>
      <c r="E2618" s="232" t="s">
        <v>34</v>
      </c>
      <c r="F2618" s="233" t="s">
        <v>215</v>
      </c>
      <c r="G2618" s="231"/>
      <c r="H2618" s="234">
        <v>8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65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8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2161</v>
      </c>
      <c r="D2620" s="206" t="s">
        <v>155</v>
      </c>
      <c r="E2620" s="207" t="s">
        <v>2162</v>
      </c>
      <c r="F2620" s="208" t="s">
        <v>2163</v>
      </c>
      <c r="G2620" s="209" t="s">
        <v>318</v>
      </c>
      <c r="H2620" s="210">
        <v>2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2164</v>
      </c>
    </row>
    <row r="2621" spans="2:65" s="13" customFormat="1" ht="13.5">
      <c r="B2621" s="230"/>
      <c r="C2621" s="231"/>
      <c r="D2621" s="220" t="s">
        <v>162</v>
      </c>
      <c r="E2621" s="232" t="s">
        <v>34</v>
      </c>
      <c r="F2621" s="233" t="s">
        <v>86</v>
      </c>
      <c r="G2621" s="231"/>
      <c r="H2621" s="234">
        <v>2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65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2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2165</v>
      </c>
      <c r="D2623" s="206" t="s">
        <v>155</v>
      </c>
      <c r="E2623" s="207" t="s">
        <v>2166</v>
      </c>
      <c r="F2623" s="208" t="s">
        <v>2167</v>
      </c>
      <c r="G2623" s="209" t="s">
        <v>318</v>
      </c>
      <c r="H2623" s="210">
        <v>3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2168</v>
      </c>
    </row>
    <row r="2624" spans="2:65" s="13" customFormat="1" ht="13.5">
      <c r="B2624" s="230"/>
      <c r="C2624" s="231"/>
      <c r="D2624" s="220" t="s">
        <v>162</v>
      </c>
      <c r="E2624" s="232" t="s">
        <v>34</v>
      </c>
      <c r="F2624" s="233" t="s">
        <v>95</v>
      </c>
      <c r="G2624" s="231"/>
      <c r="H2624" s="234">
        <v>3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65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3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2169</v>
      </c>
      <c r="D2626" s="206" t="s">
        <v>155</v>
      </c>
      <c r="E2626" s="207" t="s">
        <v>2170</v>
      </c>
      <c r="F2626" s="208" t="s">
        <v>2171</v>
      </c>
      <c r="G2626" s="209" t="s">
        <v>318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2172</v>
      </c>
    </row>
    <row r="2627" spans="2:65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65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2173</v>
      </c>
      <c r="D2629" s="206" t="s">
        <v>155</v>
      </c>
      <c r="E2629" s="207" t="s">
        <v>2174</v>
      </c>
      <c r="F2629" s="208" t="s">
        <v>2175</v>
      </c>
      <c r="G2629" s="209" t="s">
        <v>318</v>
      </c>
      <c r="H2629" s="210">
        <v>1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2176</v>
      </c>
    </row>
    <row r="2630" spans="2:65" s="13" customFormat="1" ht="13.5">
      <c r="B2630" s="230"/>
      <c r="C2630" s="231"/>
      <c r="D2630" s="220" t="s">
        <v>162</v>
      </c>
      <c r="E2630" s="232" t="s">
        <v>34</v>
      </c>
      <c r="F2630" s="233" t="s">
        <v>84</v>
      </c>
      <c r="G2630" s="231"/>
      <c r="H2630" s="234">
        <v>1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65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1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2177</v>
      </c>
      <c r="D2632" s="206" t="s">
        <v>155</v>
      </c>
      <c r="E2632" s="207" t="s">
        <v>2178</v>
      </c>
      <c r="F2632" s="208" t="s">
        <v>2179</v>
      </c>
      <c r="G2632" s="209" t="s">
        <v>318</v>
      </c>
      <c r="H2632" s="210">
        <v>1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2180</v>
      </c>
    </row>
    <row r="2633" spans="2:65" s="13" customFormat="1" ht="13.5">
      <c r="B2633" s="230"/>
      <c r="C2633" s="231"/>
      <c r="D2633" s="220" t="s">
        <v>162</v>
      </c>
      <c r="E2633" s="232" t="s">
        <v>34</v>
      </c>
      <c r="F2633" s="233" t="s">
        <v>84</v>
      </c>
      <c r="G2633" s="231"/>
      <c r="H2633" s="234">
        <v>1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65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1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318</v>
      </c>
      <c r="H2635" s="210">
        <v>3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2184</v>
      </c>
    </row>
    <row r="2636" spans="2:65" s="13" customFormat="1" ht="13.5">
      <c r="B2636" s="230"/>
      <c r="C2636" s="231"/>
      <c r="D2636" s="220" t="s">
        <v>162</v>
      </c>
      <c r="E2636" s="232" t="s">
        <v>34</v>
      </c>
      <c r="F2636" s="233" t="s">
        <v>95</v>
      </c>
      <c r="G2636" s="231"/>
      <c r="H2636" s="234">
        <v>3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65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3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2185</v>
      </c>
      <c r="D2638" s="206" t="s">
        <v>155</v>
      </c>
      <c r="E2638" s="207" t="s">
        <v>2186</v>
      </c>
      <c r="F2638" s="208" t="s">
        <v>2187</v>
      </c>
      <c r="G2638" s="209" t="s">
        <v>318</v>
      </c>
      <c r="H2638" s="210">
        <v>5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2188</v>
      </c>
    </row>
    <row r="2639" spans="2:65" s="13" customFormat="1" ht="13.5">
      <c r="B2639" s="230"/>
      <c r="C2639" s="231"/>
      <c r="D2639" s="220" t="s">
        <v>162</v>
      </c>
      <c r="E2639" s="232" t="s">
        <v>34</v>
      </c>
      <c r="F2639" s="233" t="s">
        <v>202</v>
      </c>
      <c r="G2639" s="231"/>
      <c r="H2639" s="234">
        <v>5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65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5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2189</v>
      </c>
      <c r="D2641" s="206" t="s">
        <v>155</v>
      </c>
      <c r="E2641" s="207" t="s">
        <v>2190</v>
      </c>
      <c r="F2641" s="208" t="s">
        <v>2191</v>
      </c>
      <c r="G2641" s="209" t="s">
        <v>318</v>
      </c>
      <c r="H2641" s="210">
        <v>1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2192</v>
      </c>
    </row>
    <row r="2642" spans="2:65" s="13" customFormat="1" ht="13.5">
      <c r="B2642" s="230"/>
      <c r="C2642" s="231"/>
      <c r="D2642" s="220" t="s">
        <v>162</v>
      </c>
      <c r="E2642" s="232" t="s">
        <v>34</v>
      </c>
      <c r="F2642" s="233" t="s">
        <v>84</v>
      </c>
      <c r="G2642" s="231"/>
      <c r="H2642" s="234">
        <v>1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65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1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2193</v>
      </c>
      <c r="D2644" s="206" t="s">
        <v>155</v>
      </c>
      <c r="E2644" s="207" t="s">
        <v>2194</v>
      </c>
      <c r="F2644" s="208" t="s">
        <v>2195</v>
      </c>
      <c r="G2644" s="209" t="s">
        <v>318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2196</v>
      </c>
    </row>
    <row r="2645" spans="2:65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65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2197</v>
      </c>
      <c r="D2647" s="206" t="s">
        <v>155</v>
      </c>
      <c r="E2647" s="207" t="s">
        <v>2198</v>
      </c>
      <c r="F2647" s="208" t="s">
        <v>2199</v>
      </c>
      <c r="G2647" s="209" t="s">
        <v>318</v>
      </c>
      <c r="H2647" s="210">
        <v>7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2200</v>
      </c>
    </row>
    <row r="2648" spans="2:65" s="13" customFormat="1" ht="13.5">
      <c r="B2648" s="230"/>
      <c r="C2648" s="231"/>
      <c r="D2648" s="220" t="s">
        <v>162</v>
      </c>
      <c r="E2648" s="232" t="s">
        <v>34</v>
      </c>
      <c r="F2648" s="233" t="s">
        <v>211</v>
      </c>
      <c r="G2648" s="231"/>
      <c r="H2648" s="234">
        <v>7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65" s="14" customFormat="1" ht="13.5">
      <c r="B2649" s="241"/>
      <c r="C2649" s="242"/>
      <c r="D2649" s="243" t="s">
        <v>162</v>
      </c>
      <c r="E2649" s="244" t="s">
        <v>34</v>
      </c>
      <c r="F2649" s="245" t="s">
        <v>168</v>
      </c>
      <c r="G2649" s="242"/>
      <c r="H2649" s="246">
        <v>7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" customFormat="1" ht="22.5" customHeight="1">
      <c r="B2650" s="43"/>
      <c r="C2650" s="206" t="s">
        <v>2201</v>
      </c>
      <c r="D2650" s="206" t="s">
        <v>155</v>
      </c>
      <c r="E2650" s="207" t="s">
        <v>2202</v>
      </c>
      <c r="F2650" s="208" t="s">
        <v>2203</v>
      </c>
      <c r="G2650" s="209" t="s">
        <v>318</v>
      </c>
      <c r="H2650" s="210">
        <v>2</v>
      </c>
      <c r="I2650" s="211"/>
      <c r="J2650" s="212">
        <f>ROUND(I2650*H2650,2)</f>
        <v>0</v>
      </c>
      <c r="K2650" s="208" t="s">
        <v>34</v>
      </c>
      <c r="L2650" s="63"/>
      <c r="M2650" s="213" t="s">
        <v>34</v>
      </c>
      <c r="N2650" s="214" t="s">
        <v>48</v>
      </c>
      <c r="O2650" s="44"/>
      <c r="P2650" s="215">
        <f>O2650*H2650</f>
        <v>0</v>
      </c>
      <c r="Q2650" s="215">
        <v>0</v>
      </c>
      <c r="R2650" s="215">
        <f>Q2650*H2650</f>
        <v>0</v>
      </c>
      <c r="S2650" s="215">
        <v>0</v>
      </c>
      <c r="T2650" s="216">
        <f>S2650*H2650</f>
        <v>0</v>
      </c>
      <c r="AR2650" s="25" t="s">
        <v>160</v>
      </c>
      <c r="AT2650" s="25" t="s">
        <v>155</v>
      </c>
      <c r="AU2650" s="25" t="s">
        <v>95</v>
      </c>
      <c r="AY2650" s="25" t="s">
        <v>153</v>
      </c>
      <c r="BE2650" s="217">
        <f>IF(N2650="základní",J2650,0)</f>
        <v>0</v>
      </c>
      <c r="BF2650" s="217">
        <f>IF(N2650="snížená",J2650,0)</f>
        <v>0</v>
      </c>
      <c r="BG2650" s="217">
        <f>IF(N2650="zákl. přenesená",J2650,0)</f>
        <v>0</v>
      </c>
      <c r="BH2650" s="217">
        <f>IF(N2650="sníž. přenesená",J2650,0)</f>
        <v>0</v>
      </c>
      <c r="BI2650" s="217">
        <f>IF(N2650="nulová",J2650,0)</f>
        <v>0</v>
      </c>
      <c r="BJ2650" s="25" t="s">
        <v>84</v>
      </c>
      <c r="BK2650" s="217">
        <f>ROUND(I2650*H2650,2)</f>
        <v>0</v>
      </c>
      <c r="BL2650" s="25" t="s">
        <v>160</v>
      </c>
      <c r="BM2650" s="25" t="s">
        <v>2204</v>
      </c>
    </row>
    <row r="2651" spans="2:65" s="13" customFormat="1" ht="13.5">
      <c r="B2651" s="230"/>
      <c r="C2651" s="231"/>
      <c r="D2651" s="220" t="s">
        <v>162</v>
      </c>
      <c r="E2651" s="232" t="s">
        <v>34</v>
      </c>
      <c r="F2651" s="233" t="s">
        <v>86</v>
      </c>
      <c r="G2651" s="231"/>
      <c r="H2651" s="234">
        <v>2</v>
      </c>
      <c r="I2651" s="235"/>
      <c r="J2651" s="231"/>
      <c r="K2651" s="231"/>
      <c r="L2651" s="236"/>
      <c r="M2651" s="237"/>
      <c r="N2651" s="238"/>
      <c r="O2651" s="238"/>
      <c r="P2651" s="238"/>
      <c r="Q2651" s="238"/>
      <c r="R2651" s="238"/>
      <c r="S2651" s="238"/>
      <c r="T2651" s="239"/>
      <c r="AT2651" s="240" t="s">
        <v>162</v>
      </c>
      <c r="AU2651" s="240" t="s">
        <v>95</v>
      </c>
      <c r="AV2651" s="13" t="s">
        <v>86</v>
      </c>
      <c r="AW2651" s="13" t="s">
        <v>41</v>
      </c>
      <c r="AX2651" s="13" t="s">
        <v>77</v>
      </c>
      <c r="AY2651" s="240" t="s">
        <v>153</v>
      </c>
    </row>
    <row r="2652" spans="2:65" s="14" customFormat="1" ht="13.5">
      <c r="B2652" s="241"/>
      <c r="C2652" s="242"/>
      <c r="D2652" s="243" t="s">
        <v>162</v>
      </c>
      <c r="E2652" s="244" t="s">
        <v>34</v>
      </c>
      <c r="F2652" s="245" t="s">
        <v>168</v>
      </c>
      <c r="G2652" s="242"/>
      <c r="H2652" s="246">
        <v>2</v>
      </c>
      <c r="I2652" s="247"/>
      <c r="J2652" s="242"/>
      <c r="K2652" s="242"/>
      <c r="L2652" s="248"/>
      <c r="M2652" s="249"/>
      <c r="N2652" s="250"/>
      <c r="O2652" s="250"/>
      <c r="P2652" s="250"/>
      <c r="Q2652" s="250"/>
      <c r="R2652" s="250"/>
      <c r="S2652" s="250"/>
      <c r="T2652" s="251"/>
      <c r="AT2652" s="252" t="s">
        <v>162</v>
      </c>
      <c r="AU2652" s="252" t="s">
        <v>95</v>
      </c>
      <c r="AV2652" s="14" t="s">
        <v>160</v>
      </c>
      <c r="AW2652" s="14" t="s">
        <v>41</v>
      </c>
      <c r="AX2652" s="14" t="s">
        <v>84</v>
      </c>
      <c r="AY2652" s="252" t="s">
        <v>153</v>
      </c>
    </row>
    <row r="2653" spans="2:65" s="1" customFormat="1" ht="22.5" customHeight="1">
      <c r="B2653" s="43"/>
      <c r="C2653" s="206" t="s">
        <v>2205</v>
      </c>
      <c r="D2653" s="206" t="s">
        <v>155</v>
      </c>
      <c r="E2653" s="207" t="s">
        <v>2206</v>
      </c>
      <c r="F2653" s="208" t="s">
        <v>2207</v>
      </c>
      <c r="G2653" s="209" t="s">
        <v>318</v>
      </c>
      <c r="H2653" s="210">
        <v>1</v>
      </c>
      <c r="I2653" s="211"/>
      <c r="J2653" s="212">
        <f>ROUND(I2653*H2653,2)</f>
        <v>0</v>
      </c>
      <c r="K2653" s="208" t="s">
        <v>34</v>
      </c>
      <c r="L2653" s="63"/>
      <c r="M2653" s="213" t="s">
        <v>34</v>
      </c>
      <c r="N2653" s="214" t="s">
        <v>48</v>
      </c>
      <c r="O2653" s="44"/>
      <c r="P2653" s="215">
        <f>O2653*H2653</f>
        <v>0</v>
      </c>
      <c r="Q2653" s="215">
        <v>0</v>
      </c>
      <c r="R2653" s="215">
        <f>Q2653*H2653</f>
        <v>0</v>
      </c>
      <c r="S2653" s="215">
        <v>0</v>
      </c>
      <c r="T2653" s="216">
        <f>S2653*H2653</f>
        <v>0</v>
      </c>
      <c r="AR2653" s="25" t="s">
        <v>160</v>
      </c>
      <c r="AT2653" s="25" t="s">
        <v>155</v>
      </c>
      <c r="AU2653" s="25" t="s">
        <v>95</v>
      </c>
      <c r="AY2653" s="25" t="s">
        <v>153</v>
      </c>
      <c r="BE2653" s="217">
        <f>IF(N2653="základní",J2653,0)</f>
        <v>0</v>
      </c>
      <c r="BF2653" s="217">
        <f>IF(N2653="snížená",J2653,0)</f>
        <v>0</v>
      </c>
      <c r="BG2653" s="217">
        <f>IF(N2653="zákl. přenesená",J2653,0)</f>
        <v>0</v>
      </c>
      <c r="BH2653" s="217">
        <f>IF(N2653="sníž. přenesená",J2653,0)</f>
        <v>0</v>
      </c>
      <c r="BI2653" s="217">
        <f>IF(N2653="nulová",J2653,0)</f>
        <v>0</v>
      </c>
      <c r="BJ2653" s="25" t="s">
        <v>84</v>
      </c>
      <c r="BK2653" s="217">
        <f>ROUND(I2653*H2653,2)</f>
        <v>0</v>
      </c>
      <c r="BL2653" s="25" t="s">
        <v>160</v>
      </c>
      <c r="BM2653" s="25" t="s">
        <v>2208</v>
      </c>
    </row>
    <row r="2654" spans="2:65" s="13" customFormat="1" ht="13.5">
      <c r="B2654" s="230"/>
      <c r="C2654" s="231"/>
      <c r="D2654" s="220" t="s">
        <v>162</v>
      </c>
      <c r="E2654" s="232" t="s">
        <v>34</v>
      </c>
      <c r="F2654" s="233" t="s">
        <v>84</v>
      </c>
      <c r="G2654" s="231"/>
      <c r="H2654" s="234">
        <v>1</v>
      </c>
      <c r="I2654" s="235"/>
      <c r="J2654" s="231"/>
      <c r="K2654" s="231"/>
      <c r="L2654" s="236"/>
      <c r="M2654" s="237"/>
      <c r="N2654" s="238"/>
      <c r="O2654" s="238"/>
      <c r="P2654" s="238"/>
      <c r="Q2654" s="238"/>
      <c r="R2654" s="238"/>
      <c r="S2654" s="238"/>
      <c r="T2654" s="239"/>
      <c r="AT2654" s="240" t="s">
        <v>162</v>
      </c>
      <c r="AU2654" s="240" t="s">
        <v>95</v>
      </c>
      <c r="AV2654" s="13" t="s">
        <v>86</v>
      </c>
      <c r="AW2654" s="13" t="s">
        <v>41</v>
      </c>
      <c r="AX2654" s="13" t="s">
        <v>77</v>
      </c>
      <c r="AY2654" s="240" t="s">
        <v>153</v>
      </c>
    </row>
    <row r="2655" spans="2:65" s="14" customFormat="1" ht="13.5">
      <c r="B2655" s="241"/>
      <c r="C2655" s="242"/>
      <c r="D2655" s="220" t="s">
        <v>162</v>
      </c>
      <c r="E2655" s="253" t="s">
        <v>34</v>
      </c>
      <c r="F2655" s="254" t="s">
        <v>168</v>
      </c>
      <c r="G2655" s="242"/>
      <c r="H2655" s="255">
        <v>1</v>
      </c>
      <c r="I2655" s="247"/>
      <c r="J2655" s="242"/>
      <c r="K2655" s="242"/>
      <c r="L2655" s="248"/>
      <c r="M2655" s="249"/>
      <c r="N2655" s="250"/>
      <c r="O2655" s="250"/>
      <c r="P2655" s="250"/>
      <c r="Q2655" s="250"/>
      <c r="R2655" s="250"/>
      <c r="S2655" s="250"/>
      <c r="T2655" s="251"/>
      <c r="AT2655" s="252" t="s">
        <v>162</v>
      </c>
      <c r="AU2655" s="252" t="s">
        <v>95</v>
      </c>
      <c r="AV2655" s="14" t="s">
        <v>160</v>
      </c>
      <c r="AW2655" s="14" t="s">
        <v>41</v>
      </c>
      <c r="AX2655" s="14" t="s">
        <v>84</v>
      </c>
      <c r="AY2655" s="252" t="s">
        <v>153</v>
      </c>
    </row>
    <row r="2656" spans="2:65" s="11" customFormat="1" ht="29.85" customHeight="1">
      <c r="B2656" s="189"/>
      <c r="C2656" s="190"/>
      <c r="D2656" s="203" t="s">
        <v>76</v>
      </c>
      <c r="E2656" s="204" t="s">
        <v>2209</v>
      </c>
      <c r="F2656" s="204" t="s">
        <v>2210</v>
      </c>
      <c r="G2656" s="190"/>
      <c r="H2656" s="190"/>
      <c r="I2656" s="193"/>
      <c r="J2656" s="205">
        <f>BK2656</f>
        <v>0</v>
      </c>
      <c r="K2656" s="190"/>
      <c r="L2656" s="195"/>
      <c r="M2656" s="196"/>
      <c r="N2656" s="197"/>
      <c r="O2656" s="197"/>
      <c r="P2656" s="198">
        <f>SUM(P2657:P2659)</f>
        <v>0</v>
      </c>
      <c r="Q2656" s="197"/>
      <c r="R2656" s="198">
        <f>SUM(R2657:R2659)</f>
        <v>0</v>
      </c>
      <c r="S2656" s="197"/>
      <c r="T2656" s="199">
        <f>SUM(T2657:T2659)</f>
        <v>0</v>
      </c>
      <c r="AR2656" s="200" t="s">
        <v>86</v>
      </c>
      <c r="AT2656" s="201" t="s">
        <v>76</v>
      </c>
      <c r="AU2656" s="201" t="s">
        <v>84</v>
      </c>
      <c r="AY2656" s="200" t="s">
        <v>153</v>
      </c>
      <c r="BK2656" s="202">
        <f>SUM(BK2657:BK2659)</f>
        <v>0</v>
      </c>
    </row>
    <row r="2657" spans="2:65" s="1" customFormat="1" ht="22.5" customHeight="1">
      <c r="B2657" s="43"/>
      <c r="C2657" s="206" t="s">
        <v>2211</v>
      </c>
      <c r="D2657" s="206" t="s">
        <v>155</v>
      </c>
      <c r="E2657" s="207" t="s">
        <v>2212</v>
      </c>
      <c r="F2657" s="208" t="s">
        <v>2213</v>
      </c>
      <c r="G2657" s="209" t="s">
        <v>318</v>
      </c>
      <c r="H2657" s="210">
        <v>8</v>
      </c>
      <c r="I2657" s="211"/>
      <c r="J2657" s="212">
        <f>ROUND(I2657*H2657,2)</f>
        <v>0</v>
      </c>
      <c r="K2657" s="208" t="s">
        <v>34</v>
      </c>
      <c r="L2657" s="63"/>
      <c r="M2657" s="213" t="s">
        <v>34</v>
      </c>
      <c r="N2657" s="214" t="s">
        <v>48</v>
      </c>
      <c r="O2657" s="44"/>
      <c r="P2657" s="215">
        <f>O2657*H2657</f>
        <v>0</v>
      </c>
      <c r="Q2657" s="215">
        <v>0</v>
      </c>
      <c r="R2657" s="215">
        <f>Q2657*H2657</f>
        <v>0</v>
      </c>
      <c r="S2657" s="215">
        <v>0</v>
      </c>
      <c r="T2657" s="216">
        <f>S2657*H2657</f>
        <v>0</v>
      </c>
      <c r="AR2657" s="25" t="s">
        <v>288</v>
      </c>
      <c r="AT2657" s="25" t="s">
        <v>155</v>
      </c>
      <c r="AU2657" s="25" t="s">
        <v>86</v>
      </c>
      <c r="AY2657" s="25" t="s">
        <v>153</v>
      </c>
      <c r="BE2657" s="217">
        <f>IF(N2657="základní",J2657,0)</f>
        <v>0</v>
      </c>
      <c r="BF2657" s="217">
        <f>IF(N2657="snížená",J2657,0)</f>
        <v>0</v>
      </c>
      <c r="BG2657" s="217">
        <f>IF(N2657="zákl. přenesená",J2657,0)</f>
        <v>0</v>
      </c>
      <c r="BH2657" s="217">
        <f>IF(N2657="sníž. přenesená",J2657,0)</f>
        <v>0</v>
      </c>
      <c r="BI2657" s="217">
        <f>IF(N2657="nulová",J2657,0)</f>
        <v>0</v>
      </c>
      <c r="BJ2657" s="25" t="s">
        <v>84</v>
      </c>
      <c r="BK2657" s="217">
        <f>ROUND(I2657*H2657,2)</f>
        <v>0</v>
      </c>
      <c r="BL2657" s="25" t="s">
        <v>288</v>
      </c>
      <c r="BM2657" s="25" t="s">
        <v>2214</v>
      </c>
    </row>
    <row r="2658" spans="2:65" s="13" customFormat="1" ht="13.5">
      <c r="B2658" s="230"/>
      <c r="C2658" s="231"/>
      <c r="D2658" s="220" t="s">
        <v>162</v>
      </c>
      <c r="E2658" s="232" t="s">
        <v>34</v>
      </c>
      <c r="F2658" s="233" t="s">
        <v>215</v>
      </c>
      <c r="G2658" s="231"/>
      <c r="H2658" s="234">
        <v>8</v>
      </c>
      <c r="I2658" s="235"/>
      <c r="J2658" s="231"/>
      <c r="K2658" s="231"/>
      <c r="L2658" s="236"/>
      <c r="M2658" s="237"/>
      <c r="N2658" s="238"/>
      <c r="O2658" s="238"/>
      <c r="P2658" s="238"/>
      <c r="Q2658" s="238"/>
      <c r="R2658" s="238"/>
      <c r="S2658" s="238"/>
      <c r="T2658" s="239"/>
      <c r="AT2658" s="240" t="s">
        <v>162</v>
      </c>
      <c r="AU2658" s="240" t="s">
        <v>86</v>
      </c>
      <c r="AV2658" s="13" t="s">
        <v>86</v>
      </c>
      <c r="AW2658" s="13" t="s">
        <v>41</v>
      </c>
      <c r="AX2658" s="13" t="s">
        <v>77</v>
      </c>
      <c r="AY2658" s="240" t="s">
        <v>153</v>
      </c>
    </row>
    <row r="2659" spans="2:65" s="14" customFormat="1" ht="13.5">
      <c r="B2659" s="241"/>
      <c r="C2659" s="242"/>
      <c r="D2659" s="220" t="s">
        <v>162</v>
      </c>
      <c r="E2659" s="253" t="s">
        <v>34</v>
      </c>
      <c r="F2659" s="254" t="s">
        <v>168</v>
      </c>
      <c r="G2659" s="242"/>
      <c r="H2659" s="255">
        <v>8</v>
      </c>
      <c r="I2659" s="247"/>
      <c r="J2659" s="242"/>
      <c r="K2659" s="242"/>
      <c r="L2659" s="248"/>
      <c r="M2659" s="249"/>
      <c r="N2659" s="250"/>
      <c r="O2659" s="250"/>
      <c r="P2659" s="250"/>
      <c r="Q2659" s="250"/>
      <c r="R2659" s="250"/>
      <c r="S2659" s="250"/>
      <c r="T2659" s="251"/>
      <c r="AT2659" s="252" t="s">
        <v>162</v>
      </c>
      <c r="AU2659" s="252" t="s">
        <v>86</v>
      </c>
      <c r="AV2659" s="14" t="s">
        <v>160</v>
      </c>
      <c r="AW2659" s="14" t="s">
        <v>41</v>
      </c>
      <c r="AX2659" s="14" t="s">
        <v>84</v>
      </c>
      <c r="AY2659" s="252" t="s">
        <v>153</v>
      </c>
    </row>
    <row r="2660" spans="2:65" s="11" customFormat="1" ht="29.85" customHeight="1">
      <c r="B2660" s="189"/>
      <c r="C2660" s="190"/>
      <c r="D2660" s="203" t="s">
        <v>76</v>
      </c>
      <c r="E2660" s="204" t="s">
        <v>2215</v>
      </c>
      <c r="F2660" s="204" t="s">
        <v>2216</v>
      </c>
      <c r="G2660" s="190"/>
      <c r="H2660" s="190"/>
      <c r="I2660" s="193"/>
      <c r="J2660" s="205">
        <f>BK2660</f>
        <v>0</v>
      </c>
      <c r="K2660" s="190"/>
      <c r="L2660" s="195"/>
      <c r="M2660" s="196"/>
      <c r="N2660" s="197"/>
      <c r="O2660" s="197"/>
      <c r="P2660" s="198">
        <f>SUM(P2661:P2666)</f>
        <v>0</v>
      </c>
      <c r="Q2660" s="197"/>
      <c r="R2660" s="198">
        <f>SUM(R2661:R2666)</f>
        <v>0</v>
      </c>
      <c r="S2660" s="197"/>
      <c r="T2660" s="199">
        <f>SUM(T2661:T2666)</f>
        <v>0</v>
      </c>
      <c r="AR2660" s="200" t="s">
        <v>86</v>
      </c>
      <c r="AT2660" s="201" t="s">
        <v>76</v>
      </c>
      <c r="AU2660" s="201" t="s">
        <v>84</v>
      </c>
      <c r="AY2660" s="200" t="s">
        <v>153</v>
      </c>
      <c r="BK2660" s="202">
        <f>SUM(BK2661:BK2666)</f>
        <v>0</v>
      </c>
    </row>
    <row r="2661" spans="2:65" s="1" customFormat="1" ht="22.5" customHeight="1">
      <c r="B2661" s="43"/>
      <c r="C2661" s="206" t="s">
        <v>2217</v>
      </c>
      <c r="D2661" s="206" t="s">
        <v>155</v>
      </c>
      <c r="E2661" s="207" t="s">
        <v>2218</v>
      </c>
      <c r="F2661" s="208" t="s">
        <v>2219</v>
      </c>
      <c r="G2661" s="209" t="s">
        <v>318</v>
      </c>
      <c r="H2661" s="210">
        <v>1</v>
      </c>
      <c r="I2661" s="211"/>
      <c r="J2661" s="212">
        <f>ROUND(I2661*H2661,2)</f>
        <v>0</v>
      </c>
      <c r="K2661" s="208" t="s">
        <v>34</v>
      </c>
      <c r="L2661" s="63"/>
      <c r="M2661" s="213" t="s">
        <v>34</v>
      </c>
      <c r="N2661" s="214" t="s">
        <v>48</v>
      </c>
      <c r="O2661" s="44"/>
      <c r="P2661" s="215">
        <f>O2661*H2661</f>
        <v>0</v>
      </c>
      <c r="Q2661" s="215">
        <v>0</v>
      </c>
      <c r="R2661" s="215">
        <f>Q2661*H2661</f>
        <v>0</v>
      </c>
      <c r="S2661" s="215">
        <v>0</v>
      </c>
      <c r="T2661" s="216">
        <f>S2661*H2661</f>
        <v>0</v>
      </c>
      <c r="AR2661" s="25" t="s">
        <v>288</v>
      </c>
      <c r="AT2661" s="25" t="s">
        <v>155</v>
      </c>
      <c r="AU2661" s="25" t="s">
        <v>86</v>
      </c>
      <c r="AY2661" s="25" t="s">
        <v>153</v>
      </c>
      <c r="BE2661" s="217">
        <f>IF(N2661="základní",J2661,0)</f>
        <v>0</v>
      </c>
      <c r="BF2661" s="217">
        <f>IF(N2661="snížená",J2661,0)</f>
        <v>0</v>
      </c>
      <c r="BG2661" s="217">
        <f>IF(N2661="zákl. přenesená",J2661,0)</f>
        <v>0</v>
      </c>
      <c r="BH2661" s="217">
        <f>IF(N2661="sníž. přenesená",J2661,0)</f>
        <v>0</v>
      </c>
      <c r="BI2661" s="217">
        <f>IF(N2661="nulová",J2661,0)</f>
        <v>0</v>
      </c>
      <c r="BJ2661" s="25" t="s">
        <v>84</v>
      </c>
      <c r="BK2661" s="217">
        <f>ROUND(I2661*H2661,2)</f>
        <v>0</v>
      </c>
      <c r="BL2661" s="25" t="s">
        <v>288</v>
      </c>
      <c r="BM2661" s="25" t="s">
        <v>2220</v>
      </c>
    </row>
    <row r="2662" spans="2:65" s="13" customFormat="1" ht="13.5">
      <c r="B2662" s="230"/>
      <c r="C2662" s="231"/>
      <c r="D2662" s="220" t="s">
        <v>162</v>
      </c>
      <c r="E2662" s="232" t="s">
        <v>34</v>
      </c>
      <c r="F2662" s="233" t="s">
        <v>84</v>
      </c>
      <c r="G2662" s="231"/>
      <c r="H2662" s="234">
        <v>1</v>
      </c>
      <c r="I2662" s="235"/>
      <c r="J2662" s="231"/>
      <c r="K2662" s="231"/>
      <c r="L2662" s="236"/>
      <c r="M2662" s="237"/>
      <c r="N2662" s="238"/>
      <c r="O2662" s="238"/>
      <c r="P2662" s="238"/>
      <c r="Q2662" s="238"/>
      <c r="R2662" s="238"/>
      <c r="S2662" s="238"/>
      <c r="T2662" s="239"/>
      <c r="AT2662" s="240" t="s">
        <v>162</v>
      </c>
      <c r="AU2662" s="240" t="s">
        <v>86</v>
      </c>
      <c r="AV2662" s="13" t="s">
        <v>86</v>
      </c>
      <c r="AW2662" s="13" t="s">
        <v>41</v>
      </c>
      <c r="AX2662" s="13" t="s">
        <v>77</v>
      </c>
      <c r="AY2662" s="240" t="s">
        <v>153</v>
      </c>
    </row>
    <row r="2663" spans="2:65" s="14" customFormat="1" ht="13.5">
      <c r="B2663" s="241"/>
      <c r="C2663" s="242"/>
      <c r="D2663" s="243" t="s">
        <v>162</v>
      </c>
      <c r="E2663" s="244" t="s">
        <v>34</v>
      </c>
      <c r="F2663" s="245" t="s">
        <v>168</v>
      </c>
      <c r="G2663" s="242"/>
      <c r="H2663" s="246">
        <v>1</v>
      </c>
      <c r="I2663" s="247"/>
      <c r="J2663" s="242"/>
      <c r="K2663" s="242"/>
      <c r="L2663" s="248"/>
      <c r="M2663" s="249"/>
      <c r="N2663" s="250"/>
      <c r="O2663" s="250"/>
      <c r="P2663" s="250"/>
      <c r="Q2663" s="250"/>
      <c r="R2663" s="250"/>
      <c r="S2663" s="250"/>
      <c r="T2663" s="251"/>
      <c r="AT2663" s="252" t="s">
        <v>162</v>
      </c>
      <c r="AU2663" s="252" t="s">
        <v>86</v>
      </c>
      <c r="AV2663" s="14" t="s">
        <v>160</v>
      </c>
      <c r="AW2663" s="14" t="s">
        <v>41</v>
      </c>
      <c r="AX2663" s="14" t="s">
        <v>84</v>
      </c>
      <c r="AY2663" s="252" t="s">
        <v>153</v>
      </c>
    </row>
    <row r="2664" spans="2:65" s="1" customFormat="1" ht="22.5" customHeight="1">
      <c r="B2664" s="43"/>
      <c r="C2664" s="206" t="s">
        <v>2221</v>
      </c>
      <c r="D2664" s="206" t="s">
        <v>155</v>
      </c>
      <c r="E2664" s="207" t="s">
        <v>2222</v>
      </c>
      <c r="F2664" s="208" t="s">
        <v>2223</v>
      </c>
      <c r="G2664" s="209" t="s">
        <v>318</v>
      </c>
      <c r="H2664" s="210">
        <v>4</v>
      </c>
      <c r="I2664" s="211"/>
      <c r="J2664" s="212">
        <f>ROUND(I2664*H2664,2)</f>
        <v>0</v>
      </c>
      <c r="K2664" s="208" t="s">
        <v>34</v>
      </c>
      <c r="L2664" s="63"/>
      <c r="M2664" s="213" t="s">
        <v>34</v>
      </c>
      <c r="N2664" s="214" t="s">
        <v>48</v>
      </c>
      <c r="O2664" s="44"/>
      <c r="P2664" s="215">
        <f>O2664*H2664</f>
        <v>0</v>
      </c>
      <c r="Q2664" s="215">
        <v>0</v>
      </c>
      <c r="R2664" s="215">
        <f>Q2664*H2664</f>
        <v>0</v>
      </c>
      <c r="S2664" s="215">
        <v>0</v>
      </c>
      <c r="T2664" s="216">
        <f>S2664*H2664</f>
        <v>0</v>
      </c>
      <c r="AR2664" s="25" t="s">
        <v>288</v>
      </c>
      <c r="AT2664" s="25" t="s">
        <v>155</v>
      </c>
      <c r="AU2664" s="25" t="s">
        <v>86</v>
      </c>
      <c r="AY2664" s="25" t="s">
        <v>153</v>
      </c>
      <c r="BE2664" s="217">
        <f>IF(N2664="základní",J2664,0)</f>
        <v>0</v>
      </c>
      <c r="BF2664" s="217">
        <f>IF(N2664="snížená",J2664,0)</f>
        <v>0</v>
      </c>
      <c r="BG2664" s="217">
        <f>IF(N2664="zákl. přenesená",J2664,0)</f>
        <v>0</v>
      </c>
      <c r="BH2664" s="217">
        <f>IF(N2664="sníž. přenesená",J2664,0)</f>
        <v>0</v>
      </c>
      <c r="BI2664" s="217">
        <f>IF(N2664="nulová",J2664,0)</f>
        <v>0</v>
      </c>
      <c r="BJ2664" s="25" t="s">
        <v>84</v>
      </c>
      <c r="BK2664" s="217">
        <f>ROUND(I2664*H2664,2)</f>
        <v>0</v>
      </c>
      <c r="BL2664" s="25" t="s">
        <v>288</v>
      </c>
      <c r="BM2664" s="25" t="s">
        <v>2224</v>
      </c>
    </row>
    <row r="2665" spans="2:65" s="13" customFormat="1" ht="13.5">
      <c r="B2665" s="230"/>
      <c r="C2665" s="231"/>
      <c r="D2665" s="220" t="s">
        <v>162</v>
      </c>
      <c r="E2665" s="232" t="s">
        <v>34</v>
      </c>
      <c r="F2665" s="233" t="s">
        <v>160</v>
      </c>
      <c r="G2665" s="231"/>
      <c r="H2665" s="234">
        <v>4</v>
      </c>
      <c r="I2665" s="235"/>
      <c r="J2665" s="231"/>
      <c r="K2665" s="231"/>
      <c r="L2665" s="236"/>
      <c r="M2665" s="237"/>
      <c r="N2665" s="238"/>
      <c r="O2665" s="238"/>
      <c r="P2665" s="238"/>
      <c r="Q2665" s="238"/>
      <c r="R2665" s="238"/>
      <c r="S2665" s="238"/>
      <c r="T2665" s="239"/>
      <c r="AT2665" s="240" t="s">
        <v>162</v>
      </c>
      <c r="AU2665" s="240" t="s">
        <v>86</v>
      </c>
      <c r="AV2665" s="13" t="s">
        <v>86</v>
      </c>
      <c r="AW2665" s="13" t="s">
        <v>41</v>
      </c>
      <c r="AX2665" s="13" t="s">
        <v>77</v>
      </c>
      <c r="AY2665" s="240" t="s">
        <v>153</v>
      </c>
    </row>
    <row r="2666" spans="2:65" s="14" customFormat="1" ht="13.5">
      <c r="B2666" s="241"/>
      <c r="C2666" s="242"/>
      <c r="D2666" s="220" t="s">
        <v>162</v>
      </c>
      <c r="E2666" s="253" t="s">
        <v>34</v>
      </c>
      <c r="F2666" s="254" t="s">
        <v>168</v>
      </c>
      <c r="G2666" s="242"/>
      <c r="H2666" s="255">
        <v>4</v>
      </c>
      <c r="I2666" s="247"/>
      <c r="J2666" s="242"/>
      <c r="K2666" s="242"/>
      <c r="L2666" s="248"/>
      <c r="M2666" s="249"/>
      <c r="N2666" s="250"/>
      <c r="O2666" s="250"/>
      <c r="P2666" s="250"/>
      <c r="Q2666" s="250"/>
      <c r="R2666" s="250"/>
      <c r="S2666" s="250"/>
      <c r="T2666" s="251"/>
      <c r="AT2666" s="252" t="s">
        <v>162</v>
      </c>
      <c r="AU2666" s="252" t="s">
        <v>86</v>
      </c>
      <c r="AV2666" s="14" t="s">
        <v>160</v>
      </c>
      <c r="AW2666" s="14" t="s">
        <v>41</v>
      </c>
      <c r="AX2666" s="14" t="s">
        <v>84</v>
      </c>
      <c r="AY2666" s="252" t="s">
        <v>153</v>
      </c>
    </row>
    <row r="2667" spans="2:65" s="11" customFormat="1" ht="29.85" customHeight="1">
      <c r="B2667" s="189"/>
      <c r="C2667" s="190"/>
      <c r="D2667" s="203" t="s">
        <v>76</v>
      </c>
      <c r="E2667" s="204" t="s">
        <v>2225</v>
      </c>
      <c r="F2667" s="204" t="s">
        <v>2226</v>
      </c>
      <c r="G2667" s="190"/>
      <c r="H2667" s="190"/>
      <c r="I2667" s="193"/>
      <c r="J2667" s="205">
        <f>BK2667</f>
        <v>0</v>
      </c>
      <c r="K2667" s="190"/>
      <c r="L2667" s="195"/>
      <c r="M2667" s="196"/>
      <c r="N2667" s="197"/>
      <c r="O2667" s="197"/>
      <c r="P2667" s="198">
        <f>SUM(P2668:P2694)</f>
        <v>0</v>
      </c>
      <c r="Q2667" s="197"/>
      <c r="R2667" s="198">
        <f>SUM(R2668:R2694)</f>
        <v>0</v>
      </c>
      <c r="S2667" s="197"/>
      <c r="T2667" s="199">
        <f>SUM(T2668:T2694)</f>
        <v>0</v>
      </c>
      <c r="AR2667" s="200" t="s">
        <v>86</v>
      </c>
      <c r="AT2667" s="201" t="s">
        <v>76</v>
      </c>
      <c r="AU2667" s="201" t="s">
        <v>84</v>
      </c>
      <c r="AY2667" s="200" t="s">
        <v>153</v>
      </c>
      <c r="BK2667" s="202">
        <f>SUM(BK2668:BK2694)</f>
        <v>0</v>
      </c>
    </row>
    <row r="2668" spans="2:65" s="1" customFormat="1" ht="22.5" customHeight="1">
      <c r="B2668" s="43"/>
      <c r="C2668" s="206" t="s">
        <v>2227</v>
      </c>
      <c r="D2668" s="206" t="s">
        <v>155</v>
      </c>
      <c r="E2668" s="207" t="s">
        <v>2228</v>
      </c>
      <c r="F2668" s="208" t="s">
        <v>2229</v>
      </c>
      <c r="G2668" s="209" t="s">
        <v>318</v>
      </c>
      <c r="H2668" s="210">
        <v>4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2230</v>
      </c>
    </row>
    <row r="2669" spans="2:65" s="13" customFormat="1" ht="13.5">
      <c r="B2669" s="230"/>
      <c r="C2669" s="231"/>
      <c r="D2669" s="220" t="s">
        <v>162</v>
      </c>
      <c r="E2669" s="232" t="s">
        <v>34</v>
      </c>
      <c r="F2669" s="233" t="s">
        <v>160</v>
      </c>
      <c r="G2669" s="231"/>
      <c r="H2669" s="234">
        <v>4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65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4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2231</v>
      </c>
      <c r="D2671" s="206" t="s">
        <v>155</v>
      </c>
      <c r="E2671" s="207" t="s">
        <v>2232</v>
      </c>
      <c r="F2671" s="208" t="s">
        <v>2233</v>
      </c>
      <c r="G2671" s="209" t="s">
        <v>423</v>
      </c>
      <c r="H2671" s="210">
        <v>52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2234</v>
      </c>
    </row>
    <row r="2672" spans="2:65" s="13" customFormat="1" ht="13.5">
      <c r="B2672" s="230"/>
      <c r="C2672" s="231"/>
      <c r="D2672" s="220" t="s">
        <v>162</v>
      </c>
      <c r="E2672" s="232" t="s">
        <v>34</v>
      </c>
      <c r="F2672" s="233" t="s">
        <v>2235</v>
      </c>
      <c r="G2672" s="231"/>
      <c r="H2672" s="234">
        <v>52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65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52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2236</v>
      </c>
      <c r="D2674" s="206" t="s">
        <v>155</v>
      </c>
      <c r="E2674" s="207" t="s">
        <v>2237</v>
      </c>
      <c r="F2674" s="208" t="s">
        <v>2238</v>
      </c>
      <c r="G2674" s="209" t="s">
        <v>423</v>
      </c>
      <c r="H2674" s="210">
        <v>9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2239</v>
      </c>
    </row>
    <row r="2675" spans="2:65" s="13" customFormat="1" ht="13.5">
      <c r="B2675" s="230"/>
      <c r="C2675" s="231"/>
      <c r="D2675" s="220" t="s">
        <v>162</v>
      </c>
      <c r="E2675" s="232" t="s">
        <v>34</v>
      </c>
      <c r="F2675" s="233" t="s">
        <v>2240</v>
      </c>
      <c r="G2675" s="231"/>
      <c r="H2675" s="234">
        <v>9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65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9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2241</v>
      </c>
      <c r="D2677" s="206" t="s">
        <v>155</v>
      </c>
      <c r="E2677" s="207" t="s">
        <v>2242</v>
      </c>
      <c r="F2677" s="208" t="s">
        <v>2243</v>
      </c>
      <c r="G2677" s="209" t="s">
        <v>423</v>
      </c>
      <c r="H2677" s="210">
        <v>6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2244</v>
      </c>
    </row>
    <row r="2678" spans="2:65" s="13" customFormat="1" ht="13.5">
      <c r="B2678" s="230"/>
      <c r="C2678" s="231"/>
      <c r="D2678" s="220" t="s">
        <v>162</v>
      </c>
      <c r="E2678" s="232" t="s">
        <v>34</v>
      </c>
      <c r="F2678" s="233" t="s">
        <v>2245</v>
      </c>
      <c r="G2678" s="231"/>
      <c r="H2678" s="234">
        <v>6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65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6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2246</v>
      </c>
      <c r="D2680" s="206" t="s">
        <v>155</v>
      </c>
      <c r="E2680" s="207" t="s">
        <v>2247</v>
      </c>
      <c r="F2680" s="208" t="s">
        <v>2248</v>
      </c>
      <c r="G2680" s="209" t="s">
        <v>423</v>
      </c>
      <c r="H2680" s="210">
        <v>7.2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2249</v>
      </c>
    </row>
    <row r="2681" spans="2:65" s="13" customFormat="1" ht="13.5">
      <c r="B2681" s="230"/>
      <c r="C2681" s="231"/>
      <c r="D2681" s="220" t="s">
        <v>162</v>
      </c>
      <c r="E2681" s="232" t="s">
        <v>34</v>
      </c>
      <c r="F2681" s="233" t="s">
        <v>1219</v>
      </c>
      <c r="G2681" s="231"/>
      <c r="H2681" s="234">
        <v>7.2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65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7.2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2250</v>
      </c>
      <c r="D2683" s="206" t="s">
        <v>155</v>
      </c>
      <c r="E2683" s="207" t="s">
        <v>2251</v>
      </c>
      <c r="F2683" s="208" t="s">
        <v>2252</v>
      </c>
      <c r="G2683" s="209" t="s">
        <v>318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2253</v>
      </c>
    </row>
    <row r="2684" spans="2:65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65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2254</v>
      </c>
      <c r="D2686" s="206" t="s">
        <v>155</v>
      </c>
      <c r="E2686" s="207" t="s">
        <v>2255</v>
      </c>
      <c r="F2686" s="208" t="s">
        <v>2256</v>
      </c>
      <c r="G2686" s="209" t="s">
        <v>423</v>
      </c>
      <c r="H2686" s="210">
        <v>9.6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2257</v>
      </c>
    </row>
    <row r="2687" spans="2:65" s="13" customFormat="1" ht="13.5">
      <c r="B2687" s="230"/>
      <c r="C2687" s="231"/>
      <c r="D2687" s="220" t="s">
        <v>162</v>
      </c>
      <c r="E2687" s="232" t="s">
        <v>34</v>
      </c>
      <c r="F2687" s="233" t="s">
        <v>1647</v>
      </c>
      <c r="G2687" s="231"/>
      <c r="H2687" s="234">
        <v>9.6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65" s="14" customFormat="1" ht="13.5">
      <c r="B2688" s="241"/>
      <c r="C2688" s="242"/>
      <c r="D2688" s="243" t="s">
        <v>162</v>
      </c>
      <c r="E2688" s="244" t="s">
        <v>34</v>
      </c>
      <c r="F2688" s="245" t="s">
        <v>168</v>
      </c>
      <c r="G2688" s="242"/>
      <c r="H2688" s="246">
        <v>9.6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5" s="1" customFormat="1" ht="22.5" customHeight="1">
      <c r="B2689" s="43"/>
      <c r="C2689" s="206" t="s">
        <v>2258</v>
      </c>
      <c r="D2689" s="206" t="s">
        <v>155</v>
      </c>
      <c r="E2689" s="207" t="s">
        <v>2259</v>
      </c>
      <c r="F2689" s="208" t="s">
        <v>2260</v>
      </c>
      <c r="G2689" s="209" t="s">
        <v>318</v>
      </c>
      <c r="H2689" s="210">
        <v>1</v>
      </c>
      <c r="I2689" s="211"/>
      <c r="J2689" s="212">
        <f>ROUND(I2689*H2689,2)</f>
        <v>0</v>
      </c>
      <c r="K2689" s="208" t="s">
        <v>34</v>
      </c>
      <c r="L2689" s="63"/>
      <c r="M2689" s="213" t="s">
        <v>34</v>
      </c>
      <c r="N2689" s="214" t="s">
        <v>48</v>
      </c>
      <c r="O2689" s="44"/>
      <c r="P2689" s="215">
        <f>O2689*H2689</f>
        <v>0</v>
      </c>
      <c r="Q2689" s="215">
        <v>0</v>
      </c>
      <c r="R2689" s="215">
        <f>Q2689*H2689</f>
        <v>0</v>
      </c>
      <c r="S2689" s="215">
        <v>0</v>
      </c>
      <c r="T2689" s="216">
        <f>S2689*H2689</f>
        <v>0</v>
      </c>
      <c r="AR2689" s="25" t="s">
        <v>288</v>
      </c>
      <c r="AT2689" s="25" t="s">
        <v>155</v>
      </c>
      <c r="AU2689" s="25" t="s">
        <v>86</v>
      </c>
      <c r="AY2689" s="25" t="s">
        <v>153</v>
      </c>
      <c r="BE2689" s="217">
        <f>IF(N2689="základní",J2689,0)</f>
        <v>0</v>
      </c>
      <c r="BF2689" s="217">
        <f>IF(N2689="snížená",J2689,0)</f>
        <v>0</v>
      </c>
      <c r="BG2689" s="217">
        <f>IF(N2689="zákl. přenesená",J2689,0)</f>
        <v>0</v>
      </c>
      <c r="BH2689" s="217">
        <f>IF(N2689="sníž. přenesená",J2689,0)</f>
        <v>0</v>
      </c>
      <c r="BI2689" s="217">
        <f>IF(N2689="nulová",J2689,0)</f>
        <v>0</v>
      </c>
      <c r="BJ2689" s="25" t="s">
        <v>84</v>
      </c>
      <c r="BK2689" s="217">
        <f>ROUND(I2689*H2689,2)</f>
        <v>0</v>
      </c>
      <c r="BL2689" s="25" t="s">
        <v>288</v>
      </c>
      <c r="BM2689" s="25" t="s">
        <v>2261</v>
      </c>
    </row>
    <row r="2690" spans="2:65" s="13" customFormat="1" ht="13.5">
      <c r="B2690" s="230"/>
      <c r="C2690" s="231"/>
      <c r="D2690" s="220" t="s">
        <v>162</v>
      </c>
      <c r="E2690" s="232" t="s">
        <v>34</v>
      </c>
      <c r="F2690" s="233" t="s">
        <v>84</v>
      </c>
      <c r="G2690" s="231"/>
      <c r="H2690" s="234">
        <v>1</v>
      </c>
      <c r="I2690" s="235"/>
      <c r="J2690" s="231"/>
      <c r="K2690" s="231"/>
      <c r="L2690" s="236"/>
      <c r="M2690" s="237"/>
      <c r="N2690" s="238"/>
      <c r="O2690" s="238"/>
      <c r="P2690" s="238"/>
      <c r="Q2690" s="238"/>
      <c r="R2690" s="238"/>
      <c r="S2690" s="238"/>
      <c r="T2690" s="239"/>
      <c r="AT2690" s="240" t="s">
        <v>162</v>
      </c>
      <c r="AU2690" s="240" t="s">
        <v>86</v>
      </c>
      <c r="AV2690" s="13" t="s">
        <v>86</v>
      </c>
      <c r="AW2690" s="13" t="s">
        <v>41</v>
      </c>
      <c r="AX2690" s="13" t="s">
        <v>77</v>
      </c>
      <c r="AY2690" s="240" t="s">
        <v>153</v>
      </c>
    </row>
    <row r="2691" spans="2:65" s="14" customFormat="1" ht="13.5">
      <c r="B2691" s="241"/>
      <c r="C2691" s="242"/>
      <c r="D2691" s="243" t="s">
        <v>162</v>
      </c>
      <c r="E2691" s="244" t="s">
        <v>34</v>
      </c>
      <c r="F2691" s="245" t="s">
        <v>168</v>
      </c>
      <c r="G2691" s="242"/>
      <c r="H2691" s="246">
        <v>1</v>
      </c>
      <c r="I2691" s="247"/>
      <c r="J2691" s="242"/>
      <c r="K2691" s="242"/>
      <c r="L2691" s="248"/>
      <c r="M2691" s="249"/>
      <c r="N2691" s="250"/>
      <c r="O2691" s="250"/>
      <c r="P2691" s="250"/>
      <c r="Q2691" s="250"/>
      <c r="R2691" s="250"/>
      <c r="S2691" s="250"/>
      <c r="T2691" s="251"/>
      <c r="AT2691" s="252" t="s">
        <v>162</v>
      </c>
      <c r="AU2691" s="252" t="s">
        <v>86</v>
      </c>
      <c r="AV2691" s="14" t="s">
        <v>160</v>
      </c>
      <c r="AW2691" s="14" t="s">
        <v>41</v>
      </c>
      <c r="AX2691" s="14" t="s">
        <v>84</v>
      </c>
      <c r="AY2691" s="252" t="s">
        <v>153</v>
      </c>
    </row>
    <row r="2692" spans="2:65" s="1" customFormat="1" ht="22.5" customHeight="1">
      <c r="B2692" s="43"/>
      <c r="C2692" s="206" t="s">
        <v>2262</v>
      </c>
      <c r="D2692" s="206" t="s">
        <v>155</v>
      </c>
      <c r="E2692" s="207" t="s">
        <v>2263</v>
      </c>
      <c r="F2692" s="208" t="s">
        <v>2264</v>
      </c>
      <c r="G2692" s="209" t="s">
        <v>318</v>
      </c>
      <c r="H2692" s="210">
        <v>7</v>
      </c>
      <c r="I2692" s="211"/>
      <c r="J2692" s="212">
        <f>ROUND(I2692*H2692,2)</f>
        <v>0</v>
      </c>
      <c r="K2692" s="208" t="s">
        <v>34</v>
      </c>
      <c r="L2692" s="63"/>
      <c r="M2692" s="213" t="s">
        <v>34</v>
      </c>
      <c r="N2692" s="214" t="s">
        <v>48</v>
      </c>
      <c r="O2692" s="44"/>
      <c r="P2692" s="215">
        <f>O2692*H2692</f>
        <v>0</v>
      </c>
      <c r="Q2692" s="215">
        <v>0</v>
      </c>
      <c r="R2692" s="215">
        <f>Q2692*H2692</f>
        <v>0</v>
      </c>
      <c r="S2692" s="215">
        <v>0</v>
      </c>
      <c r="T2692" s="216">
        <f>S2692*H2692</f>
        <v>0</v>
      </c>
      <c r="AR2692" s="25" t="s">
        <v>288</v>
      </c>
      <c r="AT2692" s="25" t="s">
        <v>155</v>
      </c>
      <c r="AU2692" s="25" t="s">
        <v>86</v>
      </c>
      <c r="AY2692" s="25" t="s">
        <v>153</v>
      </c>
      <c r="BE2692" s="217">
        <f>IF(N2692="základní",J2692,0)</f>
        <v>0</v>
      </c>
      <c r="BF2692" s="217">
        <f>IF(N2692="snížená",J2692,0)</f>
        <v>0</v>
      </c>
      <c r="BG2692" s="217">
        <f>IF(N2692="zákl. přenesená",J2692,0)</f>
        <v>0</v>
      </c>
      <c r="BH2692" s="217">
        <f>IF(N2692="sníž. přenesená",J2692,0)</f>
        <v>0</v>
      </c>
      <c r="BI2692" s="217">
        <f>IF(N2692="nulová",J2692,0)</f>
        <v>0</v>
      </c>
      <c r="BJ2692" s="25" t="s">
        <v>84</v>
      </c>
      <c r="BK2692" s="217">
        <f>ROUND(I2692*H2692,2)</f>
        <v>0</v>
      </c>
      <c r="BL2692" s="25" t="s">
        <v>288</v>
      </c>
      <c r="BM2692" s="25" t="s">
        <v>2265</v>
      </c>
    </row>
    <row r="2693" spans="2:65" s="13" customFormat="1" ht="13.5">
      <c r="B2693" s="230"/>
      <c r="C2693" s="231"/>
      <c r="D2693" s="220" t="s">
        <v>162</v>
      </c>
      <c r="E2693" s="232" t="s">
        <v>34</v>
      </c>
      <c r="F2693" s="233" t="s">
        <v>211</v>
      </c>
      <c r="G2693" s="231"/>
      <c r="H2693" s="234">
        <v>7</v>
      </c>
      <c r="I2693" s="235"/>
      <c r="J2693" s="231"/>
      <c r="K2693" s="231"/>
      <c r="L2693" s="236"/>
      <c r="M2693" s="237"/>
      <c r="N2693" s="238"/>
      <c r="O2693" s="238"/>
      <c r="P2693" s="238"/>
      <c r="Q2693" s="238"/>
      <c r="R2693" s="238"/>
      <c r="S2693" s="238"/>
      <c r="T2693" s="239"/>
      <c r="AT2693" s="240" t="s">
        <v>162</v>
      </c>
      <c r="AU2693" s="240" t="s">
        <v>86</v>
      </c>
      <c r="AV2693" s="13" t="s">
        <v>86</v>
      </c>
      <c r="AW2693" s="13" t="s">
        <v>41</v>
      </c>
      <c r="AX2693" s="13" t="s">
        <v>77</v>
      </c>
      <c r="AY2693" s="240" t="s">
        <v>153</v>
      </c>
    </row>
    <row r="2694" spans="2:65" s="14" customFormat="1" ht="13.5">
      <c r="B2694" s="241"/>
      <c r="C2694" s="242"/>
      <c r="D2694" s="220" t="s">
        <v>162</v>
      </c>
      <c r="E2694" s="253" t="s">
        <v>34</v>
      </c>
      <c r="F2694" s="254" t="s">
        <v>168</v>
      </c>
      <c r="G2694" s="242"/>
      <c r="H2694" s="255">
        <v>7</v>
      </c>
      <c r="I2694" s="247"/>
      <c r="J2694" s="242"/>
      <c r="K2694" s="242"/>
      <c r="L2694" s="248"/>
      <c r="M2694" s="249"/>
      <c r="N2694" s="250"/>
      <c r="O2694" s="250"/>
      <c r="P2694" s="250"/>
      <c r="Q2694" s="250"/>
      <c r="R2694" s="250"/>
      <c r="S2694" s="250"/>
      <c r="T2694" s="251"/>
      <c r="AT2694" s="252" t="s">
        <v>162</v>
      </c>
      <c r="AU2694" s="252" t="s">
        <v>86</v>
      </c>
      <c r="AV2694" s="14" t="s">
        <v>160</v>
      </c>
      <c r="AW2694" s="14" t="s">
        <v>41</v>
      </c>
      <c r="AX2694" s="14" t="s">
        <v>84</v>
      </c>
      <c r="AY2694" s="252" t="s">
        <v>153</v>
      </c>
    </row>
    <row r="2695" spans="2:65" s="11" customFormat="1" ht="29.85" customHeight="1">
      <c r="B2695" s="189"/>
      <c r="C2695" s="190"/>
      <c r="D2695" s="203" t="s">
        <v>76</v>
      </c>
      <c r="E2695" s="204" t="s">
        <v>2266</v>
      </c>
      <c r="F2695" s="204" t="s">
        <v>2267</v>
      </c>
      <c r="G2695" s="190"/>
      <c r="H2695" s="190"/>
      <c r="I2695" s="193"/>
      <c r="J2695" s="205">
        <f>BK2695</f>
        <v>0</v>
      </c>
      <c r="K2695" s="190"/>
      <c r="L2695" s="195"/>
      <c r="M2695" s="196"/>
      <c r="N2695" s="197"/>
      <c r="O2695" s="197"/>
      <c r="P2695" s="198">
        <f>SUM(P2696:P2699)</f>
        <v>0</v>
      </c>
      <c r="Q2695" s="197"/>
      <c r="R2695" s="198">
        <f>SUM(R2696:R2699)</f>
        <v>0</v>
      </c>
      <c r="S2695" s="197"/>
      <c r="T2695" s="199">
        <f>SUM(T2696:T2699)</f>
        <v>0</v>
      </c>
      <c r="AR2695" s="200" t="s">
        <v>86</v>
      </c>
      <c r="AT2695" s="201" t="s">
        <v>76</v>
      </c>
      <c r="AU2695" s="201" t="s">
        <v>84</v>
      </c>
      <c r="AY2695" s="200" t="s">
        <v>153</v>
      </c>
      <c r="BK2695" s="202">
        <f>SUM(BK2696:BK2699)</f>
        <v>0</v>
      </c>
    </row>
    <row r="2696" spans="2:65" s="1" customFormat="1" ht="22.5" customHeight="1">
      <c r="B2696" s="43"/>
      <c r="C2696" s="206" t="s">
        <v>2268</v>
      </c>
      <c r="D2696" s="206" t="s">
        <v>155</v>
      </c>
      <c r="E2696" s="207" t="s">
        <v>2269</v>
      </c>
      <c r="F2696" s="208" t="s">
        <v>2270</v>
      </c>
      <c r="G2696" s="209" t="s">
        <v>318</v>
      </c>
      <c r="H2696" s="210">
        <v>2</v>
      </c>
      <c r="I2696" s="211"/>
      <c r="J2696" s="212">
        <f>ROUND(I2696*H2696,2)</f>
        <v>0</v>
      </c>
      <c r="K2696" s="208" t="s">
        <v>34</v>
      </c>
      <c r="L2696" s="63"/>
      <c r="M2696" s="213" t="s">
        <v>34</v>
      </c>
      <c r="N2696" s="214" t="s">
        <v>48</v>
      </c>
      <c r="O2696" s="44"/>
      <c r="P2696" s="215">
        <f>O2696*H2696</f>
        <v>0</v>
      </c>
      <c r="Q2696" s="215">
        <v>0</v>
      </c>
      <c r="R2696" s="215">
        <f>Q2696*H2696</f>
        <v>0</v>
      </c>
      <c r="S2696" s="215">
        <v>0</v>
      </c>
      <c r="T2696" s="216">
        <f>S2696*H2696</f>
        <v>0</v>
      </c>
      <c r="AR2696" s="25" t="s">
        <v>288</v>
      </c>
      <c r="AT2696" s="25" t="s">
        <v>155</v>
      </c>
      <c r="AU2696" s="25" t="s">
        <v>86</v>
      </c>
      <c r="AY2696" s="25" t="s">
        <v>153</v>
      </c>
      <c r="BE2696" s="217">
        <f>IF(N2696="základní",J2696,0)</f>
        <v>0</v>
      </c>
      <c r="BF2696" s="217">
        <f>IF(N2696="snížená",J2696,0)</f>
        <v>0</v>
      </c>
      <c r="BG2696" s="217">
        <f>IF(N2696="zákl. přenesená",J2696,0)</f>
        <v>0</v>
      </c>
      <c r="BH2696" s="217">
        <f>IF(N2696="sníž. přenesená",J2696,0)</f>
        <v>0</v>
      </c>
      <c r="BI2696" s="217">
        <f>IF(N2696="nulová",J2696,0)</f>
        <v>0</v>
      </c>
      <c r="BJ2696" s="25" t="s">
        <v>84</v>
      </c>
      <c r="BK2696" s="217">
        <f>ROUND(I2696*H2696,2)</f>
        <v>0</v>
      </c>
      <c r="BL2696" s="25" t="s">
        <v>288</v>
      </c>
      <c r="BM2696" s="25" t="s">
        <v>2271</v>
      </c>
    </row>
    <row r="2697" spans="2:65" s="12" customFormat="1" ht="13.5">
      <c r="B2697" s="218"/>
      <c r="C2697" s="219"/>
      <c r="D2697" s="220" t="s">
        <v>162</v>
      </c>
      <c r="E2697" s="221" t="s">
        <v>34</v>
      </c>
      <c r="F2697" s="222" t="s">
        <v>2272</v>
      </c>
      <c r="G2697" s="219"/>
      <c r="H2697" s="223" t="s">
        <v>34</v>
      </c>
      <c r="I2697" s="224"/>
      <c r="J2697" s="219"/>
      <c r="K2697" s="219"/>
      <c r="L2697" s="225"/>
      <c r="M2697" s="226"/>
      <c r="N2697" s="227"/>
      <c r="O2697" s="227"/>
      <c r="P2697" s="227"/>
      <c r="Q2697" s="227"/>
      <c r="R2697" s="227"/>
      <c r="S2697" s="227"/>
      <c r="T2697" s="228"/>
      <c r="AT2697" s="229" t="s">
        <v>162</v>
      </c>
      <c r="AU2697" s="229" t="s">
        <v>86</v>
      </c>
      <c r="AV2697" s="12" t="s">
        <v>84</v>
      </c>
      <c r="AW2697" s="12" t="s">
        <v>41</v>
      </c>
      <c r="AX2697" s="12" t="s">
        <v>77</v>
      </c>
      <c r="AY2697" s="229" t="s">
        <v>153</v>
      </c>
    </row>
    <row r="2698" spans="2:65" s="13" customFormat="1" ht="13.5">
      <c r="B2698" s="230"/>
      <c r="C2698" s="231"/>
      <c r="D2698" s="220" t="s">
        <v>162</v>
      </c>
      <c r="E2698" s="232" t="s">
        <v>34</v>
      </c>
      <c r="F2698" s="233" t="s">
        <v>86</v>
      </c>
      <c r="G2698" s="231"/>
      <c r="H2698" s="234">
        <v>2</v>
      </c>
      <c r="I2698" s="235"/>
      <c r="J2698" s="231"/>
      <c r="K2698" s="231"/>
      <c r="L2698" s="236"/>
      <c r="M2698" s="237"/>
      <c r="N2698" s="238"/>
      <c r="O2698" s="238"/>
      <c r="P2698" s="238"/>
      <c r="Q2698" s="238"/>
      <c r="R2698" s="238"/>
      <c r="S2698" s="238"/>
      <c r="T2698" s="239"/>
      <c r="AT2698" s="240" t="s">
        <v>162</v>
      </c>
      <c r="AU2698" s="240" t="s">
        <v>86</v>
      </c>
      <c r="AV2698" s="13" t="s">
        <v>86</v>
      </c>
      <c r="AW2698" s="13" t="s">
        <v>41</v>
      </c>
      <c r="AX2698" s="13" t="s">
        <v>77</v>
      </c>
      <c r="AY2698" s="240" t="s">
        <v>153</v>
      </c>
    </row>
    <row r="2699" spans="2:65" s="14" customFormat="1" ht="13.5">
      <c r="B2699" s="241"/>
      <c r="C2699" s="242"/>
      <c r="D2699" s="220" t="s">
        <v>162</v>
      </c>
      <c r="E2699" s="253" t="s">
        <v>34</v>
      </c>
      <c r="F2699" s="254" t="s">
        <v>168</v>
      </c>
      <c r="G2699" s="242"/>
      <c r="H2699" s="255">
        <v>2</v>
      </c>
      <c r="I2699" s="247"/>
      <c r="J2699" s="242"/>
      <c r="K2699" s="242"/>
      <c r="L2699" s="248"/>
      <c r="M2699" s="274"/>
      <c r="N2699" s="275"/>
      <c r="O2699" s="275"/>
      <c r="P2699" s="275"/>
      <c r="Q2699" s="275"/>
      <c r="R2699" s="275"/>
      <c r="S2699" s="275"/>
      <c r="T2699" s="276"/>
      <c r="AT2699" s="252" t="s">
        <v>162</v>
      </c>
      <c r="AU2699" s="252" t="s">
        <v>86</v>
      </c>
      <c r="AV2699" s="14" t="s">
        <v>160</v>
      </c>
      <c r="AW2699" s="14" t="s">
        <v>41</v>
      </c>
      <c r="AX2699" s="14" t="s">
        <v>84</v>
      </c>
      <c r="AY2699" s="252" t="s">
        <v>153</v>
      </c>
    </row>
    <row r="2700" spans="2:65" s="1" customFormat="1" ht="6.95" customHeight="1">
      <c r="B2700" s="58"/>
      <c r="C2700" s="59"/>
      <c r="D2700" s="59"/>
      <c r="E2700" s="59"/>
      <c r="F2700" s="59"/>
      <c r="G2700" s="59"/>
      <c r="H2700" s="59"/>
      <c r="I2700" s="150"/>
      <c r="J2700" s="59"/>
      <c r="K2700" s="59"/>
      <c r="L2700" s="63"/>
    </row>
  </sheetData>
  <sheetProtection password="CC35" sheet="1" objects="1" scenarios="1" formatCells="0" formatColumns="0" formatRows="0" sort="0" autoFilter="0"/>
  <autoFilter ref="C113:K2699"/>
  <mergeCells count="12">
    <mergeCell ref="G1:H1"/>
    <mergeCell ref="L2:V2"/>
    <mergeCell ref="E49:H49"/>
    <mergeCell ref="E51:H51"/>
    <mergeCell ref="E102:H102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1:70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1:70" s="1" customFormat="1" ht="22.5" customHeight="1">
      <c r="B11" s="43"/>
      <c r="C11" s="44"/>
      <c r="D11" s="44"/>
      <c r="E11" s="399" t="s">
        <v>626</v>
      </c>
      <c r="F11" s="417"/>
      <c r="G11" s="417"/>
      <c r="H11" s="417"/>
      <c r="I11" s="129"/>
      <c r="J11" s="44"/>
      <c r="K11" s="47"/>
    </row>
    <row r="12" spans="1:70" s="1" customFormat="1">
      <c r="B12" s="43"/>
      <c r="C12" s="44"/>
      <c r="D12" s="38" t="s">
        <v>2273</v>
      </c>
      <c r="E12" s="44"/>
      <c r="F12" s="44"/>
      <c r="G12" s="44"/>
      <c r="H12" s="44"/>
      <c r="I12" s="129"/>
      <c r="J12" s="44"/>
      <c r="K12" s="47"/>
    </row>
    <row r="13" spans="1:70" s="1" customFormat="1" ht="36.950000000000003" customHeight="1">
      <c r="B13" s="43"/>
      <c r="C13" s="44"/>
      <c r="D13" s="44"/>
      <c r="E13" s="418" t="s">
        <v>2274</v>
      </c>
      <c r="F13" s="417"/>
      <c r="G13" s="417"/>
      <c r="H13" s="417"/>
      <c r="I13" s="129"/>
      <c r="J13" s="44"/>
      <c r="K13" s="47"/>
    </row>
    <row r="14" spans="1:70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1:70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1:70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1.8.2017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ROUND(SUM(BE102:BE543), 2)</f>
        <v>0</v>
      </c>
      <c r="G34" s="44"/>
      <c r="H34" s="44"/>
      <c r="I34" s="142">
        <v>0.21</v>
      </c>
      <c r="J34" s="141">
        <f>ROUND(ROUND((SUM(BE102:BE543)), 2)*I34, 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ROUND(SUM(BF102:BF543), 2)</f>
        <v>0</v>
      </c>
      <c r="G35" s="44"/>
      <c r="H35" s="44"/>
      <c r="I35" s="142">
        <v>0.15</v>
      </c>
      <c r="J35" s="141">
        <f>ROUND(ROUND((SUM(BF102:BF543)), 2)*I35, 2)</f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50</v>
      </c>
      <c r="F36" s="141">
        <f>ROUND(SUM(BG102:BG543), 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hidden="1" customHeight="1">
      <c r="B37" s="43"/>
      <c r="C37" s="44"/>
      <c r="D37" s="44"/>
      <c r="E37" s="51" t="s">
        <v>51</v>
      </c>
      <c r="F37" s="141">
        <f>ROUND(SUM(BH102:BH543), 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hidden="1" customHeight="1">
      <c r="B38" s="43"/>
      <c r="C38" s="44"/>
      <c r="D38" s="44"/>
      <c r="E38" s="51" t="s">
        <v>52</v>
      </c>
      <c r="F38" s="141">
        <f>ROUND(SUM(BI102:BI543), 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0000000000003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47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47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47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47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47" s="1" customFormat="1" ht="22.5" customHeight="1">
      <c r="B53" s="43"/>
      <c r="C53" s="44"/>
      <c r="D53" s="44"/>
      <c r="E53" s="399" t="s">
        <v>626</v>
      </c>
      <c r="F53" s="417"/>
      <c r="G53" s="417"/>
      <c r="H53" s="417"/>
      <c r="I53" s="129"/>
      <c r="J53" s="44"/>
      <c r="K53" s="47"/>
    </row>
    <row r="54" spans="2:47" s="1" customFormat="1" ht="14.45" customHeight="1">
      <c r="B54" s="43"/>
      <c r="C54" s="38" t="s">
        <v>2273</v>
      </c>
      <c r="D54" s="44"/>
      <c r="E54" s="44"/>
      <c r="F54" s="44"/>
      <c r="G54" s="44"/>
      <c r="H54" s="44"/>
      <c r="I54" s="129"/>
      <c r="J54" s="44"/>
      <c r="K54" s="47"/>
    </row>
    <row r="55" spans="2:47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47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47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1.8.2017</v>
      </c>
      <c r="K57" s="47"/>
    </row>
    <row r="58" spans="2:47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47" s="1" customFormat="1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47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47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47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47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89999999999999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899999999999999" customHeight="1">
      <c r="B67" s="167"/>
      <c r="C67" s="168"/>
      <c r="D67" s="169" t="s">
        <v>627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899999999999999" customHeight="1">
      <c r="B68" s="167"/>
      <c r="C68" s="168"/>
      <c r="D68" s="169" t="s">
        <v>628</v>
      </c>
      <c r="E68" s="170"/>
      <c r="F68" s="170"/>
      <c r="G68" s="170"/>
      <c r="H68" s="170"/>
      <c r="I68" s="171"/>
      <c r="J68" s="172">
        <f>J272</f>
        <v>0</v>
      </c>
      <c r="K68" s="173"/>
    </row>
    <row r="69" spans="2:11" s="9" customFormat="1" ht="19.899999999999999" customHeight="1">
      <c r="B69" s="167"/>
      <c r="C69" s="168"/>
      <c r="D69" s="169" t="s">
        <v>629</v>
      </c>
      <c r="E69" s="170"/>
      <c r="F69" s="170"/>
      <c r="G69" s="170"/>
      <c r="H69" s="170"/>
      <c r="I69" s="171"/>
      <c r="J69" s="172">
        <f>J305</f>
        <v>0</v>
      </c>
      <c r="K69" s="173"/>
    </row>
    <row r="70" spans="2:11" s="9" customFormat="1" ht="19.899999999999999" customHeight="1">
      <c r="B70" s="167"/>
      <c r="C70" s="168"/>
      <c r="D70" s="169" t="s">
        <v>2275</v>
      </c>
      <c r="E70" s="170"/>
      <c r="F70" s="170"/>
      <c r="G70" s="170"/>
      <c r="H70" s="170"/>
      <c r="I70" s="171"/>
      <c r="J70" s="172">
        <f>J336</f>
        <v>0</v>
      </c>
      <c r="K70" s="173"/>
    </row>
    <row r="71" spans="2:11" s="9" customFormat="1" ht="19.899999999999999" customHeight="1">
      <c r="B71" s="167"/>
      <c r="C71" s="168"/>
      <c r="D71" s="169" t="s">
        <v>630</v>
      </c>
      <c r="E71" s="170"/>
      <c r="F71" s="170"/>
      <c r="G71" s="170"/>
      <c r="H71" s="170"/>
      <c r="I71" s="171"/>
      <c r="J71" s="172">
        <f>J344</f>
        <v>0</v>
      </c>
      <c r="K71" s="173"/>
    </row>
    <row r="72" spans="2:11" s="9" customFormat="1" ht="19.899999999999999" customHeight="1">
      <c r="B72" s="167"/>
      <c r="C72" s="168"/>
      <c r="D72" s="169" t="s">
        <v>2276</v>
      </c>
      <c r="E72" s="170"/>
      <c r="F72" s="170"/>
      <c r="G72" s="170"/>
      <c r="H72" s="170"/>
      <c r="I72" s="171"/>
      <c r="J72" s="172">
        <f>J372</f>
        <v>0</v>
      </c>
      <c r="K72" s="173"/>
    </row>
    <row r="73" spans="2:11" s="9" customFormat="1" ht="19.89999999999999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J405</f>
        <v>0</v>
      </c>
      <c r="K73" s="173"/>
    </row>
    <row r="74" spans="2:11" s="9" customFormat="1" ht="19.89999999999999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J479</f>
        <v>0</v>
      </c>
      <c r="K74" s="173"/>
    </row>
    <row r="75" spans="2:11" s="9" customFormat="1" ht="19.89999999999999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J485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J487</f>
        <v>0</v>
      </c>
      <c r="K76" s="166"/>
    </row>
    <row r="77" spans="2:11" s="9" customFormat="1" ht="19.899999999999999" customHeight="1">
      <c r="B77" s="167"/>
      <c r="C77" s="168"/>
      <c r="D77" s="169" t="s">
        <v>632</v>
      </c>
      <c r="E77" s="170"/>
      <c r="F77" s="170"/>
      <c r="G77" s="170"/>
      <c r="H77" s="170"/>
      <c r="I77" s="171"/>
      <c r="J77" s="172">
        <f>J488</f>
        <v>0</v>
      </c>
      <c r="K77" s="173"/>
    </row>
    <row r="78" spans="2:11" s="9" customFormat="1" ht="19.899999999999999" customHeight="1">
      <c r="B78" s="167"/>
      <c r="C78" s="168"/>
      <c r="D78" s="169" t="s">
        <v>640</v>
      </c>
      <c r="E78" s="170"/>
      <c r="F78" s="170"/>
      <c r="G78" s="170"/>
      <c r="H78" s="170"/>
      <c r="I78" s="171"/>
      <c r="J78" s="172">
        <f>J535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0000000000003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626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2273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1.8.2017</v>
      </c>
      <c r="K96" s="65"/>
      <c r="L96" s="63"/>
    </row>
    <row r="97" spans="2:65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65" s="1" customFormat="1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65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65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65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5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P103+P487</f>
        <v>0</v>
      </c>
      <c r="Q102" s="87"/>
      <c r="R102" s="186">
        <f>R103+R487</f>
        <v>64.331999509722991</v>
      </c>
      <c r="S102" s="87"/>
      <c r="T102" s="187">
        <f>T103+T487</f>
        <v>24.975204999999999</v>
      </c>
      <c r="AT102" s="25" t="s">
        <v>76</v>
      </c>
      <c r="AU102" s="25" t="s">
        <v>123</v>
      </c>
      <c r="BK102" s="188">
        <f>BK103+BK487</f>
        <v>0</v>
      </c>
    </row>
    <row r="103" spans="2:65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P104+P216+P272+P305+P336+P344+P372+P405+P479+P485</f>
        <v>0</v>
      </c>
      <c r="Q103" s="197"/>
      <c r="R103" s="198">
        <f>R104+R216+R272+R305+R336+R344+R372+R405+R479+R485</f>
        <v>63.025762871559991</v>
      </c>
      <c r="S103" s="197"/>
      <c r="T103" s="199">
        <f>T104+T216+T272+T305+T336+T344+T372+T405+T479+T485</f>
        <v>24.975204999999999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BK104+BK216+BK272+BK305+BK336+BK344+BK372+BK405+BK479+BK485</f>
        <v>0</v>
      </c>
    </row>
    <row r="104" spans="2:65" s="11" customFormat="1" ht="19.89999999999999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2277</v>
      </c>
      <c r="F105" s="208" t="s">
        <v>2278</v>
      </c>
      <c r="G105" s="209" t="s">
        <v>158</v>
      </c>
      <c r="H105" s="210">
        <v>24.306999999999999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0.23499999999999999</v>
      </c>
      <c r="T105" s="216">
        <f>S105*H105</f>
        <v>5.7121449999999996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2279</v>
      </c>
    </row>
    <row r="106" spans="2:65" s="12" customFormat="1" ht="13.5">
      <c r="B106" s="218"/>
      <c r="C106" s="219"/>
      <c r="D106" s="220" t="s">
        <v>162</v>
      </c>
      <c r="E106" s="221" t="s">
        <v>34</v>
      </c>
      <c r="F106" s="222" t="s">
        <v>2280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2281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27">
      <c r="B108" s="230"/>
      <c r="C108" s="231"/>
      <c r="D108" s="220" t="s">
        <v>162</v>
      </c>
      <c r="E108" s="232" t="s">
        <v>34</v>
      </c>
      <c r="F108" s="233" t="s">
        <v>2282</v>
      </c>
      <c r="G108" s="231"/>
      <c r="H108" s="234">
        <v>48.613999999999997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48.613999999999997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2283</v>
      </c>
      <c r="G110" s="231"/>
      <c r="H110" s="234">
        <v>24.306999999999999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24.306999999999999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2284</v>
      </c>
      <c r="F112" s="208" t="s">
        <v>2285</v>
      </c>
      <c r="G112" s="209" t="s">
        <v>158</v>
      </c>
      <c r="H112" s="210">
        <v>29.167999999999999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9.3337599999999998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2286</v>
      </c>
    </row>
    <row r="113" spans="2:65" s="12" customFormat="1" ht="13.5">
      <c r="B113" s="218"/>
      <c r="C113" s="219"/>
      <c r="D113" s="220" t="s">
        <v>162</v>
      </c>
      <c r="E113" s="221" t="s">
        <v>34</v>
      </c>
      <c r="F113" s="222" t="s">
        <v>2280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2281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27">
      <c r="B115" s="230"/>
      <c r="C115" s="231"/>
      <c r="D115" s="220" t="s">
        <v>162</v>
      </c>
      <c r="E115" s="232" t="s">
        <v>34</v>
      </c>
      <c r="F115" s="233" t="s">
        <v>2282</v>
      </c>
      <c r="G115" s="231"/>
      <c r="H115" s="234">
        <v>48.613999999999997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48.613999999999997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65" s="13" customFormat="1" ht="13.5">
      <c r="B117" s="230"/>
      <c r="C117" s="231"/>
      <c r="D117" s="220" t="s">
        <v>162</v>
      </c>
      <c r="E117" s="232" t="s">
        <v>34</v>
      </c>
      <c r="F117" s="233" t="s">
        <v>2287</v>
      </c>
      <c r="G117" s="231"/>
      <c r="H117" s="234">
        <v>29.167999999999999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29.167999999999999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2288</v>
      </c>
      <c r="F119" s="208" t="s">
        <v>2289</v>
      </c>
      <c r="G119" s="209" t="s">
        <v>158</v>
      </c>
      <c r="H119" s="210">
        <v>53.475000000000001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9.6255000000000006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2290</v>
      </c>
    </row>
    <row r="120" spans="2:65" s="12" customFormat="1" ht="13.5">
      <c r="B120" s="218"/>
      <c r="C120" s="219"/>
      <c r="D120" s="220" t="s">
        <v>162</v>
      </c>
      <c r="E120" s="221" t="s">
        <v>34</v>
      </c>
      <c r="F120" s="222" t="s">
        <v>2291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2280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2" customFormat="1" ht="13.5">
      <c r="B122" s="218"/>
      <c r="C122" s="219"/>
      <c r="D122" s="220" t="s">
        <v>162</v>
      </c>
      <c r="E122" s="221" t="s">
        <v>34</v>
      </c>
      <c r="F122" s="222" t="s">
        <v>2281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27">
      <c r="B123" s="230"/>
      <c r="C123" s="231"/>
      <c r="D123" s="220" t="s">
        <v>162</v>
      </c>
      <c r="E123" s="232" t="s">
        <v>34</v>
      </c>
      <c r="F123" s="233" t="s">
        <v>2282</v>
      </c>
      <c r="G123" s="231"/>
      <c r="H123" s="234">
        <v>48.613999999999997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48.613999999999997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65" s="13" customFormat="1" ht="13.5">
      <c r="B125" s="230"/>
      <c r="C125" s="231"/>
      <c r="D125" s="220" t="s">
        <v>162</v>
      </c>
      <c r="E125" s="232" t="s">
        <v>34</v>
      </c>
      <c r="F125" s="233" t="s">
        <v>2292</v>
      </c>
      <c r="G125" s="231"/>
      <c r="H125" s="234">
        <v>53.475000000000001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53.475000000000001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2293</v>
      </c>
      <c r="F127" s="208" t="s">
        <v>2294</v>
      </c>
      <c r="G127" s="209" t="s">
        <v>171</v>
      </c>
      <c r="H127" s="210">
        <v>26.798999999999999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2295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2280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65" s="12" customFormat="1" ht="13.5">
      <c r="B129" s="218"/>
      <c r="C129" s="219"/>
      <c r="D129" s="220" t="s">
        <v>162</v>
      </c>
      <c r="E129" s="221" t="s">
        <v>34</v>
      </c>
      <c r="F129" s="222" t="s">
        <v>2281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65" s="13" customFormat="1" ht="27">
      <c r="B130" s="230"/>
      <c r="C130" s="231"/>
      <c r="D130" s="220" t="s">
        <v>162</v>
      </c>
      <c r="E130" s="232" t="s">
        <v>34</v>
      </c>
      <c r="F130" s="233" t="s">
        <v>2282</v>
      </c>
      <c r="G130" s="231"/>
      <c r="H130" s="234">
        <v>48.613999999999997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48.613999999999997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65" s="13" customFormat="1" ht="13.5">
      <c r="B132" s="230"/>
      <c r="C132" s="231"/>
      <c r="D132" s="220" t="s">
        <v>162</v>
      </c>
      <c r="E132" s="232" t="s">
        <v>34</v>
      </c>
      <c r="F132" s="233" t="s">
        <v>2296</v>
      </c>
      <c r="G132" s="231"/>
      <c r="H132" s="234">
        <v>38.283999999999999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65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38.283999999999999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65" s="12" customFormat="1" ht="13.5">
      <c r="B134" s="218"/>
      <c r="C134" s="219"/>
      <c r="D134" s="220" t="s">
        <v>162</v>
      </c>
      <c r="E134" s="221" t="s">
        <v>34</v>
      </c>
      <c r="F134" s="222" t="s">
        <v>2297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65" s="13" customFormat="1" ht="13.5">
      <c r="B135" s="230"/>
      <c r="C135" s="231"/>
      <c r="D135" s="220" t="s">
        <v>162</v>
      </c>
      <c r="E135" s="232" t="s">
        <v>34</v>
      </c>
      <c r="F135" s="233" t="s">
        <v>2298</v>
      </c>
      <c r="G135" s="231"/>
      <c r="H135" s="234">
        <v>26.798999999999999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26.798999999999999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2299</v>
      </c>
      <c r="F137" s="208" t="s">
        <v>2300</v>
      </c>
      <c r="G137" s="209" t="s">
        <v>171</v>
      </c>
      <c r="H137" s="210">
        <v>11.484999999999999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2301</v>
      </c>
    </row>
    <row r="138" spans="2:65" s="12" customFormat="1" ht="13.5">
      <c r="B138" s="218"/>
      <c r="C138" s="219"/>
      <c r="D138" s="220" t="s">
        <v>162</v>
      </c>
      <c r="E138" s="221" t="s">
        <v>34</v>
      </c>
      <c r="F138" s="222" t="s">
        <v>2280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 ht="13.5">
      <c r="B139" s="218"/>
      <c r="C139" s="219"/>
      <c r="D139" s="220" t="s">
        <v>162</v>
      </c>
      <c r="E139" s="221" t="s">
        <v>34</v>
      </c>
      <c r="F139" s="222" t="s">
        <v>2281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3" customFormat="1" ht="27">
      <c r="B140" s="230"/>
      <c r="C140" s="231"/>
      <c r="D140" s="220" t="s">
        <v>162</v>
      </c>
      <c r="E140" s="232" t="s">
        <v>34</v>
      </c>
      <c r="F140" s="233" t="s">
        <v>2282</v>
      </c>
      <c r="G140" s="231"/>
      <c r="H140" s="234">
        <v>48.613999999999997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65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48.613999999999997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65" s="13" customFormat="1" ht="13.5">
      <c r="B142" s="230"/>
      <c r="C142" s="231"/>
      <c r="D142" s="220" t="s">
        <v>162</v>
      </c>
      <c r="E142" s="232" t="s">
        <v>34</v>
      </c>
      <c r="F142" s="233" t="s">
        <v>2296</v>
      </c>
      <c r="G142" s="231"/>
      <c r="H142" s="234">
        <v>38.283999999999999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38.283999999999999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65" s="12" customFormat="1" ht="13.5">
      <c r="B144" s="218"/>
      <c r="C144" s="219"/>
      <c r="D144" s="220" t="s">
        <v>162</v>
      </c>
      <c r="E144" s="221" t="s">
        <v>34</v>
      </c>
      <c r="F144" s="222" t="s">
        <v>2302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65" s="13" customFormat="1" ht="13.5">
      <c r="B145" s="230"/>
      <c r="C145" s="231"/>
      <c r="D145" s="220" t="s">
        <v>162</v>
      </c>
      <c r="E145" s="232" t="s">
        <v>34</v>
      </c>
      <c r="F145" s="233" t="s">
        <v>2303</v>
      </c>
      <c r="G145" s="231"/>
      <c r="H145" s="234">
        <v>11.484999999999999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65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11.484999999999999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2304</v>
      </c>
      <c r="F147" s="208" t="s">
        <v>2305</v>
      </c>
      <c r="G147" s="209" t="s">
        <v>171</v>
      </c>
      <c r="H147" s="210">
        <v>32.905999999999999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2306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2307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 ht="13.5">
      <c r="B149" s="218"/>
      <c r="C149" s="219"/>
      <c r="D149" s="220" t="s">
        <v>162</v>
      </c>
      <c r="E149" s="221" t="s">
        <v>34</v>
      </c>
      <c r="F149" s="222" t="s">
        <v>2308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2281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27">
      <c r="B151" s="230"/>
      <c r="C151" s="231"/>
      <c r="D151" s="220" t="s">
        <v>162</v>
      </c>
      <c r="E151" s="232" t="s">
        <v>34</v>
      </c>
      <c r="F151" s="233" t="s">
        <v>2282</v>
      </c>
      <c r="G151" s="231"/>
      <c r="H151" s="234">
        <v>48.613999999999997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48.613999999999997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65" s="12" customFormat="1" ht="13.5">
      <c r="B153" s="218"/>
      <c r="C153" s="219"/>
      <c r="D153" s="220" t="s">
        <v>162</v>
      </c>
      <c r="E153" s="221" t="s">
        <v>34</v>
      </c>
      <c r="F153" s="222" t="s">
        <v>2309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 ht="13.5">
      <c r="B154" s="230"/>
      <c r="C154" s="231"/>
      <c r="D154" s="220" t="s">
        <v>162</v>
      </c>
      <c r="E154" s="232" t="s">
        <v>34</v>
      </c>
      <c r="F154" s="233" t="s">
        <v>2296</v>
      </c>
      <c r="G154" s="231"/>
      <c r="H154" s="234">
        <v>38.283999999999999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38.283999999999999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2310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2311</v>
      </c>
      <c r="G157" s="231"/>
      <c r="H157" s="234">
        <v>16.408000000000001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16.408000000000001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2312</v>
      </c>
      <c r="G159" s="231"/>
      <c r="H159" s="234">
        <v>32.905999999999999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32.905999999999999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21.876000000000001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2313</v>
      </c>
    </row>
    <row r="162" spans="2:65" s="12" customFormat="1" ht="13.5">
      <c r="B162" s="218"/>
      <c r="C162" s="219"/>
      <c r="D162" s="220" t="s">
        <v>162</v>
      </c>
      <c r="E162" s="221" t="s">
        <v>34</v>
      </c>
      <c r="F162" s="222" t="s">
        <v>2307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65" s="12" customFormat="1" ht="13.5">
      <c r="B163" s="218"/>
      <c r="C163" s="219"/>
      <c r="D163" s="220" t="s">
        <v>162</v>
      </c>
      <c r="E163" s="221" t="s">
        <v>34</v>
      </c>
      <c r="F163" s="222" t="s">
        <v>2308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2" customFormat="1" ht="13.5">
      <c r="B164" s="218"/>
      <c r="C164" s="219"/>
      <c r="D164" s="220" t="s">
        <v>162</v>
      </c>
      <c r="E164" s="221" t="s">
        <v>34</v>
      </c>
      <c r="F164" s="222" t="s">
        <v>2281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65" s="13" customFormat="1" ht="27">
      <c r="B165" s="230"/>
      <c r="C165" s="231"/>
      <c r="D165" s="220" t="s">
        <v>162</v>
      </c>
      <c r="E165" s="232" t="s">
        <v>34</v>
      </c>
      <c r="F165" s="233" t="s">
        <v>2282</v>
      </c>
      <c r="G165" s="231"/>
      <c r="H165" s="234">
        <v>48.613999999999997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65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48.613999999999997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65" s="12" customFormat="1" ht="13.5">
      <c r="B167" s="218"/>
      <c r="C167" s="219"/>
      <c r="D167" s="220" t="s">
        <v>162</v>
      </c>
      <c r="E167" s="221" t="s">
        <v>34</v>
      </c>
      <c r="F167" s="222" t="s">
        <v>2309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65" s="13" customFormat="1" ht="13.5">
      <c r="B168" s="230"/>
      <c r="C168" s="231"/>
      <c r="D168" s="220" t="s">
        <v>162</v>
      </c>
      <c r="E168" s="232" t="s">
        <v>34</v>
      </c>
      <c r="F168" s="233" t="s">
        <v>2296</v>
      </c>
      <c r="G168" s="231"/>
      <c r="H168" s="234">
        <v>38.283999999999999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65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65" s="12" customFormat="1" ht="13.5">
      <c r="B170" s="218"/>
      <c r="C170" s="219"/>
      <c r="D170" s="220" t="s">
        <v>162</v>
      </c>
      <c r="E170" s="221" t="s">
        <v>34</v>
      </c>
      <c r="F170" s="222" t="s">
        <v>2310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 ht="13.5">
      <c r="B171" s="230"/>
      <c r="C171" s="231"/>
      <c r="D171" s="220" t="s">
        <v>162</v>
      </c>
      <c r="E171" s="232" t="s">
        <v>34</v>
      </c>
      <c r="F171" s="233" t="s">
        <v>2314</v>
      </c>
      <c r="G171" s="231"/>
      <c r="H171" s="234">
        <v>-16.408000000000001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21.876000000000001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2315</v>
      </c>
    </row>
    <row r="174" spans="2:65" s="12" customFormat="1" ht="13.5">
      <c r="B174" s="218"/>
      <c r="C174" s="219"/>
      <c r="D174" s="220" t="s">
        <v>162</v>
      </c>
      <c r="E174" s="221" t="s">
        <v>34</v>
      </c>
      <c r="F174" s="222" t="s">
        <v>2307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65" s="12" customFormat="1" ht="13.5">
      <c r="B175" s="218"/>
      <c r="C175" s="219"/>
      <c r="D175" s="220" t="s">
        <v>162</v>
      </c>
      <c r="E175" s="221" t="s">
        <v>34</v>
      </c>
      <c r="F175" s="222" t="s">
        <v>2308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65" s="12" customFormat="1" ht="13.5">
      <c r="B176" s="218"/>
      <c r="C176" s="219"/>
      <c r="D176" s="220" t="s">
        <v>162</v>
      </c>
      <c r="E176" s="221" t="s">
        <v>34</v>
      </c>
      <c r="F176" s="222" t="s">
        <v>2281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3" customFormat="1" ht="27">
      <c r="B177" s="230"/>
      <c r="C177" s="231"/>
      <c r="D177" s="220" t="s">
        <v>162</v>
      </c>
      <c r="E177" s="232" t="s">
        <v>34</v>
      </c>
      <c r="F177" s="233" t="s">
        <v>2282</v>
      </c>
      <c r="G177" s="231"/>
      <c r="H177" s="234">
        <v>48.613999999999997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65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48.613999999999997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65" s="12" customFormat="1" ht="13.5">
      <c r="B179" s="218"/>
      <c r="C179" s="219"/>
      <c r="D179" s="220" t="s">
        <v>162</v>
      </c>
      <c r="E179" s="221" t="s">
        <v>34</v>
      </c>
      <c r="F179" s="222" t="s">
        <v>2309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65" s="13" customFormat="1" ht="13.5">
      <c r="B180" s="230"/>
      <c r="C180" s="231"/>
      <c r="D180" s="220" t="s">
        <v>162</v>
      </c>
      <c r="E180" s="232" t="s">
        <v>34</v>
      </c>
      <c r="F180" s="233" t="s">
        <v>2296</v>
      </c>
      <c r="G180" s="231"/>
      <c r="H180" s="234">
        <v>38.283999999999999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2310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2314</v>
      </c>
      <c r="G183" s="231"/>
      <c r="H183" s="234">
        <v>-16.408000000000001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21.876000000000001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2316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2317</v>
      </c>
      <c r="F187" s="208" t="s">
        <v>2318</v>
      </c>
      <c r="G187" s="209" t="s">
        <v>171</v>
      </c>
      <c r="H187" s="210">
        <v>16.408000000000001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2319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2280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2" customFormat="1" ht="13.5">
      <c r="B189" s="218"/>
      <c r="C189" s="219"/>
      <c r="D189" s="220" t="s">
        <v>162</v>
      </c>
      <c r="E189" s="221" t="s">
        <v>34</v>
      </c>
      <c r="F189" s="222" t="s">
        <v>2281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65" s="13" customFormat="1" ht="27">
      <c r="B190" s="230"/>
      <c r="C190" s="231"/>
      <c r="D190" s="220" t="s">
        <v>162</v>
      </c>
      <c r="E190" s="232" t="s">
        <v>34</v>
      </c>
      <c r="F190" s="233" t="s">
        <v>2282</v>
      </c>
      <c r="G190" s="231"/>
      <c r="H190" s="234">
        <v>48.613999999999997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65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48.613999999999997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65" s="12" customFormat="1" ht="13.5">
      <c r="B192" s="218"/>
      <c r="C192" s="219"/>
      <c r="D192" s="220" t="s">
        <v>162</v>
      </c>
      <c r="E192" s="221" t="s">
        <v>34</v>
      </c>
      <c r="F192" s="222" t="s">
        <v>2320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65" s="13" customFormat="1" ht="13.5">
      <c r="B193" s="230"/>
      <c r="C193" s="231"/>
      <c r="D193" s="220" t="s">
        <v>162</v>
      </c>
      <c r="E193" s="232" t="s">
        <v>34</v>
      </c>
      <c r="F193" s="233" t="s">
        <v>2296</v>
      </c>
      <c r="G193" s="231"/>
      <c r="H193" s="234">
        <v>38.283999999999999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65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38.283999999999999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2321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2311</v>
      </c>
      <c r="G196" s="231"/>
      <c r="H196" s="234">
        <v>16.408000000000001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16.408000000000001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43.752000000000002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2322</v>
      </c>
    </row>
    <row r="199" spans="2:65" s="12" customFormat="1" ht="13.5">
      <c r="B199" s="218"/>
      <c r="C199" s="219"/>
      <c r="D199" s="220" t="s">
        <v>162</v>
      </c>
      <c r="E199" s="221" t="s">
        <v>34</v>
      </c>
      <c r="F199" s="222" t="s">
        <v>2307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65" s="12" customFormat="1" ht="13.5">
      <c r="B200" s="218"/>
      <c r="C200" s="219"/>
      <c r="D200" s="220" t="s">
        <v>162</v>
      </c>
      <c r="E200" s="221" t="s">
        <v>34</v>
      </c>
      <c r="F200" s="222" t="s">
        <v>2308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65" s="12" customFormat="1" ht="13.5">
      <c r="B201" s="218"/>
      <c r="C201" s="219"/>
      <c r="D201" s="220" t="s">
        <v>162</v>
      </c>
      <c r="E201" s="221" t="s">
        <v>34</v>
      </c>
      <c r="F201" s="222" t="s">
        <v>2281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65" s="13" customFormat="1" ht="27">
      <c r="B202" s="230"/>
      <c r="C202" s="231"/>
      <c r="D202" s="220" t="s">
        <v>162</v>
      </c>
      <c r="E202" s="232" t="s">
        <v>34</v>
      </c>
      <c r="F202" s="233" t="s">
        <v>2282</v>
      </c>
      <c r="G202" s="231"/>
      <c r="H202" s="234">
        <v>48.613999999999997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65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48.613999999999997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65" s="12" customFormat="1" ht="13.5">
      <c r="B204" s="218"/>
      <c r="C204" s="219"/>
      <c r="D204" s="220" t="s">
        <v>162</v>
      </c>
      <c r="E204" s="221" t="s">
        <v>34</v>
      </c>
      <c r="F204" s="222" t="s">
        <v>2309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65" s="13" customFormat="1" ht="13.5">
      <c r="B205" s="230"/>
      <c r="C205" s="231"/>
      <c r="D205" s="220" t="s">
        <v>162</v>
      </c>
      <c r="E205" s="232" t="s">
        <v>34</v>
      </c>
      <c r="F205" s="233" t="s">
        <v>2296</v>
      </c>
      <c r="G205" s="231"/>
      <c r="H205" s="234">
        <v>38.283999999999999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65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2310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3" customFormat="1" ht="13.5">
      <c r="B208" s="230"/>
      <c r="C208" s="231"/>
      <c r="D208" s="220" t="s">
        <v>162</v>
      </c>
      <c r="E208" s="232" t="s">
        <v>34</v>
      </c>
      <c r="F208" s="233" t="s">
        <v>2314</v>
      </c>
      <c r="G208" s="231"/>
      <c r="H208" s="234">
        <v>-16.408000000000001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65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21.876000000000001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65" s="13" customFormat="1" ht="13.5">
      <c r="B210" s="230"/>
      <c r="C210" s="231"/>
      <c r="D210" s="220" t="s">
        <v>162</v>
      </c>
      <c r="E210" s="232" t="s">
        <v>34</v>
      </c>
      <c r="F210" s="233" t="s">
        <v>2323</v>
      </c>
      <c r="G210" s="231"/>
      <c r="H210" s="234">
        <v>43.752000000000002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65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43.752000000000002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16.408000000000001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2324</v>
      </c>
    </row>
    <row r="213" spans="2:65" s="12" customFormat="1" ht="13.5">
      <c r="B213" s="218"/>
      <c r="C213" s="219"/>
      <c r="D213" s="220" t="s">
        <v>162</v>
      </c>
      <c r="E213" s="221" t="s">
        <v>34</v>
      </c>
      <c r="F213" s="222" t="s">
        <v>2310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65" s="13" customFormat="1" ht="13.5">
      <c r="B214" s="230"/>
      <c r="C214" s="231"/>
      <c r="D214" s="220" t="s">
        <v>162</v>
      </c>
      <c r="E214" s="232" t="s">
        <v>34</v>
      </c>
      <c r="F214" s="233" t="s">
        <v>2311</v>
      </c>
      <c r="G214" s="231"/>
      <c r="H214" s="234">
        <v>16.408000000000001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65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16.408000000000001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5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656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SUM(P217:P271)</f>
        <v>0</v>
      </c>
      <c r="Q216" s="197"/>
      <c r="R216" s="198">
        <f>SUM(R217:R271)</f>
        <v>27.524069039800001</v>
      </c>
      <c r="S216" s="197"/>
      <c r="T216" s="199">
        <f>SUM(T217:T271)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SUM(BK217:BK271)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2325</v>
      </c>
      <c r="F217" s="208" t="s">
        <v>2326</v>
      </c>
      <c r="G217" s="209" t="s">
        <v>171</v>
      </c>
      <c r="H217" s="210">
        <v>1.9450000000000001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2327</v>
      </c>
    </row>
    <row r="218" spans="2:65" s="12" customFormat="1" ht="13.5">
      <c r="B218" s="218"/>
      <c r="C218" s="219"/>
      <c r="D218" s="220" t="s">
        <v>162</v>
      </c>
      <c r="E218" s="221" t="s">
        <v>34</v>
      </c>
      <c r="F218" s="222" t="s">
        <v>2280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65" s="12" customFormat="1" ht="13.5">
      <c r="B219" s="218"/>
      <c r="C219" s="219"/>
      <c r="D219" s="220" t="s">
        <v>162</v>
      </c>
      <c r="E219" s="221" t="s">
        <v>34</v>
      </c>
      <c r="F219" s="222" t="s">
        <v>2281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65" s="13" customFormat="1" ht="27">
      <c r="B220" s="230"/>
      <c r="C220" s="231"/>
      <c r="D220" s="220" t="s">
        <v>162</v>
      </c>
      <c r="E220" s="232" t="s">
        <v>34</v>
      </c>
      <c r="F220" s="233" t="s">
        <v>2282</v>
      </c>
      <c r="G220" s="231"/>
      <c r="H220" s="234">
        <v>48.613999999999997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65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48.613999999999997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65" s="13" customFormat="1" ht="13.5">
      <c r="B222" s="230"/>
      <c r="C222" s="231"/>
      <c r="D222" s="220" t="s">
        <v>162</v>
      </c>
      <c r="E222" s="232" t="s">
        <v>34</v>
      </c>
      <c r="F222" s="233" t="s">
        <v>2328</v>
      </c>
      <c r="G222" s="231"/>
      <c r="H222" s="234">
        <v>1.9450000000000001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65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1.9450000000000001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2329</v>
      </c>
      <c r="F224" s="208" t="s">
        <v>2330</v>
      </c>
      <c r="G224" s="209" t="s">
        <v>158</v>
      </c>
      <c r="H224" s="210">
        <v>63.878999999999998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1.7000000000000001E-4</v>
      </c>
      <c r="R224" s="215">
        <f>Q224*H224</f>
        <v>1.085943E-2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2331</v>
      </c>
    </row>
    <row r="225" spans="2:65" s="12" customFormat="1" ht="13.5">
      <c r="B225" s="218"/>
      <c r="C225" s="219"/>
      <c r="D225" s="220" t="s">
        <v>162</v>
      </c>
      <c r="E225" s="221" t="s">
        <v>34</v>
      </c>
      <c r="F225" s="222" t="s">
        <v>2280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65" s="12" customFormat="1" ht="13.5">
      <c r="B226" s="218"/>
      <c r="C226" s="219"/>
      <c r="D226" s="220" t="s">
        <v>162</v>
      </c>
      <c r="E226" s="221" t="s">
        <v>34</v>
      </c>
      <c r="F226" s="222" t="s">
        <v>2281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65" s="13" customFormat="1" ht="27">
      <c r="B227" s="230"/>
      <c r="C227" s="231"/>
      <c r="D227" s="220" t="s">
        <v>162</v>
      </c>
      <c r="E227" s="232" t="s">
        <v>34</v>
      </c>
      <c r="F227" s="233" t="s">
        <v>2282</v>
      </c>
      <c r="G227" s="231"/>
      <c r="H227" s="234">
        <v>48.613999999999997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65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48.613999999999997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2332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2333</v>
      </c>
      <c r="G230" s="231"/>
      <c r="H230" s="234">
        <v>15.265000000000001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2" customFormat="1" ht="13.5">
      <c r="B231" s="218"/>
      <c r="C231" s="219"/>
      <c r="D231" s="220" t="s">
        <v>162</v>
      </c>
      <c r="E231" s="221" t="s">
        <v>34</v>
      </c>
      <c r="F231" s="222" t="s">
        <v>2334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2335</v>
      </c>
      <c r="G232" s="231"/>
      <c r="H232" s="234">
        <v>48.613999999999997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63.878999999999998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928</v>
      </c>
      <c r="E234" s="278" t="s">
        <v>2336</v>
      </c>
      <c r="F234" s="279" t="s">
        <v>2337</v>
      </c>
      <c r="G234" s="280" t="s">
        <v>158</v>
      </c>
      <c r="H234" s="281">
        <v>73.460999999999999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2.9999999999999997E-4</v>
      </c>
      <c r="R234" s="215">
        <f>Q234*H234</f>
        <v>2.2038299999999997E-2</v>
      </c>
      <c r="S234" s="215">
        <v>0</v>
      </c>
      <c r="T234" s="216">
        <f>S234*H234</f>
        <v>0</v>
      </c>
      <c r="AR234" s="25" t="s">
        <v>215</v>
      </c>
      <c r="AT234" s="25" t="s">
        <v>928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2338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2280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2281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27">
      <c r="B237" s="230"/>
      <c r="C237" s="231"/>
      <c r="D237" s="220" t="s">
        <v>162</v>
      </c>
      <c r="E237" s="232" t="s">
        <v>34</v>
      </c>
      <c r="F237" s="233" t="s">
        <v>2282</v>
      </c>
      <c r="G237" s="231"/>
      <c r="H237" s="234">
        <v>48.613999999999997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48.613999999999997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65" s="12" customFormat="1" ht="13.5">
      <c r="B239" s="218"/>
      <c r="C239" s="219"/>
      <c r="D239" s="220" t="s">
        <v>162</v>
      </c>
      <c r="E239" s="221" t="s">
        <v>34</v>
      </c>
      <c r="F239" s="222" t="s">
        <v>2332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 ht="13.5">
      <c r="B240" s="230"/>
      <c r="C240" s="231"/>
      <c r="D240" s="220" t="s">
        <v>162</v>
      </c>
      <c r="E240" s="232" t="s">
        <v>34</v>
      </c>
      <c r="F240" s="233" t="s">
        <v>2333</v>
      </c>
      <c r="G240" s="231"/>
      <c r="H240" s="234">
        <v>15.265000000000001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2" customFormat="1" ht="13.5">
      <c r="B241" s="218"/>
      <c r="C241" s="219"/>
      <c r="D241" s="220" t="s">
        <v>162</v>
      </c>
      <c r="E241" s="221" t="s">
        <v>34</v>
      </c>
      <c r="F241" s="222" t="s">
        <v>2334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65" s="13" customFormat="1" ht="13.5">
      <c r="B242" s="230"/>
      <c r="C242" s="231"/>
      <c r="D242" s="220" t="s">
        <v>162</v>
      </c>
      <c r="E242" s="232" t="s">
        <v>34</v>
      </c>
      <c r="F242" s="233" t="s">
        <v>2335</v>
      </c>
      <c r="G242" s="231"/>
      <c r="H242" s="234">
        <v>48.613999999999997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65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63.878999999999998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65" s="13" customFormat="1" ht="13.5">
      <c r="B244" s="230"/>
      <c r="C244" s="231"/>
      <c r="D244" s="220" t="s">
        <v>162</v>
      </c>
      <c r="E244" s="232" t="s">
        <v>34</v>
      </c>
      <c r="F244" s="233" t="s">
        <v>2339</v>
      </c>
      <c r="G244" s="231"/>
      <c r="H244" s="234">
        <v>73.460999999999999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65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73.460999999999999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2340</v>
      </c>
      <c r="F246" s="208" t="s">
        <v>2341</v>
      </c>
      <c r="G246" s="209" t="s">
        <v>423</v>
      </c>
      <c r="H246" s="210">
        <v>48.613999999999997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0.22656999999999999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2342</v>
      </c>
    </row>
    <row r="247" spans="2:65" s="12" customFormat="1" ht="13.5">
      <c r="B247" s="218"/>
      <c r="C247" s="219"/>
      <c r="D247" s="220" t="s">
        <v>162</v>
      </c>
      <c r="E247" s="221" t="s">
        <v>34</v>
      </c>
      <c r="F247" s="222" t="s">
        <v>2280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65" s="12" customFormat="1" ht="13.5">
      <c r="B248" s="218"/>
      <c r="C248" s="219"/>
      <c r="D248" s="220" t="s">
        <v>162</v>
      </c>
      <c r="E248" s="221" t="s">
        <v>34</v>
      </c>
      <c r="F248" s="222" t="s">
        <v>2281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65" s="13" customFormat="1" ht="27">
      <c r="B249" s="230"/>
      <c r="C249" s="231"/>
      <c r="D249" s="220" t="s">
        <v>162</v>
      </c>
      <c r="E249" s="232" t="s">
        <v>34</v>
      </c>
      <c r="F249" s="233" t="s">
        <v>2282</v>
      </c>
      <c r="G249" s="231"/>
      <c r="H249" s="234">
        <v>48.613999999999997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65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48.613999999999997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2343</v>
      </c>
      <c r="F251" s="208" t="s">
        <v>2344</v>
      </c>
      <c r="G251" s="209" t="s">
        <v>158</v>
      </c>
      <c r="H251" s="210">
        <v>0.16500000000000001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0.34661987999999999</v>
      </c>
      <c r="R251" s="215">
        <f>Q251*H251</f>
        <v>5.7192280200000001E-2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2345</v>
      </c>
    </row>
    <row r="252" spans="2:65" s="12" customFormat="1" ht="13.5">
      <c r="B252" s="218"/>
      <c r="C252" s="219"/>
      <c r="D252" s="220" t="s">
        <v>162</v>
      </c>
      <c r="E252" s="221" t="s">
        <v>34</v>
      </c>
      <c r="F252" s="222" t="s">
        <v>2346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 ht="13.5">
      <c r="B253" s="230"/>
      <c r="C253" s="231"/>
      <c r="D253" s="243" t="s">
        <v>162</v>
      </c>
      <c r="E253" s="273" t="s">
        <v>34</v>
      </c>
      <c r="F253" s="267" t="s">
        <v>2347</v>
      </c>
      <c r="G253" s="231"/>
      <c r="H253" s="268">
        <v>0.16500000000000001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2348</v>
      </c>
      <c r="F254" s="208" t="s">
        <v>2349</v>
      </c>
      <c r="G254" s="209" t="s">
        <v>158</v>
      </c>
      <c r="H254" s="210">
        <v>36.460999999999999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2350</v>
      </c>
    </row>
    <row r="255" spans="2:65" s="12" customFormat="1" ht="13.5">
      <c r="B255" s="218"/>
      <c r="C255" s="219"/>
      <c r="D255" s="220" t="s">
        <v>162</v>
      </c>
      <c r="E255" s="221" t="s">
        <v>34</v>
      </c>
      <c r="F255" s="222" t="s">
        <v>2280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2" customFormat="1" ht="13.5">
      <c r="B256" s="218"/>
      <c r="C256" s="219"/>
      <c r="D256" s="220" t="s">
        <v>162</v>
      </c>
      <c r="E256" s="221" t="s">
        <v>34</v>
      </c>
      <c r="F256" s="222" t="s">
        <v>2281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3" customFormat="1" ht="27">
      <c r="B257" s="230"/>
      <c r="C257" s="231"/>
      <c r="D257" s="220" t="s">
        <v>162</v>
      </c>
      <c r="E257" s="232" t="s">
        <v>34</v>
      </c>
      <c r="F257" s="233" t="s">
        <v>2282</v>
      </c>
      <c r="G257" s="231"/>
      <c r="H257" s="234">
        <v>48.613999999999997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65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48.613999999999997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65" s="13" customFormat="1" ht="13.5">
      <c r="B259" s="230"/>
      <c r="C259" s="231"/>
      <c r="D259" s="220" t="s">
        <v>162</v>
      </c>
      <c r="E259" s="232" t="s">
        <v>34</v>
      </c>
      <c r="F259" s="233" t="s">
        <v>2351</v>
      </c>
      <c r="G259" s="231"/>
      <c r="H259" s="234">
        <v>36.460999999999999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65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36.460999999999999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2352</v>
      </c>
      <c r="F261" s="208" t="s">
        <v>2353</v>
      </c>
      <c r="G261" s="209" t="s">
        <v>218</v>
      </c>
      <c r="H261" s="210">
        <v>0.75800000000000001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0.80250036079999998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2354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2280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 ht="13.5">
      <c r="B263" s="218"/>
      <c r="C263" s="219"/>
      <c r="D263" s="220" t="s">
        <v>162</v>
      </c>
      <c r="E263" s="221" t="s">
        <v>34</v>
      </c>
      <c r="F263" s="222" t="s">
        <v>2281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27">
      <c r="B264" s="230"/>
      <c r="C264" s="231"/>
      <c r="D264" s="220" t="s">
        <v>162</v>
      </c>
      <c r="E264" s="232" t="s">
        <v>34</v>
      </c>
      <c r="F264" s="233" t="s">
        <v>2282</v>
      </c>
      <c r="G264" s="231"/>
      <c r="H264" s="234">
        <v>48.613999999999997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48.613999999999997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 ht="13.5">
      <c r="B266" s="230"/>
      <c r="C266" s="231"/>
      <c r="D266" s="220" t="s">
        <v>162</v>
      </c>
      <c r="E266" s="232" t="s">
        <v>34</v>
      </c>
      <c r="F266" s="233" t="s">
        <v>2351</v>
      </c>
      <c r="G266" s="231"/>
      <c r="H266" s="234">
        <v>36.460999999999999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2" customFormat="1" ht="13.5">
      <c r="B267" s="218"/>
      <c r="C267" s="219"/>
      <c r="D267" s="220" t="s">
        <v>162</v>
      </c>
      <c r="E267" s="221" t="s">
        <v>34</v>
      </c>
      <c r="F267" s="222" t="s">
        <v>2346</v>
      </c>
      <c r="G267" s="219"/>
      <c r="H267" s="223" t="s">
        <v>34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86</v>
      </c>
      <c r="AV267" s="12" t="s">
        <v>84</v>
      </c>
      <c r="AW267" s="12" t="s">
        <v>41</v>
      </c>
      <c r="AX267" s="12" t="s">
        <v>77</v>
      </c>
      <c r="AY267" s="229" t="s">
        <v>153</v>
      </c>
    </row>
    <row r="268" spans="2:65" s="13" customFormat="1" ht="13.5">
      <c r="B268" s="230"/>
      <c r="C268" s="231"/>
      <c r="D268" s="220" t="s">
        <v>162</v>
      </c>
      <c r="E268" s="232" t="s">
        <v>34</v>
      </c>
      <c r="F268" s="233" t="s">
        <v>2347</v>
      </c>
      <c r="G268" s="231"/>
      <c r="H268" s="234">
        <v>0.16500000000000001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65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36.625999999999998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77</v>
      </c>
      <c r="AY269" s="252" t="s">
        <v>153</v>
      </c>
    </row>
    <row r="270" spans="2:65" s="13" customFormat="1" ht="13.5">
      <c r="B270" s="230"/>
      <c r="C270" s="231"/>
      <c r="D270" s="220" t="s">
        <v>162</v>
      </c>
      <c r="E270" s="232" t="s">
        <v>34</v>
      </c>
      <c r="F270" s="233" t="s">
        <v>2355</v>
      </c>
      <c r="G270" s="231"/>
      <c r="H270" s="234">
        <v>0.75800000000000001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65" s="14" customFormat="1" ht="13.5">
      <c r="B271" s="241"/>
      <c r="C271" s="242"/>
      <c r="D271" s="220" t="s">
        <v>162</v>
      </c>
      <c r="E271" s="253" t="s">
        <v>34</v>
      </c>
      <c r="F271" s="254" t="s">
        <v>168</v>
      </c>
      <c r="G271" s="242"/>
      <c r="H271" s="255">
        <v>0.75800000000000001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162</v>
      </c>
      <c r="AU271" s="252" t="s">
        <v>86</v>
      </c>
      <c r="AV271" s="14" t="s">
        <v>160</v>
      </c>
      <c r="AW271" s="14" t="s">
        <v>41</v>
      </c>
      <c r="AX271" s="14" t="s">
        <v>84</v>
      </c>
      <c r="AY271" s="252" t="s">
        <v>153</v>
      </c>
    </row>
    <row r="272" spans="2:65" s="11" customFormat="1" ht="29.85" customHeight="1">
      <c r="B272" s="189"/>
      <c r="C272" s="190"/>
      <c r="D272" s="203" t="s">
        <v>76</v>
      </c>
      <c r="E272" s="204" t="s">
        <v>95</v>
      </c>
      <c r="F272" s="204" t="s">
        <v>660</v>
      </c>
      <c r="G272" s="190"/>
      <c r="H272" s="190"/>
      <c r="I272" s="193"/>
      <c r="J272" s="205">
        <f>BK272</f>
        <v>0</v>
      </c>
      <c r="K272" s="190"/>
      <c r="L272" s="195"/>
      <c r="M272" s="196"/>
      <c r="N272" s="197"/>
      <c r="O272" s="197"/>
      <c r="P272" s="198">
        <f>SUM(P273:P304)</f>
        <v>0</v>
      </c>
      <c r="Q272" s="197"/>
      <c r="R272" s="198">
        <f>SUM(R273:R304)</f>
        <v>13.930448219999999</v>
      </c>
      <c r="S272" s="197"/>
      <c r="T272" s="199">
        <f>SUM(T273:T304)</f>
        <v>0</v>
      </c>
      <c r="AR272" s="200" t="s">
        <v>84</v>
      </c>
      <c r="AT272" s="201" t="s">
        <v>76</v>
      </c>
      <c r="AU272" s="201" t="s">
        <v>84</v>
      </c>
      <c r="AY272" s="200" t="s">
        <v>153</v>
      </c>
      <c r="BK272" s="202">
        <f>SUM(BK273:BK304)</f>
        <v>0</v>
      </c>
    </row>
    <row r="273" spans="2:65" s="1" customFormat="1" ht="31.5" customHeight="1">
      <c r="B273" s="43"/>
      <c r="C273" s="206" t="s">
        <v>311</v>
      </c>
      <c r="D273" s="206" t="s">
        <v>155</v>
      </c>
      <c r="E273" s="207" t="s">
        <v>2356</v>
      </c>
      <c r="F273" s="208" t="s">
        <v>2357</v>
      </c>
      <c r="G273" s="209" t="s">
        <v>218</v>
      </c>
      <c r="H273" s="210">
        <v>0.48799999999999999</v>
      </c>
      <c r="I273" s="211"/>
      <c r="J273" s="212">
        <f>ROUND(I273*H273,2)</f>
        <v>0</v>
      </c>
      <c r="K273" s="208" t="s">
        <v>159</v>
      </c>
      <c r="L273" s="63"/>
      <c r="M273" s="213" t="s">
        <v>34</v>
      </c>
      <c r="N273" s="214" t="s">
        <v>48</v>
      </c>
      <c r="O273" s="44"/>
      <c r="P273" s="215">
        <f>O273*H273</f>
        <v>0</v>
      </c>
      <c r="Q273" s="215">
        <v>1.9539999999999998E-2</v>
      </c>
      <c r="R273" s="215">
        <f>Q273*H273</f>
        <v>9.5355199999999987E-3</v>
      </c>
      <c r="S273" s="215">
        <v>0</v>
      </c>
      <c r="T273" s="216">
        <f>S273*H273</f>
        <v>0</v>
      </c>
      <c r="AR273" s="25" t="s">
        <v>160</v>
      </c>
      <c r="AT273" s="25" t="s">
        <v>155</v>
      </c>
      <c r="AU273" s="25" t="s">
        <v>86</v>
      </c>
      <c r="AY273" s="25" t="s">
        <v>153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84</v>
      </c>
      <c r="BK273" s="217">
        <f>ROUND(I273*H273,2)</f>
        <v>0</v>
      </c>
      <c r="BL273" s="25" t="s">
        <v>160</v>
      </c>
      <c r="BM273" s="25" t="s">
        <v>2358</v>
      </c>
    </row>
    <row r="274" spans="2:65" s="12" customFormat="1" ht="13.5">
      <c r="B274" s="218"/>
      <c r="C274" s="219"/>
      <c r="D274" s="220" t="s">
        <v>162</v>
      </c>
      <c r="E274" s="221" t="s">
        <v>34</v>
      </c>
      <c r="F274" s="222" t="s">
        <v>2359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65" s="13" customFormat="1" ht="13.5">
      <c r="B275" s="230"/>
      <c r="C275" s="231"/>
      <c r="D275" s="220" t="s">
        <v>162</v>
      </c>
      <c r="E275" s="232" t="s">
        <v>34</v>
      </c>
      <c r="F275" s="233" t="s">
        <v>2360</v>
      </c>
      <c r="G275" s="231"/>
      <c r="H275" s="234">
        <v>41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86</v>
      </c>
      <c r="AV275" s="13" t="s">
        <v>86</v>
      </c>
      <c r="AW275" s="13" t="s">
        <v>41</v>
      </c>
      <c r="AX275" s="13" t="s">
        <v>77</v>
      </c>
      <c r="AY275" s="240" t="s">
        <v>153</v>
      </c>
    </row>
    <row r="276" spans="2:65" s="12" customFormat="1" ht="13.5">
      <c r="B276" s="218"/>
      <c r="C276" s="219"/>
      <c r="D276" s="220" t="s">
        <v>162</v>
      </c>
      <c r="E276" s="221" t="s">
        <v>34</v>
      </c>
      <c r="F276" s="222" t="s">
        <v>2361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65" s="13" customFormat="1" ht="13.5">
      <c r="B277" s="230"/>
      <c r="C277" s="231"/>
      <c r="D277" s="220" t="s">
        <v>162</v>
      </c>
      <c r="E277" s="232" t="s">
        <v>34</v>
      </c>
      <c r="F277" s="233" t="s">
        <v>2362</v>
      </c>
      <c r="G277" s="231"/>
      <c r="H277" s="234">
        <v>218.4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65" s="14" customFormat="1" ht="13.5">
      <c r="B278" s="241"/>
      <c r="C278" s="242"/>
      <c r="D278" s="220" t="s">
        <v>162</v>
      </c>
      <c r="E278" s="253" t="s">
        <v>34</v>
      </c>
      <c r="F278" s="254" t="s">
        <v>168</v>
      </c>
      <c r="G278" s="242"/>
      <c r="H278" s="255">
        <v>259.39999999999998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77</v>
      </c>
      <c r="AY278" s="252" t="s">
        <v>153</v>
      </c>
    </row>
    <row r="279" spans="2:65" s="13" customFormat="1" ht="13.5">
      <c r="B279" s="230"/>
      <c r="C279" s="231"/>
      <c r="D279" s="220" t="s">
        <v>162</v>
      </c>
      <c r="E279" s="232" t="s">
        <v>34</v>
      </c>
      <c r="F279" s="233" t="s">
        <v>2363</v>
      </c>
      <c r="G279" s="231"/>
      <c r="H279" s="234">
        <v>0.48799999999999999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86</v>
      </c>
      <c r="AV279" s="13" t="s">
        <v>86</v>
      </c>
      <c r="AW279" s="13" t="s">
        <v>41</v>
      </c>
      <c r="AX279" s="13" t="s">
        <v>77</v>
      </c>
      <c r="AY279" s="240" t="s">
        <v>153</v>
      </c>
    </row>
    <row r="280" spans="2:65" s="14" customFormat="1" ht="13.5">
      <c r="B280" s="241"/>
      <c r="C280" s="242"/>
      <c r="D280" s="243" t="s">
        <v>162</v>
      </c>
      <c r="E280" s="244" t="s">
        <v>34</v>
      </c>
      <c r="F280" s="245" t="s">
        <v>168</v>
      </c>
      <c r="G280" s="242"/>
      <c r="H280" s="246">
        <v>0.48799999999999999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162</v>
      </c>
      <c r="AU280" s="252" t="s">
        <v>86</v>
      </c>
      <c r="AV280" s="14" t="s">
        <v>160</v>
      </c>
      <c r="AW280" s="14" t="s">
        <v>41</v>
      </c>
      <c r="AX280" s="14" t="s">
        <v>84</v>
      </c>
      <c r="AY280" s="252" t="s">
        <v>153</v>
      </c>
    </row>
    <row r="281" spans="2:65" s="1" customFormat="1" ht="22.5" customHeight="1">
      <c r="B281" s="43"/>
      <c r="C281" s="277" t="s">
        <v>315</v>
      </c>
      <c r="D281" s="277" t="s">
        <v>928</v>
      </c>
      <c r="E281" s="278" t="s">
        <v>2364</v>
      </c>
      <c r="F281" s="279" t="s">
        <v>2365</v>
      </c>
      <c r="G281" s="280" t="s">
        <v>218</v>
      </c>
      <c r="H281" s="281">
        <v>0.56100000000000005</v>
      </c>
      <c r="I281" s="282"/>
      <c r="J281" s="283">
        <f>ROUND(I281*H281,2)</f>
        <v>0</v>
      </c>
      <c r="K281" s="279" t="s">
        <v>159</v>
      </c>
      <c r="L281" s="284"/>
      <c r="M281" s="285" t="s">
        <v>34</v>
      </c>
      <c r="N281" s="286" t="s">
        <v>48</v>
      </c>
      <c r="O281" s="44"/>
      <c r="P281" s="215">
        <f>O281*H281</f>
        <v>0</v>
      </c>
      <c r="Q281" s="215">
        <v>1</v>
      </c>
      <c r="R281" s="215">
        <f>Q281*H281</f>
        <v>0.56100000000000005</v>
      </c>
      <c r="S281" s="215">
        <v>0</v>
      </c>
      <c r="T281" s="216">
        <f>S281*H281</f>
        <v>0</v>
      </c>
      <c r="AR281" s="25" t="s">
        <v>215</v>
      </c>
      <c r="AT281" s="25" t="s">
        <v>928</v>
      </c>
      <c r="AU281" s="25" t="s">
        <v>86</v>
      </c>
      <c r="AY281" s="25" t="s">
        <v>153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84</v>
      </c>
      <c r="BK281" s="217">
        <f>ROUND(I281*H281,2)</f>
        <v>0</v>
      </c>
      <c r="BL281" s="25" t="s">
        <v>160</v>
      </c>
      <c r="BM281" s="25" t="s">
        <v>2366</v>
      </c>
    </row>
    <row r="282" spans="2:65" s="1" customFormat="1" ht="27">
      <c r="B282" s="43"/>
      <c r="C282" s="65"/>
      <c r="D282" s="220" t="s">
        <v>932</v>
      </c>
      <c r="E282" s="65"/>
      <c r="F282" s="287" t="s">
        <v>2367</v>
      </c>
      <c r="G282" s="65"/>
      <c r="H282" s="65"/>
      <c r="I282" s="174"/>
      <c r="J282" s="65"/>
      <c r="K282" s="65"/>
      <c r="L282" s="63"/>
      <c r="M282" s="288"/>
      <c r="N282" s="44"/>
      <c r="O282" s="44"/>
      <c r="P282" s="44"/>
      <c r="Q282" s="44"/>
      <c r="R282" s="44"/>
      <c r="S282" s="44"/>
      <c r="T282" s="80"/>
      <c r="AT282" s="25" t="s">
        <v>932</v>
      </c>
      <c r="AU282" s="25" t="s">
        <v>86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2368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2360</v>
      </c>
      <c r="G284" s="231"/>
      <c r="H284" s="234">
        <v>41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2" customFormat="1" ht="13.5">
      <c r="B285" s="218"/>
      <c r="C285" s="219"/>
      <c r="D285" s="220" t="s">
        <v>162</v>
      </c>
      <c r="E285" s="221" t="s">
        <v>34</v>
      </c>
      <c r="F285" s="222" t="s">
        <v>2369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65" s="13" customFormat="1" ht="13.5">
      <c r="B286" s="230"/>
      <c r="C286" s="231"/>
      <c r="D286" s="220" t="s">
        <v>162</v>
      </c>
      <c r="E286" s="232" t="s">
        <v>34</v>
      </c>
      <c r="F286" s="233" t="s">
        <v>2370</v>
      </c>
      <c r="G286" s="231"/>
      <c r="H286" s="234">
        <v>31.2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 ht="13.5">
      <c r="B287" s="241"/>
      <c r="C287" s="242"/>
      <c r="D287" s="220" t="s">
        <v>162</v>
      </c>
      <c r="E287" s="253" t="s">
        <v>34</v>
      </c>
      <c r="F287" s="254" t="s">
        <v>168</v>
      </c>
      <c r="G287" s="242"/>
      <c r="H287" s="255">
        <v>72.2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77</v>
      </c>
      <c r="AY287" s="252" t="s">
        <v>153</v>
      </c>
    </row>
    <row r="288" spans="2:65" s="13" customFormat="1" ht="13.5">
      <c r="B288" s="230"/>
      <c r="C288" s="231"/>
      <c r="D288" s="220" t="s">
        <v>162</v>
      </c>
      <c r="E288" s="232" t="s">
        <v>34</v>
      </c>
      <c r="F288" s="233" t="s">
        <v>2371</v>
      </c>
      <c r="G288" s="231"/>
      <c r="H288" s="234">
        <v>0.56100000000000005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65" s="14" customFormat="1" ht="13.5">
      <c r="B289" s="241"/>
      <c r="C289" s="242"/>
      <c r="D289" s="243" t="s">
        <v>162</v>
      </c>
      <c r="E289" s="244" t="s">
        <v>34</v>
      </c>
      <c r="F289" s="245" t="s">
        <v>168</v>
      </c>
      <c r="G289" s="242"/>
      <c r="H289" s="246">
        <v>0.56100000000000005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84</v>
      </c>
      <c r="AY289" s="252" t="s">
        <v>153</v>
      </c>
    </row>
    <row r="290" spans="2:65" s="1" customFormat="1" ht="31.5" customHeight="1">
      <c r="B290" s="43"/>
      <c r="C290" s="206" t="s">
        <v>9</v>
      </c>
      <c r="D290" s="206" t="s">
        <v>155</v>
      </c>
      <c r="E290" s="207" t="s">
        <v>2372</v>
      </c>
      <c r="F290" s="208" t="s">
        <v>2357</v>
      </c>
      <c r="G290" s="209" t="s">
        <v>2373</v>
      </c>
      <c r="H290" s="210">
        <v>561.28300000000002</v>
      </c>
      <c r="I290" s="211"/>
      <c r="J290" s="212">
        <f>ROUND(I290*H290,2)</f>
        <v>0</v>
      </c>
      <c r="K290" s="208" t="s">
        <v>34</v>
      </c>
      <c r="L290" s="63"/>
      <c r="M290" s="213" t="s">
        <v>34</v>
      </c>
      <c r="N290" s="214" t="s">
        <v>48</v>
      </c>
      <c r="O290" s="44"/>
      <c r="P290" s="215">
        <f>O290*H290</f>
        <v>0</v>
      </c>
      <c r="Q290" s="215">
        <v>1.9539999999999998E-2</v>
      </c>
      <c r="R290" s="215">
        <f>Q290*H290</f>
        <v>10.96746982</v>
      </c>
      <c r="S290" s="215">
        <v>0</v>
      </c>
      <c r="T290" s="216">
        <f>S290*H290</f>
        <v>0</v>
      </c>
      <c r="AR290" s="25" t="s">
        <v>160</v>
      </c>
      <c r="AT290" s="25" t="s">
        <v>155</v>
      </c>
      <c r="AU290" s="25" t="s">
        <v>86</v>
      </c>
      <c r="AY290" s="25" t="s">
        <v>153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5" t="s">
        <v>84</v>
      </c>
      <c r="BK290" s="217">
        <f>ROUND(I290*H290,2)</f>
        <v>0</v>
      </c>
      <c r="BL290" s="25" t="s">
        <v>160</v>
      </c>
      <c r="BM290" s="25" t="s">
        <v>2374</v>
      </c>
    </row>
    <row r="291" spans="2:65" s="12" customFormat="1" ht="13.5">
      <c r="B291" s="218"/>
      <c r="C291" s="219"/>
      <c r="D291" s="220" t="s">
        <v>162</v>
      </c>
      <c r="E291" s="221" t="s">
        <v>34</v>
      </c>
      <c r="F291" s="222" t="s">
        <v>2368</v>
      </c>
      <c r="G291" s="219"/>
      <c r="H291" s="223" t="s">
        <v>34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86</v>
      </c>
      <c r="AV291" s="12" t="s">
        <v>84</v>
      </c>
      <c r="AW291" s="12" t="s">
        <v>41</v>
      </c>
      <c r="AX291" s="12" t="s">
        <v>77</v>
      </c>
      <c r="AY291" s="229" t="s">
        <v>153</v>
      </c>
    </row>
    <row r="292" spans="2:65" s="13" customFormat="1" ht="13.5">
      <c r="B292" s="230"/>
      <c r="C292" s="231"/>
      <c r="D292" s="220" t="s">
        <v>162</v>
      </c>
      <c r="E292" s="232" t="s">
        <v>34</v>
      </c>
      <c r="F292" s="233" t="s">
        <v>2360</v>
      </c>
      <c r="G292" s="231"/>
      <c r="H292" s="234">
        <v>41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86</v>
      </c>
      <c r="AV292" s="13" t="s">
        <v>86</v>
      </c>
      <c r="AW292" s="13" t="s">
        <v>41</v>
      </c>
      <c r="AX292" s="13" t="s">
        <v>77</v>
      </c>
      <c r="AY292" s="240" t="s">
        <v>153</v>
      </c>
    </row>
    <row r="293" spans="2:65" s="12" customFormat="1" ht="13.5">
      <c r="B293" s="218"/>
      <c r="C293" s="219"/>
      <c r="D293" s="220" t="s">
        <v>162</v>
      </c>
      <c r="E293" s="221" t="s">
        <v>34</v>
      </c>
      <c r="F293" s="222" t="s">
        <v>2369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3" customFormat="1" ht="13.5">
      <c r="B294" s="230"/>
      <c r="C294" s="231"/>
      <c r="D294" s="220" t="s">
        <v>162</v>
      </c>
      <c r="E294" s="232" t="s">
        <v>34</v>
      </c>
      <c r="F294" s="233" t="s">
        <v>2370</v>
      </c>
      <c r="G294" s="231"/>
      <c r="H294" s="234">
        <v>31.2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 ht="13.5">
      <c r="B295" s="241"/>
      <c r="C295" s="242"/>
      <c r="D295" s="220" t="s">
        <v>162</v>
      </c>
      <c r="E295" s="253" t="s">
        <v>34</v>
      </c>
      <c r="F295" s="254" t="s">
        <v>168</v>
      </c>
      <c r="G295" s="242"/>
      <c r="H295" s="255">
        <v>72.2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77</v>
      </c>
      <c r="AY295" s="252" t="s">
        <v>153</v>
      </c>
    </row>
    <row r="296" spans="2:65" s="13" customFormat="1" ht="13.5">
      <c r="B296" s="230"/>
      <c r="C296" s="231"/>
      <c r="D296" s="220" t="s">
        <v>162</v>
      </c>
      <c r="E296" s="232" t="s">
        <v>34</v>
      </c>
      <c r="F296" s="233" t="s">
        <v>2375</v>
      </c>
      <c r="G296" s="231"/>
      <c r="H296" s="234">
        <v>561.28300000000002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65" s="14" customFormat="1" ht="13.5">
      <c r="B297" s="241"/>
      <c r="C297" s="242"/>
      <c r="D297" s="243" t="s">
        <v>162</v>
      </c>
      <c r="E297" s="244" t="s">
        <v>34</v>
      </c>
      <c r="F297" s="245" t="s">
        <v>168</v>
      </c>
      <c r="G297" s="242"/>
      <c r="H297" s="246">
        <v>561.28300000000002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162</v>
      </c>
      <c r="AU297" s="252" t="s">
        <v>86</v>
      </c>
      <c r="AV297" s="14" t="s">
        <v>160</v>
      </c>
      <c r="AW297" s="14" t="s">
        <v>41</v>
      </c>
      <c r="AX297" s="14" t="s">
        <v>84</v>
      </c>
      <c r="AY297" s="252" t="s">
        <v>153</v>
      </c>
    </row>
    <row r="298" spans="2:65" s="1" customFormat="1" ht="31.5" customHeight="1">
      <c r="B298" s="43"/>
      <c r="C298" s="206" t="s">
        <v>328</v>
      </c>
      <c r="D298" s="206" t="s">
        <v>155</v>
      </c>
      <c r="E298" s="207" t="s">
        <v>2376</v>
      </c>
      <c r="F298" s="208" t="s">
        <v>2377</v>
      </c>
      <c r="G298" s="209" t="s">
        <v>158</v>
      </c>
      <c r="H298" s="210">
        <v>24.064</v>
      </c>
      <c r="I298" s="211"/>
      <c r="J298" s="212">
        <f>ROUND(I298*H298,2)</f>
        <v>0</v>
      </c>
      <c r="K298" s="208" t="s">
        <v>159</v>
      </c>
      <c r="L298" s="63"/>
      <c r="M298" s="213" t="s">
        <v>34</v>
      </c>
      <c r="N298" s="214" t="s">
        <v>48</v>
      </c>
      <c r="O298" s="44"/>
      <c r="P298" s="215">
        <f>O298*H298</f>
        <v>0</v>
      </c>
      <c r="Q298" s="215">
        <v>9.9419999999999994E-2</v>
      </c>
      <c r="R298" s="215">
        <f>Q298*H298</f>
        <v>2.3924428799999999</v>
      </c>
      <c r="S298" s="215">
        <v>0</v>
      </c>
      <c r="T298" s="216">
        <f>S298*H298</f>
        <v>0</v>
      </c>
      <c r="AR298" s="25" t="s">
        <v>160</v>
      </c>
      <c r="AT298" s="25" t="s">
        <v>155</v>
      </c>
      <c r="AU298" s="25" t="s">
        <v>86</v>
      </c>
      <c r="AY298" s="25" t="s">
        <v>153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84</v>
      </c>
      <c r="BK298" s="217">
        <f>ROUND(I298*H298,2)</f>
        <v>0</v>
      </c>
      <c r="BL298" s="25" t="s">
        <v>160</v>
      </c>
      <c r="BM298" s="25" t="s">
        <v>2378</v>
      </c>
    </row>
    <row r="299" spans="2:65" s="12" customFormat="1" ht="13.5">
      <c r="B299" s="218"/>
      <c r="C299" s="219"/>
      <c r="D299" s="220" t="s">
        <v>162</v>
      </c>
      <c r="E299" s="221" t="s">
        <v>34</v>
      </c>
      <c r="F299" s="222" t="s">
        <v>2280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2" customFormat="1" ht="13.5">
      <c r="B300" s="218"/>
      <c r="C300" s="219"/>
      <c r="D300" s="220" t="s">
        <v>162</v>
      </c>
      <c r="E300" s="221" t="s">
        <v>34</v>
      </c>
      <c r="F300" s="222" t="s">
        <v>2281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65" s="13" customFormat="1" ht="27">
      <c r="B301" s="230"/>
      <c r="C301" s="231"/>
      <c r="D301" s="220" t="s">
        <v>162</v>
      </c>
      <c r="E301" s="232" t="s">
        <v>34</v>
      </c>
      <c r="F301" s="233" t="s">
        <v>2282</v>
      </c>
      <c r="G301" s="231"/>
      <c r="H301" s="234">
        <v>48.613999999999997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65" s="14" customFormat="1" ht="13.5">
      <c r="B302" s="241"/>
      <c r="C302" s="242"/>
      <c r="D302" s="220" t="s">
        <v>162</v>
      </c>
      <c r="E302" s="253" t="s">
        <v>34</v>
      </c>
      <c r="F302" s="254" t="s">
        <v>168</v>
      </c>
      <c r="G302" s="242"/>
      <c r="H302" s="255">
        <v>48.613999999999997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162</v>
      </c>
      <c r="AU302" s="252" t="s">
        <v>86</v>
      </c>
      <c r="AV302" s="14" t="s">
        <v>160</v>
      </c>
      <c r="AW302" s="14" t="s">
        <v>41</v>
      </c>
      <c r="AX302" s="14" t="s">
        <v>77</v>
      </c>
      <c r="AY302" s="252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2379</v>
      </c>
      <c r="G303" s="231"/>
      <c r="H303" s="234">
        <v>24.064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 ht="13.5">
      <c r="B304" s="241"/>
      <c r="C304" s="242"/>
      <c r="D304" s="220" t="s">
        <v>162</v>
      </c>
      <c r="E304" s="253" t="s">
        <v>34</v>
      </c>
      <c r="F304" s="254" t="s">
        <v>168</v>
      </c>
      <c r="G304" s="242"/>
      <c r="H304" s="255">
        <v>24.064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1" customFormat="1" ht="29.85" customHeight="1">
      <c r="B305" s="189"/>
      <c r="C305" s="190"/>
      <c r="D305" s="203" t="s">
        <v>76</v>
      </c>
      <c r="E305" s="204" t="s">
        <v>160</v>
      </c>
      <c r="F305" s="204" t="s">
        <v>684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SUM(P306:P335)</f>
        <v>0</v>
      </c>
      <c r="Q305" s="197"/>
      <c r="R305" s="198">
        <f>SUM(R306:R335)</f>
        <v>0.33199430975999999</v>
      </c>
      <c r="S305" s="197"/>
      <c r="T305" s="199">
        <f>SUM(T306:T335)</f>
        <v>0</v>
      </c>
      <c r="AR305" s="200" t="s">
        <v>84</v>
      </c>
      <c r="AT305" s="201" t="s">
        <v>76</v>
      </c>
      <c r="AU305" s="201" t="s">
        <v>84</v>
      </c>
      <c r="AY305" s="200" t="s">
        <v>153</v>
      </c>
      <c r="BK305" s="202">
        <f>SUM(BK306:BK335)</f>
        <v>0</v>
      </c>
    </row>
    <row r="306" spans="2:65" s="1" customFormat="1" ht="31.5" customHeight="1">
      <c r="B306" s="43"/>
      <c r="C306" s="206" t="s">
        <v>341</v>
      </c>
      <c r="D306" s="206" t="s">
        <v>155</v>
      </c>
      <c r="E306" s="207" t="s">
        <v>2380</v>
      </c>
      <c r="F306" s="208" t="s">
        <v>2381</v>
      </c>
      <c r="G306" s="209" t="s">
        <v>171</v>
      </c>
      <c r="H306" s="210">
        <v>3.0139999999999998</v>
      </c>
      <c r="I306" s="211"/>
      <c r="J306" s="212">
        <f>ROUND(I306*H306,2)</f>
        <v>0</v>
      </c>
      <c r="K306" s="208" t="s">
        <v>159</v>
      </c>
      <c r="L306" s="63"/>
      <c r="M306" s="213" t="s">
        <v>34</v>
      </c>
      <c r="N306" s="214" t="s">
        <v>48</v>
      </c>
      <c r="O306" s="4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160</v>
      </c>
      <c r="AT306" s="25" t="s">
        <v>155</v>
      </c>
      <c r="AU306" s="25" t="s">
        <v>86</v>
      </c>
      <c r="AY306" s="25" t="s">
        <v>153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84</v>
      </c>
      <c r="BK306" s="217">
        <f>ROUND(I306*H306,2)</f>
        <v>0</v>
      </c>
      <c r="BL306" s="25" t="s">
        <v>160</v>
      </c>
      <c r="BM306" s="25" t="s">
        <v>2382</v>
      </c>
    </row>
    <row r="307" spans="2:65" s="12" customFormat="1" ht="13.5">
      <c r="B307" s="218"/>
      <c r="C307" s="219"/>
      <c r="D307" s="220" t="s">
        <v>162</v>
      </c>
      <c r="E307" s="221" t="s">
        <v>34</v>
      </c>
      <c r="F307" s="222" t="s">
        <v>2383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2" customFormat="1" ht="13.5">
      <c r="B308" s="218"/>
      <c r="C308" s="219"/>
      <c r="D308" s="220" t="s">
        <v>162</v>
      </c>
      <c r="E308" s="221" t="s">
        <v>34</v>
      </c>
      <c r="F308" s="222" t="s">
        <v>2280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65" s="12" customFormat="1" ht="13.5">
      <c r="B309" s="218"/>
      <c r="C309" s="219"/>
      <c r="D309" s="220" t="s">
        <v>162</v>
      </c>
      <c r="E309" s="221" t="s">
        <v>34</v>
      </c>
      <c r="F309" s="222" t="s">
        <v>2281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3" customFormat="1" ht="27">
      <c r="B310" s="230"/>
      <c r="C310" s="231"/>
      <c r="D310" s="220" t="s">
        <v>162</v>
      </c>
      <c r="E310" s="232" t="s">
        <v>34</v>
      </c>
      <c r="F310" s="233" t="s">
        <v>2282</v>
      </c>
      <c r="G310" s="231"/>
      <c r="H310" s="234">
        <v>48.613999999999997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65" s="14" customFormat="1" ht="13.5">
      <c r="B311" s="241"/>
      <c r="C311" s="242"/>
      <c r="D311" s="220" t="s">
        <v>162</v>
      </c>
      <c r="E311" s="253" t="s">
        <v>34</v>
      </c>
      <c r="F311" s="254" t="s">
        <v>168</v>
      </c>
      <c r="G311" s="242"/>
      <c r="H311" s="255">
        <v>48.613999999999997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162</v>
      </c>
      <c r="AU311" s="252" t="s">
        <v>86</v>
      </c>
      <c r="AV311" s="14" t="s">
        <v>160</v>
      </c>
      <c r="AW311" s="14" t="s">
        <v>41</v>
      </c>
      <c r="AX311" s="14" t="s">
        <v>77</v>
      </c>
      <c r="AY311" s="252" t="s">
        <v>153</v>
      </c>
    </row>
    <row r="312" spans="2:65" s="13" customFormat="1" ht="13.5">
      <c r="B312" s="230"/>
      <c r="C312" s="231"/>
      <c r="D312" s="220" t="s">
        <v>162</v>
      </c>
      <c r="E312" s="232" t="s">
        <v>34</v>
      </c>
      <c r="F312" s="233" t="s">
        <v>2384</v>
      </c>
      <c r="G312" s="231"/>
      <c r="H312" s="234">
        <v>3.0139999999999998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3.0139999999999998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367</v>
      </c>
      <c r="D314" s="206" t="s">
        <v>155</v>
      </c>
      <c r="E314" s="207" t="s">
        <v>2385</v>
      </c>
      <c r="F314" s="208" t="s">
        <v>2386</v>
      </c>
      <c r="G314" s="209" t="s">
        <v>171</v>
      </c>
      <c r="H314" s="210">
        <v>3.6459999999999999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2387</v>
      </c>
    </row>
    <row r="315" spans="2:65" s="12" customFormat="1" ht="13.5">
      <c r="B315" s="218"/>
      <c r="C315" s="219"/>
      <c r="D315" s="220" t="s">
        <v>162</v>
      </c>
      <c r="E315" s="221" t="s">
        <v>34</v>
      </c>
      <c r="F315" s="222" t="s">
        <v>2280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65" s="12" customFormat="1" ht="13.5">
      <c r="B316" s="218"/>
      <c r="C316" s="219"/>
      <c r="D316" s="220" t="s">
        <v>162</v>
      </c>
      <c r="E316" s="221" t="s">
        <v>34</v>
      </c>
      <c r="F316" s="222" t="s">
        <v>2281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3" customFormat="1" ht="27">
      <c r="B317" s="230"/>
      <c r="C317" s="231"/>
      <c r="D317" s="220" t="s">
        <v>162</v>
      </c>
      <c r="E317" s="232" t="s">
        <v>34</v>
      </c>
      <c r="F317" s="233" t="s">
        <v>2282</v>
      </c>
      <c r="G317" s="231"/>
      <c r="H317" s="234">
        <v>48.613999999999997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65" s="14" customFormat="1" ht="13.5">
      <c r="B318" s="241"/>
      <c r="C318" s="242"/>
      <c r="D318" s="220" t="s">
        <v>162</v>
      </c>
      <c r="E318" s="253" t="s">
        <v>34</v>
      </c>
      <c r="F318" s="254" t="s">
        <v>168</v>
      </c>
      <c r="G318" s="242"/>
      <c r="H318" s="255">
        <v>48.613999999999997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77</v>
      </c>
      <c r="AY318" s="252" t="s">
        <v>153</v>
      </c>
    </row>
    <row r="319" spans="2:65" s="12" customFormat="1" ht="13.5">
      <c r="B319" s="218"/>
      <c r="C319" s="219"/>
      <c r="D319" s="220" t="s">
        <v>162</v>
      </c>
      <c r="E319" s="221" t="s">
        <v>34</v>
      </c>
      <c r="F319" s="222" t="s">
        <v>2388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65" s="13" customFormat="1" ht="13.5">
      <c r="B320" s="230"/>
      <c r="C320" s="231"/>
      <c r="D320" s="220" t="s">
        <v>162</v>
      </c>
      <c r="E320" s="232" t="s">
        <v>34</v>
      </c>
      <c r="F320" s="233" t="s">
        <v>2389</v>
      </c>
      <c r="G320" s="231"/>
      <c r="H320" s="234">
        <v>3.6459999999999999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65" s="14" customFormat="1" ht="13.5">
      <c r="B321" s="241"/>
      <c r="C321" s="242"/>
      <c r="D321" s="243" t="s">
        <v>162</v>
      </c>
      <c r="E321" s="244" t="s">
        <v>34</v>
      </c>
      <c r="F321" s="245" t="s">
        <v>168</v>
      </c>
      <c r="G321" s="242"/>
      <c r="H321" s="246">
        <v>3.6459999999999999</v>
      </c>
      <c r="I321" s="247"/>
      <c r="J321" s="242"/>
      <c r="K321" s="242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162</v>
      </c>
      <c r="AU321" s="252" t="s">
        <v>86</v>
      </c>
      <c r="AV321" s="14" t="s">
        <v>160</v>
      </c>
      <c r="AW321" s="14" t="s">
        <v>41</v>
      </c>
      <c r="AX321" s="14" t="s">
        <v>84</v>
      </c>
      <c r="AY321" s="252" t="s">
        <v>153</v>
      </c>
    </row>
    <row r="322" spans="2:65" s="1" customFormat="1" ht="31.5" customHeight="1">
      <c r="B322" s="43"/>
      <c r="C322" s="206" t="s">
        <v>377</v>
      </c>
      <c r="D322" s="206" t="s">
        <v>155</v>
      </c>
      <c r="E322" s="207" t="s">
        <v>2390</v>
      </c>
      <c r="F322" s="208" t="s">
        <v>2391</v>
      </c>
      <c r="G322" s="209" t="s">
        <v>158</v>
      </c>
      <c r="H322" s="210">
        <v>14.584</v>
      </c>
      <c r="I322" s="211"/>
      <c r="J322" s="212">
        <f>ROUND(I322*H322,2)</f>
        <v>0</v>
      </c>
      <c r="K322" s="208" t="s">
        <v>159</v>
      </c>
      <c r="L322" s="63"/>
      <c r="M322" s="213" t="s">
        <v>34</v>
      </c>
      <c r="N322" s="214" t="s">
        <v>48</v>
      </c>
      <c r="O322" s="44"/>
      <c r="P322" s="215">
        <f>O322*H322</f>
        <v>0</v>
      </c>
      <c r="Q322" s="215">
        <v>6.3171399999999997E-3</v>
      </c>
      <c r="R322" s="215">
        <f>Q322*H322</f>
        <v>9.212916975999999E-2</v>
      </c>
      <c r="S322" s="215">
        <v>0</v>
      </c>
      <c r="T322" s="216">
        <f>S322*H322</f>
        <v>0</v>
      </c>
      <c r="AR322" s="25" t="s">
        <v>160</v>
      </c>
      <c r="AT322" s="25" t="s">
        <v>155</v>
      </c>
      <c r="AU322" s="25" t="s">
        <v>86</v>
      </c>
      <c r="AY322" s="25" t="s">
        <v>153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84</v>
      </c>
      <c r="BK322" s="217">
        <f>ROUND(I322*H322,2)</f>
        <v>0</v>
      </c>
      <c r="BL322" s="25" t="s">
        <v>160</v>
      </c>
      <c r="BM322" s="25" t="s">
        <v>2392</v>
      </c>
    </row>
    <row r="323" spans="2:65" s="12" customFormat="1" ht="13.5">
      <c r="B323" s="218"/>
      <c r="C323" s="219"/>
      <c r="D323" s="220" t="s">
        <v>162</v>
      </c>
      <c r="E323" s="221" t="s">
        <v>34</v>
      </c>
      <c r="F323" s="222" t="s">
        <v>2280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65" s="12" customFormat="1" ht="13.5">
      <c r="B324" s="218"/>
      <c r="C324" s="219"/>
      <c r="D324" s="220" t="s">
        <v>162</v>
      </c>
      <c r="E324" s="221" t="s">
        <v>34</v>
      </c>
      <c r="F324" s="222" t="s">
        <v>2281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65" s="13" customFormat="1" ht="27">
      <c r="B325" s="230"/>
      <c r="C325" s="231"/>
      <c r="D325" s="220" t="s">
        <v>162</v>
      </c>
      <c r="E325" s="232" t="s">
        <v>34</v>
      </c>
      <c r="F325" s="233" t="s">
        <v>2282</v>
      </c>
      <c r="G325" s="231"/>
      <c r="H325" s="234">
        <v>48.613999999999997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65" s="14" customFormat="1" ht="13.5">
      <c r="B326" s="241"/>
      <c r="C326" s="242"/>
      <c r="D326" s="220" t="s">
        <v>162</v>
      </c>
      <c r="E326" s="253" t="s">
        <v>34</v>
      </c>
      <c r="F326" s="254" t="s">
        <v>168</v>
      </c>
      <c r="G326" s="242"/>
      <c r="H326" s="255">
        <v>48.613999999999997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77</v>
      </c>
      <c r="AY326" s="252" t="s">
        <v>153</v>
      </c>
    </row>
    <row r="327" spans="2:65" s="13" customFormat="1" ht="13.5">
      <c r="B327" s="230"/>
      <c r="C327" s="231"/>
      <c r="D327" s="220" t="s">
        <v>162</v>
      </c>
      <c r="E327" s="232" t="s">
        <v>34</v>
      </c>
      <c r="F327" s="233" t="s">
        <v>2393</v>
      </c>
      <c r="G327" s="231"/>
      <c r="H327" s="234">
        <v>14.584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65" s="14" customFormat="1" ht="13.5">
      <c r="B328" s="241"/>
      <c r="C328" s="242"/>
      <c r="D328" s="243" t="s">
        <v>162</v>
      </c>
      <c r="E328" s="244" t="s">
        <v>34</v>
      </c>
      <c r="F328" s="245" t="s">
        <v>168</v>
      </c>
      <c r="G328" s="242"/>
      <c r="H328" s="246">
        <v>14.584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162</v>
      </c>
      <c r="AU328" s="252" t="s">
        <v>86</v>
      </c>
      <c r="AV328" s="14" t="s">
        <v>160</v>
      </c>
      <c r="AW328" s="14" t="s">
        <v>41</v>
      </c>
      <c r="AX328" s="14" t="s">
        <v>84</v>
      </c>
      <c r="AY328" s="252" t="s">
        <v>153</v>
      </c>
    </row>
    <row r="329" spans="2:65" s="1" customFormat="1" ht="31.5" customHeight="1">
      <c r="B329" s="43"/>
      <c r="C329" s="206" t="s">
        <v>385</v>
      </c>
      <c r="D329" s="206" t="s">
        <v>155</v>
      </c>
      <c r="E329" s="207" t="s">
        <v>2394</v>
      </c>
      <c r="F329" s="208" t="s">
        <v>2395</v>
      </c>
      <c r="G329" s="209" t="s">
        <v>218</v>
      </c>
      <c r="H329" s="210">
        <v>0.28299999999999997</v>
      </c>
      <c r="I329" s="211"/>
      <c r="J329" s="212">
        <f>ROUND(I329*H329,2)</f>
        <v>0</v>
      </c>
      <c r="K329" s="208" t="s">
        <v>159</v>
      </c>
      <c r="L329" s="63"/>
      <c r="M329" s="213" t="s">
        <v>34</v>
      </c>
      <c r="N329" s="214" t="s">
        <v>48</v>
      </c>
      <c r="O329" s="44"/>
      <c r="P329" s="215">
        <f>O329*H329</f>
        <v>0</v>
      </c>
      <c r="Q329" s="215">
        <v>0.84758</v>
      </c>
      <c r="R329" s="215">
        <f>Q329*H329</f>
        <v>0.23986513999999998</v>
      </c>
      <c r="S329" s="215">
        <v>0</v>
      </c>
      <c r="T329" s="216">
        <f>S329*H329</f>
        <v>0</v>
      </c>
      <c r="AR329" s="25" t="s">
        <v>160</v>
      </c>
      <c r="AT329" s="25" t="s">
        <v>155</v>
      </c>
      <c r="AU329" s="25" t="s">
        <v>86</v>
      </c>
      <c r="AY329" s="25" t="s">
        <v>153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84</v>
      </c>
      <c r="BK329" s="217">
        <f>ROUND(I329*H329,2)</f>
        <v>0</v>
      </c>
      <c r="BL329" s="25" t="s">
        <v>160</v>
      </c>
      <c r="BM329" s="25" t="s">
        <v>2396</v>
      </c>
    </row>
    <row r="330" spans="2:65" s="12" customFormat="1" ht="13.5">
      <c r="B330" s="218"/>
      <c r="C330" s="219"/>
      <c r="D330" s="220" t="s">
        <v>162</v>
      </c>
      <c r="E330" s="221" t="s">
        <v>34</v>
      </c>
      <c r="F330" s="222" t="s">
        <v>2280</v>
      </c>
      <c r="G330" s="219"/>
      <c r="H330" s="223" t="s">
        <v>34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162</v>
      </c>
      <c r="AU330" s="229" t="s">
        <v>86</v>
      </c>
      <c r="AV330" s="12" t="s">
        <v>84</v>
      </c>
      <c r="AW330" s="12" t="s">
        <v>41</v>
      </c>
      <c r="AX330" s="12" t="s">
        <v>77</v>
      </c>
      <c r="AY330" s="229" t="s">
        <v>153</v>
      </c>
    </row>
    <row r="331" spans="2:65" s="12" customFormat="1" ht="13.5">
      <c r="B331" s="218"/>
      <c r="C331" s="219"/>
      <c r="D331" s="220" t="s">
        <v>162</v>
      </c>
      <c r="E331" s="221" t="s">
        <v>34</v>
      </c>
      <c r="F331" s="222" t="s">
        <v>2281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65" s="13" customFormat="1" ht="27">
      <c r="B332" s="230"/>
      <c r="C332" s="231"/>
      <c r="D332" s="220" t="s">
        <v>162</v>
      </c>
      <c r="E332" s="232" t="s">
        <v>34</v>
      </c>
      <c r="F332" s="233" t="s">
        <v>2282</v>
      </c>
      <c r="G332" s="231"/>
      <c r="H332" s="234">
        <v>48.613999999999997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65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48.613999999999997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77</v>
      </c>
      <c r="AY333" s="252" t="s">
        <v>153</v>
      </c>
    </row>
    <row r="334" spans="2:65" s="13" customFormat="1" ht="13.5">
      <c r="B334" s="230"/>
      <c r="C334" s="231"/>
      <c r="D334" s="220" t="s">
        <v>162</v>
      </c>
      <c r="E334" s="232" t="s">
        <v>34</v>
      </c>
      <c r="F334" s="233" t="s">
        <v>2397</v>
      </c>
      <c r="G334" s="231"/>
      <c r="H334" s="234">
        <v>0.28299999999999997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0.28299999999999997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84</v>
      </c>
      <c r="AY335" s="252" t="s">
        <v>153</v>
      </c>
    </row>
    <row r="336" spans="2:65" s="11" customFormat="1" ht="29.85" customHeight="1">
      <c r="B336" s="189"/>
      <c r="C336" s="190"/>
      <c r="D336" s="203" t="s">
        <v>76</v>
      </c>
      <c r="E336" s="204" t="s">
        <v>202</v>
      </c>
      <c r="F336" s="204" t="s">
        <v>2398</v>
      </c>
      <c r="G336" s="190"/>
      <c r="H336" s="190"/>
      <c r="I336" s="193"/>
      <c r="J336" s="205">
        <f>BK336</f>
        <v>0</v>
      </c>
      <c r="K336" s="190"/>
      <c r="L336" s="195"/>
      <c r="M336" s="196"/>
      <c r="N336" s="197"/>
      <c r="O336" s="197"/>
      <c r="P336" s="198">
        <f>SUM(P337:P343)</f>
        <v>0</v>
      </c>
      <c r="Q336" s="197"/>
      <c r="R336" s="198">
        <f>SUM(R337:R343)</f>
        <v>11.308433599999999</v>
      </c>
      <c r="S336" s="197"/>
      <c r="T336" s="199">
        <f>SUM(T337:T343)</f>
        <v>0</v>
      </c>
      <c r="AR336" s="200" t="s">
        <v>84</v>
      </c>
      <c r="AT336" s="201" t="s">
        <v>76</v>
      </c>
      <c r="AU336" s="201" t="s">
        <v>84</v>
      </c>
      <c r="AY336" s="200" t="s">
        <v>153</v>
      </c>
      <c r="BK336" s="202">
        <f>SUM(BK337:BK343)</f>
        <v>0</v>
      </c>
    </row>
    <row r="337" spans="2:65" s="1" customFormat="1" ht="31.5" customHeight="1">
      <c r="B337" s="43"/>
      <c r="C337" s="206" t="s">
        <v>391</v>
      </c>
      <c r="D337" s="206" t="s">
        <v>155</v>
      </c>
      <c r="E337" s="207" t="s">
        <v>2399</v>
      </c>
      <c r="F337" s="208" t="s">
        <v>2400</v>
      </c>
      <c r="G337" s="209" t="s">
        <v>158</v>
      </c>
      <c r="H337" s="210">
        <v>29.167999999999999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0.38769999999999999</v>
      </c>
      <c r="R337" s="215">
        <f>Q337*H337</f>
        <v>11.308433599999999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2401</v>
      </c>
    </row>
    <row r="338" spans="2:65" s="12" customFormat="1" ht="13.5">
      <c r="B338" s="218"/>
      <c r="C338" s="219"/>
      <c r="D338" s="220" t="s">
        <v>162</v>
      </c>
      <c r="E338" s="221" t="s">
        <v>34</v>
      </c>
      <c r="F338" s="222" t="s">
        <v>2280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65" s="12" customFormat="1" ht="13.5">
      <c r="B339" s="218"/>
      <c r="C339" s="219"/>
      <c r="D339" s="220" t="s">
        <v>162</v>
      </c>
      <c r="E339" s="221" t="s">
        <v>34</v>
      </c>
      <c r="F339" s="222" t="s">
        <v>2281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3" customFormat="1" ht="27">
      <c r="B340" s="230"/>
      <c r="C340" s="231"/>
      <c r="D340" s="220" t="s">
        <v>162</v>
      </c>
      <c r="E340" s="232" t="s">
        <v>34</v>
      </c>
      <c r="F340" s="233" t="s">
        <v>2282</v>
      </c>
      <c r="G340" s="231"/>
      <c r="H340" s="234">
        <v>48.613999999999997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65" s="14" customFormat="1" ht="13.5">
      <c r="B341" s="241"/>
      <c r="C341" s="242"/>
      <c r="D341" s="220" t="s">
        <v>162</v>
      </c>
      <c r="E341" s="253" t="s">
        <v>34</v>
      </c>
      <c r="F341" s="254" t="s">
        <v>168</v>
      </c>
      <c r="G341" s="242"/>
      <c r="H341" s="255">
        <v>48.613999999999997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162</v>
      </c>
      <c r="AU341" s="252" t="s">
        <v>86</v>
      </c>
      <c r="AV341" s="14" t="s">
        <v>160</v>
      </c>
      <c r="AW341" s="14" t="s">
        <v>41</v>
      </c>
      <c r="AX341" s="14" t="s">
        <v>77</v>
      </c>
      <c r="AY341" s="252" t="s">
        <v>153</v>
      </c>
    </row>
    <row r="342" spans="2:65" s="13" customFormat="1" ht="13.5">
      <c r="B342" s="230"/>
      <c r="C342" s="231"/>
      <c r="D342" s="220" t="s">
        <v>162</v>
      </c>
      <c r="E342" s="232" t="s">
        <v>34</v>
      </c>
      <c r="F342" s="233" t="s">
        <v>2287</v>
      </c>
      <c r="G342" s="231"/>
      <c r="H342" s="234">
        <v>29.167999999999999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29.167999999999999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84</v>
      </c>
      <c r="AY343" s="252" t="s">
        <v>153</v>
      </c>
    </row>
    <row r="344" spans="2:65" s="11" customFormat="1" ht="29.85" customHeight="1">
      <c r="B344" s="189"/>
      <c r="C344" s="190"/>
      <c r="D344" s="203" t="s">
        <v>76</v>
      </c>
      <c r="E344" s="204" t="s">
        <v>206</v>
      </c>
      <c r="F344" s="204" t="s">
        <v>697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SUM(P345:P371)</f>
        <v>0</v>
      </c>
      <c r="Q344" s="197"/>
      <c r="R344" s="198">
        <f>SUM(R345:R371)</f>
        <v>4.6159073999999993</v>
      </c>
      <c r="S344" s="197"/>
      <c r="T344" s="199">
        <f>SUM(T345:T371)</f>
        <v>0</v>
      </c>
      <c r="AR344" s="200" t="s">
        <v>84</v>
      </c>
      <c r="AT344" s="201" t="s">
        <v>76</v>
      </c>
      <c r="AU344" s="201" t="s">
        <v>84</v>
      </c>
      <c r="AY344" s="200" t="s">
        <v>153</v>
      </c>
      <c r="BK344" s="202">
        <f>SUM(BK345:BK371)</f>
        <v>0</v>
      </c>
    </row>
    <row r="345" spans="2:65" s="1" customFormat="1" ht="22.5" customHeight="1">
      <c r="B345" s="43"/>
      <c r="C345" s="206" t="s">
        <v>395</v>
      </c>
      <c r="D345" s="206" t="s">
        <v>155</v>
      </c>
      <c r="E345" s="207" t="s">
        <v>2402</v>
      </c>
      <c r="F345" s="208" t="s">
        <v>2403</v>
      </c>
      <c r="G345" s="209" t="s">
        <v>158</v>
      </c>
      <c r="H345" s="210">
        <v>0.26</v>
      </c>
      <c r="I345" s="211"/>
      <c r="J345" s="212">
        <f>ROUND(I345*H345,2)</f>
        <v>0</v>
      </c>
      <c r="K345" s="208" t="s">
        <v>159</v>
      </c>
      <c r="L345" s="63"/>
      <c r="M345" s="213" t="s">
        <v>34</v>
      </c>
      <c r="N345" s="214" t="s">
        <v>48</v>
      </c>
      <c r="O345" s="44"/>
      <c r="P345" s="215">
        <f>O345*H345</f>
        <v>0</v>
      </c>
      <c r="Q345" s="215">
        <v>0.04</v>
      </c>
      <c r="R345" s="215">
        <f>Q345*H345</f>
        <v>1.0400000000000001E-2</v>
      </c>
      <c r="S345" s="215">
        <v>0</v>
      </c>
      <c r="T345" s="216">
        <f>S345*H345</f>
        <v>0</v>
      </c>
      <c r="AR345" s="25" t="s">
        <v>160</v>
      </c>
      <c r="AT345" s="25" t="s">
        <v>155</v>
      </c>
      <c r="AU345" s="25" t="s">
        <v>86</v>
      </c>
      <c r="AY345" s="25" t="s">
        <v>153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84</v>
      </c>
      <c r="BK345" s="217">
        <f>ROUND(I345*H345,2)</f>
        <v>0</v>
      </c>
      <c r="BL345" s="25" t="s">
        <v>160</v>
      </c>
      <c r="BM345" s="25" t="s">
        <v>2404</v>
      </c>
    </row>
    <row r="346" spans="2:65" s="12" customFormat="1" ht="13.5">
      <c r="B346" s="218"/>
      <c r="C346" s="219"/>
      <c r="D346" s="220" t="s">
        <v>162</v>
      </c>
      <c r="E346" s="221" t="s">
        <v>34</v>
      </c>
      <c r="F346" s="222" t="s">
        <v>2405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65" s="13" customFormat="1" ht="13.5">
      <c r="B347" s="230"/>
      <c r="C347" s="231"/>
      <c r="D347" s="220" t="s">
        <v>162</v>
      </c>
      <c r="E347" s="232" t="s">
        <v>34</v>
      </c>
      <c r="F347" s="233" t="s">
        <v>2406</v>
      </c>
      <c r="G347" s="231"/>
      <c r="H347" s="234">
        <v>0.26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65" s="14" customFormat="1" ht="13.5">
      <c r="B348" s="241"/>
      <c r="C348" s="242"/>
      <c r="D348" s="243" t="s">
        <v>162</v>
      </c>
      <c r="E348" s="244" t="s">
        <v>34</v>
      </c>
      <c r="F348" s="245" t="s">
        <v>168</v>
      </c>
      <c r="G348" s="242"/>
      <c r="H348" s="246">
        <v>0.26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84</v>
      </c>
      <c r="AY348" s="252" t="s">
        <v>153</v>
      </c>
    </row>
    <row r="349" spans="2:65" s="1" customFormat="1" ht="31.5" customHeight="1">
      <c r="B349" s="43"/>
      <c r="C349" s="206" t="s">
        <v>402</v>
      </c>
      <c r="D349" s="206" t="s">
        <v>155</v>
      </c>
      <c r="E349" s="207" t="s">
        <v>779</v>
      </c>
      <c r="F349" s="208" t="s">
        <v>780</v>
      </c>
      <c r="G349" s="209" t="s">
        <v>171</v>
      </c>
      <c r="H349" s="210">
        <v>1.0940000000000001</v>
      </c>
      <c r="I349" s="211"/>
      <c r="J349" s="212">
        <f>ROUND(I349*H349,2)</f>
        <v>0</v>
      </c>
      <c r="K349" s="208" t="s">
        <v>159</v>
      </c>
      <c r="L349" s="63"/>
      <c r="M349" s="213" t="s">
        <v>34</v>
      </c>
      <c r="N349" s="214" t="s">
        <v>48</v>
      </c>
      <c r="O349" s="44"/>
      <c r="P349" s="215">
        <f>O349*H349</f>
        <v>0</v>
      </c>
      <c r="Q349" s="215">
        <v>2.2563399999999998</v>
      </c>
      <c r="R349" s="215">
        <f>Q349*H349</f>
        <v>2.4684359599999999</v>
      </c>
      <c r="S349" s="215">
        <v>0</v>
      </c>
      <c r="T349" s="216">
        <f>S349*H349</f>
        <v>0</v>
      </c>
      <c r="AR349" s="25" t="s">
        <v>160</v>
      </c>
      <c r="AT349" s="25" t="s">
        <v>155</v>
      </c>
      <c r="AU349" s="25" t="s">
        <v>86</v>
      </c>
      <c r="AY349" s="25" t="s">
        <v>153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84</v>
      </c>
      <c r="BK349" s="217">
        <f>ROUND(I349*H349,2)</f>
        <v>0</v>
      </c>
      <c r="BL349" s="25" t="s">
        <v>160</v>
      </c>
      <c r="BM349" s="25" t="s">
        <v>2407</v>
      </c>
    </row>
    <row r="350" spans="2:65" s="12" customFormat="1" ht="13.5">
      <c r="B350" s="218"/>
      <c r="C350" s="219"/>
      <c r="D350" s="220" t="s">
        <v>162</v>
      </c>
      <c r="E350" s="221" t="s">
        <v>34</v>
      </c>
      <c r="F350" s="222" t="s">
        <v>2408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65" s="12" customFormat="1" ht="13.5">
      <c r="B351" s="218"/>
      <c r="C351" s="219"/>
      <c r="D351" s="220" t="s">
        <v>162</v>
      </c>
      <c r="E351" s="221" t="s">
        <v>34</v>
      </c>
      <c r="F351" s="222" t="s">
        <v>2280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65" s="12" customFormat="1" ht="13.5">
      <c r="B352" s="218"/>
      <c r="C352" s="219"/>
      <c r="D352" s="220" t="s">
        <v>162</v>
      </c>
      <c r="E352" s="221" t="s">
        <v>34</v>
      </c>
      <c r="F352" s="222" t="s">
        <v>2281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2282</v>
      </c>
      <c r="G353" s="231"/>
      <c r="H353" s="234">
        <v>48.613999999999997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4" customFormat="1" ht="13.5">
      <c r="B354" s="241"/>
      <c r="C354" s="242"/>
      <c r="D354" s="220" t="s">
        <v>162</v>
      </c>
      <c r="E354" s="253" t="s">
        <v>34</v>
      </c>
      <c r="F354" s="254" t="s">
        <v>168</v>
      </c>
      <c r="G354" s="242"/>
      <c r="H354" s="255">
        <v>48.613999999999997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162</v>
      </c>
      <c r="AU354" s="252" t="s">
        <v>86</v>
      </c>
      <c r="AV354" s="14" t="s">
        <v>160</v>
      </c>
      <c r="AW354" s="14" t="s">
        <v>41</v>
      </c>
      <c r="AX354" s="14" t="s">
        <v>77</v>
      </c>
      <c r="AY354" s="252" t="s">
        <v>153</v>
      </c>
    </row>
    <row r="355" spans="2:65" s="13" customFormat="1" ht="13.5">
      <c r="B355" s="230"/>
      <c r="C355" s="231"/>
      <c r="D355" s="220" t="s">
        <v>162</v>
      </c>
      <c r="E355" s="232" t="s">
        <v>34</v>
      </c>
      <c r="F355" s="233" t="s">
        <v>2409</v>
      </c>
      <c r="G355" s="231"/>
      <c r="H355" s="234">
        <v>1.0940000000000001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65" s="14" customFormat="1" ht="13.5">
      <c r="B356" s="241"/>
      <c r="C356" s="242"/>
      <c r="D356" s="243" t="s">
        <v>162</v>
      </c>
      <c r="E356" s="244" t="s">
        <v>34</v>
      </c>
      <c r="F356" s="245" t="s">
        <v>168</v>
      </c>
      <c r="G356" s="242"/>
      <c r="H356" s="246">
        <v>1.0940000000000001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162</v>
      </c>
      <c r="AU356" s="252" t="s">
        <v>86</v>
      </c>
      <c r="AV356" s="14" t="s">
        <v>160</v>
      </c>
      <c r="AW356" s="14" t="s">
        <v>41</v>
      </c>
      <c r="AX356" s="14" t="s">
        <v>84</v>
      </c>
      <c r="AY356" s="252" t="s">
        <v>153</v>
      </c>
    </row>
    <row r="357" spans="2:65" s="1" customFormat="1" ht="31.5" customHeight="1">
      <c r="B357" s="43"/>
      <c r="C357" s="206" t="s">
        <v>412</v>
      </c>
      <c r="D357" s="206" t="s">
        <v>155</v>
      </c>
      <c r="E357" s="207" t="s">
        <v>792</v>
      </c>
      <c r="F357" s="208" t="s">
        <v>793</v>
      </c>
      <c r="G357" s="209" t="s">
        <v>171</v>
      </c>
      <c r="H357" s="210">
        <v>1.0940000000000001</v>
      </c>
      <c r="I357" s="211"/>
      <c r="J357" s="212">
        <f>ROUND(I357*H357,2)</f>
        <v>0</v>
      </c>
      <c r="K357" s="208" t="s">
        <v>159</v>
      </c>
      <c r="L357" s="63"/>
      <c r="M357" s="213" t="s">
        <v>34</v>
      </c>
      <c r="N357" s="214" t="s">
        <v>48</v>
      </c>
      <c r="O357" s="44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AR357" s="25" t="s">
        <v>160</v>
      </c>
      <c r="AT357" s="25" t="s">
        <v>155</v>
      </c>
      <c r="AU357" s="25" t="s">
        <v>86</v>
      </c>
      <c r="AY357" s="25" t="s">
        <v>153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84</v>
      </c>
      <c r="BK357" s="217">
        <f>ROUND(I357*H357,2)</f>
        <v>0</v>
      </c>
      <c r="BL357" s="25" t="s">
        <v>160</v>
      </c>
      <c r="BM357" s="25" t="s">
        <v>2410</v>
      </c>
    </row>
    <row r="358" spans="2:65" s="12" customFormat="1" ht="13.5">
      <c r="B358" s="218"/>
      <c r="C358" s="219"/>
      <c r="D358" s="220" t="s">
        <v>162</v>
      </c>
      <c r="E358" s="221" t="s">
        <v>34</v>
      </c>
      <c r="F358" s="222" t="s">
        <v>2408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65" s="12" customFormat="1" ht="13.5">
      <c r="B359" s="218"/>
      <c r="C359" s="219"/>
      <c r="D359" s="220" t="s">
        <v>162</v>
      </c>
      <c r="E359" s="221" t="s">
        <v>34</v>
      </c>
      <c r="F359" s="222" t="s">
        <v>2280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65" s="12" customFormat="1" ht="13.5">
      <c r="B360" s="218"/>
      <c r="C360" s="219"/>
      <c r="D360" s="220" t="s">
        <v>162</v>
      </c>
      <c r="E360" s="221" t="s">
        <v>34</v>
      </c>
      <c r="F360" s="222" t="s">
        <v>2281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3" customFormat="1" ht="27">
      <c r="B361" s="230"/>
      <c r="C361" s="231"/>
      <c r="D361" s="220" t="s">
        <v>162</v>
      </c>
      <c r="E361" s="232" t="s">
        <v>34</v>
      </c>
      <c r="F361" s="233" t="s">
        <v>2282</v>
      </c>
      <c r="G361" s="231"/>
      <c r="H361" s="234">
        <v>48.613999999999997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65" s="14" customFormat="1" ht="13.5">
      <c r="B362" s="241"/>
      <c r="C362" s="242"/>
      <c r="D362" s="220" t="s">
        <v>162</v>
      </c>
      <c r="E362" s="253" t="s">
        <v>34</v>
      </c>
      <c r="F362" s="254" t="s">
        <v>168</v>
      </c>
      <c r="G362" s="242"/>
      <c r="H362" s="255">
        <v>48.613999999999997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162</v>
      </c>
      <c r="AU362" s="252" t="s">
        <v>86</v>
      </c>
      <c r="AV362" s="14" t="s">
        <v>160</v>
      </c>
      <c r="AW362" s="14" t="s">
        <v>41</v>
      </c>
      <c r="AX362" s="14" t="s">
        <v>77</v>
      </c>
      <c r="AY362" s="252" t="s">
        <v>153</v>
      </c>
    </row>
    <row r="363" spans="2:65" s="13" customFormat="1" ht="13.5">
      <c r="B363" s="230"/>
      <c r="C363" s="231"/>
      <c r="D363" s="220" t="s">
        <v>162</v>
      </c>
      <c r="E363" s="232" t="s">
        <v>34</v>
      </c>
      <c r="F363" s="233" t="s">
        <v>2409</v>
      </c>
      <c r="G363" s="231"/>
      <c r="H363" s="234">
        <v>1.0940000000000001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65" s="14" customFormat="1" ht="13.5">
      <c r="B364" s="241"/>
      <c r="C364" s="242"/>
      <c r="D364" s="243" t="s">
        <v>162</v>
      </c>
      <c r="E364" s="244" t="s">
        <v>34</v>
      </c>
      <c r="F364" s="245" t="s">
        <v>168</v>
      </c>
      <c r="G364" s="242"/>
      <c r="H364" s="246">
        <v>1.0940000000000001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162</v>
      </c>
      <c r="AU364" s="252" t="s">
        <v>86</v>
      </c>
      <c r="AV364" s="14" t="s">
        <v>160</v>
      </c>
      <c r="AW364" s="14" t="s">
        <v>41</v>
      </c>
      <c r="AX364" s="14" t="s">
        <v>84</v>
      </c>
      <c r="AY364" s="252" t="s">
        <v>153</v>
      </c>
    </row>
    <row r="365" spans="2:65" s="1" customFormat="1" ht="22.5" customHeight="1">
      <c r="B365" s="43"/>
      <c r="C365" s="206" t="s">
        <v>416</v>
      </c>
      <c r="D365" s="206" t="s">
        <v>155</v>
      </c>
      <c r="E365" s="207" t="s">
        <v>2411</v>
      </c>
      <c r="F365" s="208" t="s">
        <v>2412</v>
      </c>
      <c r="G365" s="209" t="s">
        <v>158</v>
      </c>
      <c r="H365" s="210">
        <v>48.613999999999997</v>
      </c>
      <c r="I365" s="211"/>
      <c r="J365" s="212">
        <f>ROUND(I365*H365,2)</f>
        <v>0</v>
      </c>
      <c r="K365" s="208" t="s">
        <v>34</v>
      </c>
      <c r="L365" s="63"/>
      <c r="M365" s="213" t="s">
        <v>34</v>
      </c>
      <c r="N365" s="214" t="s">
        <v>48</v>
      </c>
      <c r="O365" s="44"/>
      <c r="P365" s="215">
        <f>O365*H365</f>
        <v>0</v>
      </c>
      <c r="Q365" s="215">
        <v>4.3959999999999999E-2</v>
      </c>
      <c r="R365" s="215">
        <f>Q365*H365</f>
        <v>2.1370714399999997</v>
      </c>
      <c r="S365" s="215">
        <v>0</v>
      </c>
      <c r="T365" s="216">
        <f>S365*H365</f>
        <v>0</v>
      </c>
      <c r="AR365" s="25" t="s">
        <v>160</v>
      </c>
      <c r="AT365" s="25" t="s">
        <v>155</v>
      </c>
      <c r="AU365" s="25" t="s">
        <v>86</v>
      </c>
      <c r="AY365" s="25" t="s">
        <v>153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84</v>
      </c>
      <c r="BK365" s="217">
        <f>ROUND(I365*H365,2)</f>
        <v>0</v>
      </c>
      <c r="BL365" s="25" t="s">
        <v>160</v>
      </c>
      <c r="BM365" s="25" t="s">
        <v>2413</v>
      </c>
    </row>
    <row r="366" spans="2:65" s="12" customFormat="1" ht="13.5">
      <c r="B366" s="218"/>
      <c r="C366" s="219"/>
      <c r="D366" s="220" t="s">
        <v>162</v>
      </c>
      <c r="E366" s="221" t="s">
        <v>34</v>
      </c>
      <c r="F366" s="222" t="s">
        <v>2280</v>
      </c>
      <c r="G366" s="219"/>
      <c r="H366" s="223" t="s">
        <v>34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86</v>
      </c>
      <c r="AV366" s="12" t="s">
        <v>84</v>
      </c>
      <c r="AW366" s="12" t="s">
        <v>41</v>
      </c>
      <c r="AX366" s="12" t="s">
        <v>77</v>
      </c>
      <c r="AY366" s="229" t="s">
        <v>153</v>
      </c>
    </row>
    <row r="367" spans="2:65" s="12" customFormat="1" ht="13.5">
      <c r="B367" s="218"/>
      <c r="C367" s="219"/>
      <c r="D367" s="220" t="s">
        <v>162</v>
      </c>
      <c r="E367" s="221" t="s">
        <v>34</v>
      </c>
      <c r="F367" s="222" t="s">
        <v>2281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65" s="13" customFormat="1" ht="27">
      <c r="B368" s="230"/>
      <c r="C368" s="231"/>
      <c r="D368" s="220" t="s">
        <v>162</v>
      </c>
      <c r="E368" s="232" t="s">
        <v>34</v>
      </c>
      <c r="F368" s="233" t="s">
        <v>2282</v>
      </c>
      <c r="G368" s="231"/>
      <c r="H368" s="234">
        <v>48.613999999999997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65" s="14" customFormat="1" ht="13.5">
      <c r="B369" s="241"/>
      <c r="C369" s="242"/>
      <c r="D369" s="220" t="s">
        <v>162</v>
      </c>
      <c r="E369" s="253" t="s">
        <v>34</v>
      </c>
      <c r="F369" s="254" t="s">
        <v>168</v>
      </c>
      <c r="G369" s="242"/>
      <c r="H369" s="255">
        <v>48.613999999999997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162</v>
      </c>
      <c r="AU369" s="252" t="s">
        <v>86</v>
      </c>
      <c r="AV369" s="14" t="s">
        <v>160</v>
      </c>
      <c r="AW369" s="14" t="s">
        <v>41</v>
      </c>
      <c r="AX369" s="14" t="s">
        <v>77</v>
      </c>
      <c r="AY369" s="252" t="s">
        <v>153</v>
      </c>
    </row>
    <row r="370" spans="2:65" s="13" customFormat="1" ht="13.5">
      <c r="B370" s="230"/>
      <c r="C370" s="231"/>
      <c r="D370" s="220" t="s">
        <v>162</v>
      </c>
      <c r="E370" s="232" t="s">
        <v>34</v>
      </c>
      <c r="F370" s="233" t="s">
        <v>2414</v>
      </c>
      <c r="G370" s="231"/>
      <c r="H370" s="234">
        <v>48.613999999999997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65" s="14" customFormat="1" ht="13.5">
      <c r="B371" s="241"/>
      <c r="C371" s="242"/>
      <c r="D371" s="220" t="s">
        <v>162</v>
      </c>
      <c r="E371" s="253" t="s">
        <v>34</v>
      </c>
      <c r="F371" s="254" t="s">
        <v>168</v>
      </c>
      <c r="G371" s="242"/>
      <c r="H371" s="255">
        <v>48.613999999999997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162</v>
      </c>
      <c r="AU371" s="252" t="s">
        <v>86</v>
      </c>
      <c r="AV371" s="14" t="s">
        <v>160</v>
      </c>
      <c r="AW371" s="14" t="s">
        <v>41</v>
      </c>
      <c r="AX371" s="14" t="s">
        <v>84</v>
      </c>
      <c r="AY371" s="252" t="s">
        <v>153</v>
      </c>
    </row>
    <row r="372" spans="2:65" s="11" customFormat="1" ht="29.85" customHeight="1">
      <c r="B372" s="189"/>
      <c r="C372" s="190"/>
      <c r="D372" s="203" t="s">
        <v>76</v>
      </c>
      <c r="E372" s="204" t="s">
        <v>215</v>
      </c>
      <c r="F372" s="204" t="s">
        <v>2415</v>
      </c>
      <c r="G372" s="190"/>
      <c r="H372" s="190"/>
      <c r="I372" s="193"/>
      <c r="J372" s="205">
        <f>BK372</f>
        <v>0</v>
      </c>
      <c r="K372" s="190"/>
      <c r="L372" s="195"/>
      <c r="M372" s="196"/>
      <c r="N372" s="197"/>
      <c r="O372" s="197"/>
      <c r="P372" s="198">
        <f>SUM(P373:P404)</f>
        <v>0</v>
      </c>
      <c r="Q372" s="197"/>
      <c r="R372" s="198">
        <f>SUM(R373:R404)</f>
        <v>4.9951495919999997</v>
      </c>
      <c r="S372" s="197"/>
      <c r="T372" s="199">
        <f>SUM(T373:T404)</f>
        <v>0</v>
      </c>
      <c r="AR372" s="200" t="s">
        <v>84</v>
      </c>
      <c r="AT372" s="201" t="s">
        <v>76</v>
      </c>
      <c r="AU372" s="201" t="s">
        <v>84</v>
      </c>
      <c r="AY372" s="200" t="s">
        <v>153</v>
      </c>
      <c r="BK372" s="202">
        <f>SUM(BK373:BK404)</f>
        <v>0</v>
      </c>
    </row>
    <row r="373" spans="2:65" s="1" customFormat="1" ht="31.5" customHeight="1">
      <c r="B373" s="43"/>
      <c r="C373" s="206" t="s">
        <v>420</v>
      </c>
      <c r="D373" s="206" t="s">
        <v>155</v>
      </c>
      <c r="E373" s="207" t="s">
        <v>2416</v>
      </c>
      <c r="F373" s="208" t="s">
        <v>2417</v>
      </c>
      <c r="G373" s="209" t="s">
        <v>423</v>
      </c>
      <c r="H373" s="210">
        <v>9.8000000000000007</v>
      </c>
      <c r="I373" s="211"/>
      <c r="J373" s="212">
        <f>ROUND(I373*H373,2)</f>
        <v>0</v>
      </c>
      <c r="K373" s="208" t="s">
        <v>159</v>
      </c>
      <c r="L373" s="63"/>
      <c r="M373" s="213" t="s">
        <v>34</v>
      </c>
      <c r="N373" s="214" t="s">
        <v>48</v>
      </c>
      <c r="O373" s="44"/>
      <c r="P373" s="215">
        <f>O373*H373</f>
        <v>0</v>
      </c>
      <c r="Q373" s="215">
        <v>1.2800000000000001E-3</v>
      </c>
      <c r="R373" s="215">
        <f>Q373*H373</f>
        <v>1.2544000000000001E-2</v>
      </c>
      <c r="S373" s="215">
        <v>0</v>
      </c>
      <c r="T373" s="216">
        <f>S373*H373</f>
        <v>0</v>
      </c>
      <c r="AR373" s="25" t="s">
        <v>160</v>
      </c>
      <c r="AT373" s="25" t="s">
        <v>155</v>
      </c>
      <c r="AU373" s="25" t="s">
        <v>86</v>
      </c>
      <c r="AY373" s="25" t="s">
        <v>153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25" t="s">
        <v>84</v>
      </c>
      <c r="BK373" s="217">
        <f>ROUND(I373*H373,2)</f>
        <v>0</v>
      </c>
      <c r="BL373" s="25" t="s">
        <v>160</v>
      </c>
      <c r="BM373" s="25" t="s">
        <v>2418</v>
      </c>
    </row>
    <row r="374" spans="2:65" s="12" customFormat="1" ht="13.5">
      <c r="B374" s="218"/>
      <c r="C374" s="219"/>
      <c r="D374" s="220" t="s">
        <v>162</v>
      </c>
      <c r="E374" s="221" t="s">
        <v>34</v>
      </c>
      <c r="F374" s="222" t="s">
        <v>2419</v>
      </c>
      <c r="G374" s="219"/>
      <c r="H374" s="223" t="s">
        <v>34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162</v>
      </c>
      <c r="AU374" s="229" t="s">
        <v>86</v>
      </c>
      <c r="AV374" s="12" t="s">
        <v>84</v>
      </c>
      <c r="AW374" s="12" t="s">
        <v>41</v>
      </c>
      <c r="AX374" s="12" t="s">
        <v>77</v>
      </c>
      <c r="AY374" s="229" t="s">
        <v>153</v>
      </c>
    </row>
    <row r="375" spans="2:65" s="13" customFormat="1" ht="13.5">
      <c r="B375" s="230"/>
      <c r="C375" s="231"/>
      <c r="D375" s="220" t="s">
        <v>162</v>
      </c>
      <c r="E375" s="232" t="s">
        <v>34</v>
      </c>
      <c r="F375" s="233" t="s">
        <v>2420</v>
      </c>
      <c r="G375" s="231"/>
      <c r="H375" s="234">
        <v>9.8000000000000007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65" s="14" customFormat="1" ht="13.5">
      <c r="B376" s="241"/>
      <c r="C376" s="242"/>
      <c r="D376" s="243" t="s">
        <v>162</v>
      </c>
      <c r="E376" s="244" t="s">
        <v>34</v>
      </c>
      <c r="F376" s="245" t="s">
        <v>168</v>
      </c>
      <c r="G376" s="242"/>
      <c r="H376" s="246">
        <v>9.8000000000000007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162</v>
      </c>
      <c r="AU376" s="252" t="s">
        <v>86</v>
      </c>
      <c r="AV376" s="14" t="s">
        <v>160</v>
      </c>
      <c r="AW376" s="14" t="s">
        <v>41</v>
      </c>
      <c r="AX376" s="14" t="s">
        <v>84</v>
      </c>
      <c r="AY376" s="252" t="s">
        <v>153</v>
      </c>
    </row>
    <row r="377" spans="2:65" s="1" customFormat="1" ht="22.5" customHeight="1">
      <c r="B377" s="43"/>
      <c r="C377" s="206" t="s">
        <v>426</v>
      </c>
      <c r="D377" s="206" t="s">
        <v>155</v>
      </c>
      <c r="E377" s="207" t="s">
        <v>2421</v>
      </c>
      <c r="F377" s="208" t="s">
        <v>2422</v>
      </c>
      <c r="G377" s="209" t="s">
        <v>318</v>
      </c>
      <c r="H377" s="210">
        <v>39.409999999999997</v>
      </c>
      <c r="I377" s="211"/>
      <c r="J377" s="212">
        <f>ROUND(I377*H377,2)</f>
        <v>0</v>
      </c>
      <c r="K377" s="208" t="s">
        <v>34</v>
      </c>
      <c r="L377" s="63"/>
      <c r="M377" s="213" t="s">
        <v>34</v>
      </c>
      <c r="N377" s="214" t="s">
        <v>48</v>
      </c>
      <c r="O377" s="44"/>
      <c r="P377" s="215">
        <f>O377*H377</f>
        <v>0</v>
      </c>
      <c r="Q377" s="215">
        <v>3.9031200000000002E-2</v>
      </c>
      <c r="R377" s="215">
        <f>Q377*H377</f>
        <v>1.5382195919999999</v>
      </c>
      <c r="S377" s="215">
        <v>0</v>
      </c>
      <c r="T377" s="216">
        <f>S377*H377</f>
        <v>0</v>
      </c>
      <c r="AR377" s="25" t="s">
        <v>160</v>
      </c>
      <c r="AT377" s="25" t="s">
        <v>155</v>
      </c>
      <c r="AU377" s="25" t="s">
        <v>86</v>
      </c>
      <c r="AY377" s="25" t="s">
        <v>153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84</v>
      </c>
      <c r="BK377" s="217">
        <f>ROUND(I377*H377,2)</f>
        <v>0</v>
      </c>
      <c r="BL377" s="25" t="s">
        <v>160</v>
      </c>
      <c r="BM377" s="25" t="s">
        <v>2423</v>
      </c>
    </row>
    <row r="378" spans="2:65" s="12" customFormat="1" ht="13.5">
      <c r="B378" s="218"/>
      <c r="C378" s="219"/>
      <c r="D378" s="220" t="s">
        <v>162</v>
      </c>
      <c r="E378" s="221" t="s">
        <v>34</v>
      </c>
      <c r="F378" s="222" t="s">
        <v>2280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65" s="12" customFormat="1" ht="13.5">
      <c r="B379" s="218"/>
      <c r="C379" s="219"/>
      <c r="D379" s="220" t="s">
        <v>162</v>
      </c>
      <c r="E379" s="221" t="s">
        <v>34</v>
      </c>
      <c r="F379" s="222" t="s">
        <v>2281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65" s="13" customFormat="1" ht="27">
      <c r="B380" s="230"/>
      <c r="C380" s="231"/>
      <c r="D380" s="220" t="s">
        <v>162</v>
      </c>
      <c r="E380" s="232" t="s">
        <v>34</v>
      </c>
      <c r="F380" s="233" t="s">
        <v>2282</v>
      </c>
      <c r="G380" s="231"/>
      <c r="H380" s="234">
        <v>48.613999999999997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65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48.613999999999997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65" s="12" customFormat="1" ht="13.5">
      <c r="B382" s="218"/>
      <c r="C382" s="219"/>
      <c r="D382" s="220" t="s">
        <v>162</v>
      </c>
      <c r="E382" s="221" t="s">
        <v>34</v>
      </c>
      <c r="F382" s="222" t="s">
        <v>2424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2" customFormat="1" ht="13.5">
      <c r="B383" s="218"/>
      <c r="C383" s="219"/>
      <c r="D383" s="220" t="s">
        <v>162</v>
      </c>
      <c r="E383" s="221" t="s">
        <v>34</v>
      </c>
      <c r="F383" s="222" t="s">
        <v>2361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65" s="13" customFormat="1" ht="13.5">
      <c r="B384" s="230"/>
      <c r="C384" s="231"/>
      <c r="D384" s="220" t="s">
        <v>162</v>
      </c>
      <c r="E384" s="232" t="s">
        <v>34</v>
      </c>
      <c r="F384" s="233" t="s">
        <v>2425</v>
      </c>
      <c r="G384" s="231"/>
      <c r="H384" s="234">
        <v>11.667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65" s="12" customFormat="1" ht="13.5">
      <c r="B385" s="218"/>
      <c r="C385" s="219"/>
      <c r="D385" s="220" t="s">
        <v>162</v>
      </c>
      <c r="E385" s="221" t="s">
        <v>34</v>
      </c>
      <c r="F385" s="222" t="s">
        <v>2359</v>
      </c>
      <c r="G385" s="219"/>
      <c r="H385" s="223" t="s">
        <v>34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86</v>
      </c>
      <c r="AV385" s="12" t="s">
        <v>84</v>
      </c>
      <c r="AW385" s="12" t="s">
        <v>41</v>
      </c>
      <c r="AX385" s="12" t="s">
        <v>77</v>
      </c>
      <c r="AY385" s="229" t="s">
        <v>153</v>
      </c>
    </row>
    <row r="386" spans="2:65" s="13" customFormat="1" ht="13.5">
      <c r="B386" s="230"/>
      <c r="C386" s="231"/>
      <c r="D386" s="220" t="s">
        <v>162</v>
      </c>
      <c r="E386" s="232" t="s">
        <v>34</v>
      </c>
      <c r="F386" s="233" t="s">
        <v>2426</v>
      </c>
      <c r="G386" s="231"/>
      <c r="H386" s="234">
        <v>27.742999999999999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65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39.409999999999997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22.5" customHeight="1">
      <c r="B388" s="43"/>
      <c r="C388" s="277" t="s">
        <v>431</v>
      </c>
      <c r="D388" s="277" t="s">
        <v>928</v>
      </c>
      <c r="E388" s="278" t="s">
        <v>2427</v>
      </c>
      <c r="F388" s="279" t="s">
        <v>2428</v>
      </c>
      <c r="G388" s="280" t="s">
        <v>318</v>
      </c>
      <c r="H388" s="281">
        <v>28.297999999999998</v>
      </c>
      <c r="I388" s="282"/>
      <c r="J388" s="283">
        <f>ROUND(I388*H388,2)</f>
        <v>0</v>
      </c>
      <c r="K388" s="279" t="s">
        <v>34</v>
      </c>
      <c r="L388" s="284"/>
      <c r="M388" s="285" t="s">
        <v>34</v>
      </c>
      <c r="N388" s="286" t="s">
        <v>48</v>
      </c>
      <c r="O388" s="44"/>
      <c r="P388" s="215">
        <f>O388*H388</f>
        <v>0</v>
      </c>
      <c r="Q388" s="215">
        <v>0.107</v>
      </c>
      <c r="R388" s="215">
        <f>Q388*H388</f>
        <v>3.0278859999999996</v>
      </c>
      <c r="S388" s="215">
        <v>0</v>
      </c>
      <c r="T388" s="216">
        <f>S388*H388</f>
        <v>0</v>
      </c>
      <c r="AR388" s="25" t="s">
        <v>215</v>
      </c>
      <c r="AT388" s="25" t="s">
        <v>928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2429</v>
      </c>
    </row>
    <row r="389" spans="2:65" s="12" customFormat="1" ht="13.5">
      <c r="B389" s="218"/>
      <c r="C389" s="219"/>
      <c r="D389" s="220" t="s">
        <v>162</v>
      </c>
      <c r="E389" s="221" t="s">
        <v>34</v>
      </c>
      <c r="F389" s="222" t="s">
        <v>2359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65" s="13" customFormat="1" ht="13.5">
      <c r="B390" s="230"/>
      <c r="C390" s="231"/>
      <c r="D390" s="220" t="s">
        <v>162</v>
      </c>
      <c r="E390" s="232" t="s">
        <v>34</v>
      </c>
      <c r="F390" s="233" t="s">
        <v>2426</v>
      </c>
      <c r="G390" s="231"/>
      <c r="H390" s="234">
        <v>27.742999999999999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86</v>
      </c>
      <c r="AV390" s="13" t="s">
        <v>86</v>
      </c>
      <c r="AW390" s="13" t="s">
        <v>41</v>
      </c>
      <c r="AX390" s="13" t="s">
        <v>77</v>
      </c>
      <c r="AY390" s="240" t="s">
        <v>153</v>
      </c>
    </row>
    <row r="391" spans="2:65" s="14" customFormat="1" ht="13.5">
      <c r="B391" s="241"/>
      <c r="C391" s="242"/>
      <c r="D391" s="220" t="s">
        <v>162</v>
      </c>
      <c r="E391" s="253" t="s">
        <v>34</v>
      </c>
      <c r="F391" s="254" t="s">
        <v>168</v>
      </c>
      <c r="G391" s="242"/>
      <c r="H391" s="255">
        <v>27.742999999999999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162</v>
      </c>
      <c r="AU391" s="252" t="s">
        <v>86</v>
      </c>
      <c r="AV391" s="14" t="s">
        <v>160</v>
      </c>
      <c r="AW391" s="14" t="s">
        <v>41</v>
      </c>
      <c r="AX391" s="14" t="s">
        <v>77</v>
      </c>
      <c r="AY391" s="252" t="s">
        <v>153</v>
      </c>
    </row>
    <row r="392" spans="2:65" s="13" customFormat="1" ht="13.5">
      <c r="B392" s="230"/>
      <c r="C392" s="231"/>
      <c r="D392" s="220" t="s">
        <v>162</v>
      </c>
      <c r="E392" s="232" t="s">
        <v>34</v>
      </c>
      <c r="F392" s="233" t="s">
        <v>2430</v>
      </c>
      <c r="G392" s="231"/>
      <c r="H392" s="234">
        <v>28.297999999999998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4" customFormat="1" ht="13.5">
      <c r="B393" s="241"/>
      <c r="C393" s="242"/>
      <c r="D393" s="243" t="s">
        <v>162</v>
      </c>
      <c r="E393" s="244" t="s">
        <v>34</v>
      </c>
      <c r="F393" s="245" t="s">
        <v>168</v>
      </c>
      <c r="G393" s="242"/>
      <c r="H393" s="246">
        <v>28.297999999999998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162</v>
      </c>
      <c r="AU393" s="252" t="s">
        <v>86</v>
      </c>
      <c r="AV393" s="14" t="s">
        <v>160</v>
      </c>
      <c r="AW393" s="14" t="s">
        <v>41</v>
      </c>
      <c r="AX393" s="14" t="s">
        <v>84</v>
      </c>
      <c r="AY393" s="252" t="s">
        <v>153</v>
      </c>
    </row>
    <row r="394" spans="2:65" s="1" customFormat="1" ht="22.5" customHeight="1">
      <c r="B394" s="43"/>
      <c r="C394" s="277" t="s">
        <v>435</v>
      </c>
      <c r="D394" s="277" t="s">
        <v>928</v>
      </c>
      <c r="E394" s="278" t="s">
        <v>2431</v>
      </c>
      <c r="F394" s="279" t="s">
        <v>2432</v>
      </c>
      <c r="G394" s="280" t="s">
        <v>318</v>
      </c>
      <c r="H394" s="281">
        <v>11.9</v>
      </c>
      <c r="I394" s="282"/>
      <c r="J394" s="283">
        <f>ROUND(I394*H394,2)</f>
        <v>0</v>
      </c>
      <c r="K394" s="279" t="s">
        <v>159</v>
      </c>
      <c r="L394" s="284"/>
      <c r="M394" s="285" t="s">
        <v>34</v>
      </c>
      <c r="N394" s="286" t="s">
        <v>48</v>
      </c>
      <c r="O394" s="44"/>
      <c r="P394" s="215">
        <f>O394*H394</f>
        <v>0</v>
      </c>
      <c r="Q394" s="215">
        <v>3.5000000000000003E-2</v>
      </c>
      <c r="R394" s="215">
        <f>Q394*H394</f>
        <v>0.41650000000000004</v>
      </c>
      <c r="S394" s="215">
        <v>0</v>
      </c>
      <c r="T394" s="216">
        <f>S394*H394</f>
        <v>0</v>
      </c>
      <c r="AR394" s="25" t="s">
        <v>215</v>
      </c>
      <c r="AT394" s="25" t="s">
        <v>928</v>
      </c>
      <c r="AU394" s="25" t="s">
        <v>86</v>
      </c>
      <c r="AY394" s="25" t="s">
        <v>153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84</v>
      </c>
      <c r="BK394" s="217">
        <f>ROUND(I394*H394,2)</f>
        <v>0</v>
      </c>
      <c r="BL394" s="25" t="s">
        <v>160</v>
      </c>
      <c r="BM394" s="25" t="s">
        <v>2433</v>
      </c>
    </row>
    <row r="395" spans="2:65" s="12" customFormat="1" ht="13.5">
      <c r="B395" s="218"/>
      <c r="C395" s="219"/>
      <c r="D395" s="220" t="s">
        <v>162</v>
      </c>
      <c r="E395" s="221" t="s">
        <v>34</v>
      </c>
      <c r="F395" s="222" t="s">
        <v>2361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65" s="13" customFormat="1" ht="13.5">
      <c r="B396" s="230"/>
      <c r="C396" s="231"/>
      <c r="D396" s="220" t="s">
        <v>162</v>
      </c>
      <c r="E396" s="232" t="s">
        <v>34</v>
      </c>
      <c r="F396" s="233" t="s">
        <v>2425</v>
      </c>
      <c r="G396" s="231"/>
      <c r="H396" s="234">
        <v>11.667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65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11.667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65" s="13" customFormat="1" ht="13.5">
      <c r="B398" s="230"/>
      <c r="C398" s="231"/>
      <c r="D398" s="220" t="s">
        <v>162</v>
      </c>
      <c r="E398" s="232" t="s">
        <v>34</v>
      </c>
      <c r="F398" s="233" t="s">
        <v>2434</v>
      </c>
      <c r="G398" s="231"/>
      <c r="H398" s="234">
        <v>11.9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65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11.9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31.5" customHeight="1">
      <c r="B400" s="43"/>
      <c r="C400" s="206" t="s">
        <v>440</v>
      </c>
      <c r="D400" s="206" t="s">
        <v>155</v>
      </c>
      <c r="E400" s="207" t="s">
        <v>2435</v>
      </c>
      <c r="F400" s="208" t="s">
        <v>2436</v>
      </c>
      <c r="G400" s="209" t="s">
        <v>318</v>
      </c>
      <c r="H400" s="210">
        <v>2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2437</v>
      </c>
    </row>
    <row r="401" spans="2:65" s="13" customFormat="1" ht="13.5">
      <c r="B401" s="230"/>
      <c r="C401" s="231"/>
      <c r="D401" s="220" t="s">
        <v>162</v>
      </c>
      <c r="E401" s="232" t="s">
        <v>34</v>
      </c>
      <c r="F401" s="233" t="s">
        <v>86</v>
      </c>
      <c r="G401" s="231"/>
      <c r="H401" s="234">
        <v>2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65" s="14" customFormat="1" ht="13.5">
      <c r="B402" s="241"/>
      <c r="C402" s="242"/>
      <c r="D402" s="243" t="s">
        <v>162</v>
      </c>
      <c r="E402" s="244" t="s">
        <v>34</v>
      </c>
      <c r="F402" s="245" t="s">
        <v>168</v>
      </c>
      <c r="G402" s="242"/>
      <c r="H402" s="246">
        <v>2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84</v>
      </c>
      <c r="AY402" s="252" t="s">
        <v>153</v>
      </c>
    </row>
    <row r="403" spans="2:65" s="1" customFormat="1" ht="22.5" customHeight="1">
      <c r="B403" s="43"/>
      <c r="C403" s="206" t="s">
        <v>444</v>
      </c>
      <c r="D403" s="206" t="s">
        <v>155</v>
      </c>
      <c r="E403" s="207" t="s">
        <v>2438</v>
      </c>
      <c r="F403" s="208" t="s">
        <v>2439</v>
      </c>
      <c r="G403" s="209" t="s">
        <v>318</v>
      </c>
      <c r="H403" s="210">
        <v>1</v>
      </c>
      <c r="I403" s="211"/>
      <c r="J403" s="212">
        <f>ROUND(I403*H403,2)</f>
        <v>0</v>
      </c>
      <c r="K403" s="208" t="s">
        <v>34</v>
      </c>
      <c r="L403" s="63"/>
      <c r="M403" s="213" t="s">
        <v>34</v>
      </c>
      <c r="N403" s="214" t="s">
        <v>48</v>
      </c>
      <c r="O403" s="44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AR403" s="25" t="s">
        <v>160</v>
      </c>
      <c r="AT403" s="25" t="s">
        <v>155</v>
      </c>
      <c r="AU403" s="25" t="s">
        <v>86</v>
      </c>
      <c r="AY403" s="25" t="s">
        <v>153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5" t="s">
        <v>84</v>
      </c>
      <c r="BK403" s="217">
        <f>ROUND(I403*H403,2)</f>
        <v>0</v>
      </c>
      <c r="BL403" s="25" t="s">
        <v>160</v>
      </c>
      <c r="BM403" s="25" t="s">
        <v>2440</v>
      </c>
    </row>
    <row r="404" spans="2:65" s="13" customFormat="1" ht="13.5">
      <c r="B404" s="230"/>
      <c r="C404" s="231"/>
      <c r="D404" s="220" t="s">
        <v>162</v>
      </c>
      <c r="E404" s="232" t="s">
        <v>34</v>
      </c>
      <c r="F404" s="233" t="s">
        <v>84</v>
      </c>
      <c r="G404" s="231"/>
      <c r="H404" s="234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84</v>
      </c>
      <c r="AY404" s="240" t="s">
        <v>153</v>
      </c>
    </row>
    <row r="405" spans="2:65" s="11" customFormat="1" ht="29.85" customHeight="1">
      <c r="B405" s="189"/>
      <c r="C405" s="190"/>
      <c r="D405" s="203" t="s">
        <v>76</v>
      </c>
      <c r="E405" s="204" t="s">
        <v>221</v>
      </c>
      <c r="F405" s="204" t="s">
        <v>226</v>
      </c>
      <c r="G405" s="190"/>
      <c r="H405" s="190"/>
      <c r="I405" s="193"/>
      <c r="J405" s="205">
        <f>BK405</f>
        <v>0</v>
      </c>
      <c r="K405" s="190"/>
      <c r="L405" s="195"/>
      <c r="M405" s="196"/>
      <c r="N405" s="197"/>
      <c r="O405" s="197"/>
      <c r="P405" s="198">
        <f>SUM(P406:P478)</f>
        <v>0</v>
      </c>
      <c r="Q405" s="197"/>
      <c r="R405" s="198">
        <f>SUM(R406:R478)</f>
        <v>0.31976071000000006</v>
      </c>
      <c r="S405" s="197"/>
      <c r="T405" s="199">
        <f>SUM(T406:T478)</f>
        <v>0.30380000000000001</v>
      </c>
      <c r="AR405" s="200" t="s">
        <v>84</v>
      </c>
      <c r="AT405" s="201" t="s">
        <v>76</v>
      </c>
      <c r="AU405" s="201" t="s">
        <v>84</v>
      </c>
      <c r="AY405" s="200" t="s">
        <v>153</v>
      </c>
      <c r="BK405" s="202">
        <f>SUM(BK406:BK478)</f>
        <v>0</v>
      </c>
    </row>
    <row r="406" spans="2:65" s="1" customFormat="1" ht="22.5" customHeight="1">
      <c r="B406" s="43"/>
      <c r="C406" s="206" t="s">
        <v>454</v>
      </c>
      <c r="D406" s="206" t="s">
        <v>155</v>
      </c>
      <c r="E406" s="207" t="s">
        <v>2441</v>
      </c>
      <c r="F406" s="208" t="s">
        <v>2442</v>
      </c>
      <c r="G406" s="209" t="s">
        <v>158</v>
      </c>
      <c r="H406" s="210">
        <v>8.0210000000000008</v>
      </c>
      <c r="I406" s="211"/>
      <c r="J406" s="212">
        <f>ROUND(I406*H406,2)</f>
        <v>0</v>
      </c>
      <c r="K406" s="208" t="s">
        <v>34</v>
      </c>
      <c r="L406" s="63"/>
      <c r="M406" s="213" t="s">
        <v>34</v>
      </c>
      <c r="N406" s="214" t="s">
        <v>48</v>
      </c>
      <c r="O406" s="44"/>
      <c r="P406" s="215">
        <f>O406*H406</f>
        <v>0</v>
      </c>
      <c r="Q406" s="215">
        <v>6.7000000000000002E-4</v>
      </c>
      <c r="R406" s="215">
        <f>Q406*H406</f>
        <v>5.3740700000000008E-3</v>
      </c>
      <c r="S406" s="215">
        <v>0</v>
      </c>
      <c r="T406" s="216">
        <f>S406*H406</f>
        <v>0</v>
      </c>
      <c r="AR406" s="25" t="s">
        <v>160</v>
      </c>
      <c r="AT406" s="25" t="s">
        <v>155</v>
      </c>
      <c r="AU406" s="25" t="s">
        <v>86</v>
      </c>
      <c r="AY406" s="25" t="s">
        <v>153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5" t="s">
        <v>84</v>
      </c>
      <c r="BK406" s="217">
        <f>ROUND(I406*H406,2)</f>
        <v>0</v>
      </c>
      <c r="BL406" s="25" t="s">
        <v>160</v>
      </c>
      <c r="BM406" s="25" t="s">
        <v>2443</v>
      </c>
    </row>
    <row r="407" spans="2:65" s="12" customFormat="1" ht="13.5">
      <c r="B407" s="218"/>
      <c r="C407" s="219"/>
      <c r="D407" s="220" t="s">
        <v>162</v>
      </c>
      <c r="E407" s="221" t="s">
        <v>34</v>
      </c>
      <c r="F407" s="222" t="s">
        <v>2280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65" s="12" customFormat="1" ht="13.5">
      <c r="B408" s="218"/>
      <c r="C408" s="219"/>
      <c r="D408" s="220" t="s">
        <v>162</v>
      </c>
      <c r="E408" s="221" t="s">
        <v>34</v>
      </c>
      <c r="F408" s="222" t="s">
        <v>2281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65" s="13" customFormat="1" ht="27">
      <c r="B409" s="230"/>
      <c r="C409" s="231"/>
      <c r="D409" s="220" t="s">
        <v>162</v>
      </c>
      <c r="E409" s="232" t="s">
        <v>34</v>
      </c>
      <c r="F409" s="233" t="s">
        <v>2282</v>
      </c>
      <c r="G409" s="231"/>
      <c r="H409" s="234">
        <v>48.613999999999997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65" s="14" customFormat="1" ht="13.5">
      <c r="B410" s="241"/>
      <c r="C410" s="242"/>
      <c r="D410" s="220" t="s">
        <v>162</v>
      </c>
      <c r="E410" s="253" t="s">
        <v>34</v>
      </c>
      <c r="F410" s="254" t="s">
        <v>168</v>
      </c>
      <c r="G410" s="242"/>
      <c r="H410" s="255">
        <v>48.613999999999997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162</v>
      </c>
      <c r="AU410" s="252" t="s">
        <v>86</v>
      </c>
      <c r="AV410" s="14" t="s">
        <v>160</v>
      </c>
      <c r="AW410" s="14" t="s">
        <v>41</v>
      </c>
      <c r="AX410" s="14" t="s">
        <v>77</v>
      </c>
      <c r="AY410" s="252" t="s">
        <v>153</v>
      </c>
    </row>
    <row r="411" spans="2:65" s="13" customFormat="1" ht="13.5">
      <c r="B411" s="230"/>
      <c r="C411" s="231"/>
      <c r="D411" s="220" t="s">
        <v>162</v>
      </c>
      <c r="E411" s="232" t="s">
        <v>34</v>
      </c>
      <c r="F411" s="233" t="s">
        <v>2444</v>
      </c>
      <c r="G411" s="231"/>
      <c r="H411" s="234">
        <v>8.0210000000000008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65" s="14" customFormat="1" ht="13.5">
      <c r="B412" s="241"/>
      <c r="C412" s="242"/>
      <c r="D412" s="243" t="s">
        <v>162</v>
      </c>
      <c r="E412" s="244" t="s">
        <v>34</v>
      </c>
      <c r="F412" s="245" t="s">
        <v>168</v>
      </c>
      <c r="G412" s="242"/>
      <c r="H412" s="246">
        <v>8.0210000000000008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162</v>
      </c>
      <c r="AU412" s="252" t="s">
        <v>86</v>
      </c>
      <c r="AV412" s="14" t="s">
        <v>160</v>
      </c>
      <c r="AW412" s="14" t="s">
        <v>41</v>
      </c>
      <c r="AX412" s="14" t="s">
        <v>84</v>
      </c>
      <c r="AY412" s="252" t="s">
        <v>153</v>
      </c>
    </row>
    <row r="413" spans="2:65" s="1" customFormat="1" ht="22.5" customHeight="1">
      <c r="B413" s="43"/>
      <c r="C413" s="206" t="s">
        <v>458</v>
      </c>
      <c r="D413" s="206" t="s">
        <v>155</v>
      </c>
      <c r="E413" s="207" t="s">
        <v>2445</v>
      </c>
      <c r="F413" s="208" t="s">
        <v>2446</v>
      </c>
      <c r="G413" s="209" t="s">
        <v>318</v>
      </c>
      <c r="H413" s="210">
        <v>36.460999999999999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4.4200000000000003E-3</v>
      </c>
      <c r="R413" s="215">
        <f>Q413*H413</f>
        <v>0.16115762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2447</v>
      </c>
    </row>
    <row r="414" spans="2:65" s="12" customFormat="1" ht="13.5">
      <c r="B414" s="218"/>
      <c r="C414" s="219"/>
      <c r="D414" s="220" t="s">
        <v>162</v>
      </c>
      <c r="E414" s="221" t="s">
        <v>34</v>
      </c>
      <c r="F414" s="222" t="s">
        <v>2280</v>
      </c>
      <c r="G414" s="219"/>
      <c r="H414" s="223" t="s">
        <v>34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86</v>
      </c>
      <c r="AV414" s="12" t="s">
        <v>84</v>
      </c>
      <c r="AW414" s="12" t="s">
        <v>41</v>
      </c>
      <c r="AX414" s="12" t="s">
        <v>77</v>
      </c>
      <c r="AY414" s="229" t="s">
        <v>153</v>
      </c>
    </row>
    <row r="415" spans="2:65" s="12" customFormat="1" ht="13.5">
      <c r="B415" s="218"/>
      <c r="C415" s="219"/>
      <c r="D415" s="220" t="s">
        <v>162</v>
      </c>
      <c r="E415" s="221" t="s">
        <v>34</v>
      </c>
      <c r="F415" s="222" t="s">
        <v>2281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65" s="13" customFormat="1" ht="27">
      <c r="B416" s="230"/>
      <c r="C416" s="231"/>
      <c r="D416" s="220" t="s">
        <v>162</v>
      </c>
      <c r="E416" s="232" t="s">
        <v>34</v>
      </c>
      <c r="F416" s="233" t="s">
        <v>2282</v>
      </c>
      <c r="G416" s="231"/>
      <c r="H416" s="234">
        <v>48.613999999999997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4" customFormat="1" ht="13.5">
      <c r="B417" s="241"/>
      <c r="C417" s="242"/>
      <c r="D417" s="220" t="s">
        <v>162</v>
      </c>
      <c r="E417" s="253" t="s">
        <v>34</v>
      </c>
      <c r="F417" s="254" t="s">
        <v>168</v>
      </c>
      <c r="G417" s="242"/>
      <c r="H417" s="255">
        <v>48.613999999999997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65" s="13" customFormat="1" ht="13.5">
      <c r="B418" s="230"/>
      <c r="C418" s="231"/>
      <c r="D418" s="220" t="s">
        <v>162</v>
      </c>
      <c r="E418" s="232" t="s">
        <v>34</v>
      </c>
      <c r="F418" s="233" t="s">
        <v>2351</v>
      </c>
      <c r="G418" s="231"/>
      <c r="H418" s="234">
        <v>36.460999999999999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162</v>
      </c>
      <c r="AU418" s="240" t="s">
        <v>86</v>
      </c>
      <c r="AV418" s="13" t="s">
        <v>86</v>
      </c>
      <c r="AW418" s="13" t="s">
        <v>41</v>
      </c>
      <c r="AX418" s="13" t="s">
        <v>77</v>
      </c>
      <c r="AY418" s="240" t="s">
        <v>153</v>
      </c>
    </row>
    <row r="419" spans="2:65" s="14" customFormat="1" ht="13.5">
      <c r="B419" s="241"/>
      <c r="C419" s="242"/>
      <c r="D419" s="220" t="s">
        <v>162</v>
      </c>
      <c r="E419" s="253" t="s">
        <v>34</v>
      </c>
      <c r="F419" s="254" t="s">
        <v>168</v>
      </c>
      <c r="G419" s="242"/>
      <c r="H419" s="255">
        <v>36.460999999999999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162</v>
      </c>
      <c r="AU419" s="252" t="s">
        <v>86</v>
      </c>
      <c r="AV419" s="14" t="s">
        <v>160</v>
      </c>
      <c r="AW419" s="14" t="s">
        <v>41</v>
      </c>
      <c r="AX419" s="14" t="s">
        <v>77</v>
      </c>
      <c r="AY419" s="252" t="s">
        <v>153</v>
      </c>
    </row>
    <row r="420" spans="2:65" s="13" customFormat="1" ht="13.5">
      <c r="B420" s="230"/>
      <c r="C420" s="231"/>
      <c r="D420" s="220" t="s">
        <v>162</v>
      </c>
      <c r="E420" s="232" t="s">
        <v>34</v>
      </c>
      <c r="F420" s="233" t="s">
        <v>2448</v>
      </c>
      <c r="G420" s="231"/>
      <c r="H420" s="234">
        <v>36.460999999999999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65" s="14" customFormat="1" ht="13.5">
      <c r="B421" s="241"/>
      <c r="C421" s="242"/>
      <c r="D421" s="243" t="s">
        <v>162</v>
      </c>
      <c r="E421" s="244" t="s">
        <v>34</v>
      </c>
      <c r="F421" s="245" t="s">
        <v>168</v>
      </c>
      <c r="G421" s="242"/>
      <c r="H421" s="246">
        <v>36.460999999999999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162</v>
      </c>
      <c r="AU421" s="252" t="s">
        <v>86</v>
      </c>
      <c r="AV421" s="14" t="s">
        <v>160</v>
      </c>
      <c r="AW421" s="14" t="s">
        <v>41</v>
      </c>
      <c r="AX421" s="14" t="s">
        <v>84</v>
      </c>
      <c r="AY421" s="252" t="s">
        <v>153</v>
      </c>
    </row>
    <row r="422" spans="2:65" s="1" customFormat="1" ht="22.5" customHeight="1">
      <c r="B422" s="43"/>
      <c r="C422" s="277" t="s">
        <v>464</v>
      </c>
      <c r="D422" s="277" t="s">
        <v>928</v>
      </c>
      <c r="E422" s="278" t="s">
        <v>2449</v>
      </c>
      <c r="F422" s="279" t="s">
        <v>2450</v>
      </c>
      <c r="G422" s="280" t="s">
        <v>318</v>
      </c>
      <c r="H422" s="281">
        <v>39.378</v>
      </c>
      <c r="I422" s="282"/>
      <c r="J422" s="283">
        <f>ROUND(I422*H422,2)</f>
        <v>0</v>
      </c>
      <c r="K422" s="279" t="s">
        <v>34</v>
      </c>
      <c r="L422" s="284"/>
      <c r="M422" s="285" t="s">
        <v>34</v>
      </c>
      <c r="N422" s="286" t="s">
        <v>48</v>
      </c>
      <c r="O422" s="44"/>
      <c r="P422" s="215">
        <f>O422*H422</f>
        <v>0</v>
      </c>
      <c r="Q422" s="215">
        <v>2.3500000000000001E-3</v>
      </c>
      <c r="R422" s="215">
        <f>Q422*H422</f>
        <v>9.2538300000000004E-2</v>
      </c>
      <c r="S422" s="215">
        <v>0</v>
      </c>
      <c r="T422" s="216">
        <f>S422*H422</f>
        <v>0</v>
      </c>
      <c r="AR422" s="25" t="s">
        <v>215</v>
      </c>
      <c r="AT422" s="25" t="s">
        <v>928</v>
      </c>
      <c r="AU422" s="25" t="s">
        <v>86</v>
      </c>
      <c r="AY422" s="25" t="s">
        <v>153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84</v>
      </c>
      <c r="BK422" s="217">
        <f>ROUND(I422*H422,2)</f>
        <v>0</v>
      </c>
      <c r="BL422" s="25" t="s">
        <v>160</v>
      </c>
      <c r="BM422" s="25" t="s">
        <v>2451</v>
      </c>
    </row>
    <row r="423" spans="2:65" s="12" customFormat="1" ht="27">
      <c r="B423" s="218"/>
      <c r="C423" s="219"/>
      <c r="D423" s="220" t="s">
        <v>162</v>
      </c>
      <c r="E423" s="221" t="s">
        <v>34</v>
      </c>
      <c r="F423" s="222" t="s">
        <v>2452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65" s="12" customFormat="1" ht="13.5">
      <c r="B424" s="218"/>
      <c r="C424" s="219"/>
      <c r="D424" s="220" t="s">
        <v>162</v>
      </c>
      <c r="E424" s="221" t="s">
        <v>34</v>
      </c>
      <c r="F424" s="222" t="s">
        <v>2280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 ht="13.5">
      <c r="B425" s="218"/>
      <c r="C425" s="219"/>
      <c r="D425" s="220" t="s">
        <v>162</v>
      </c>
      <c r="E425" s="221" t="s">
        <v>34</v>
      </c>
      <c r="F425" s="222" t="s">
        <v>2281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 ht="27">
      <c r="B426" s="230"/>
      <c r="C426" s="231"/>
      <c r="D426" s="220" t="s">
        <v>162</v>
      </c>
      <c r="E426" s="232" t="s">
        <v>34</v>
      </c>
      <c r="F426" s="233" t="s">
        <v>2282</v>
      </c>
      <c r="G426" s="231"/>
      <c r="H426" s="234">
        <v>48.613999999999997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48.613999999999997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65" s="13" customFormat="1" ht="13.5">
      <c r="B428" s="230"/>
      <c r="C428" s="231"/>
      <c r="D428" s="220" t="s">
        <v>162</v>
      </c>
      <c r="E428" s="232" t="s">
        <v>34</v>
      </c>
      <c r="F428" s="233" t="s">
        <v>2351</v>
      </c>
      <c r="G428" s="231"/>
      <c r="H428" s="234">
        <v>36.460999999999999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36.460999999999999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2448</v>
      </c>
      <c r="G430" s="231"/>
      <c r="H430" s="234">
        <v>36.460999999999999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4" customFormat="1" ht="13.5">
      <c r="B431" s="241"/>
      <c r="C431" s="242"/>
      <c r="D431" s="220" t="s">
        <v>162</v>
      </c>
      <c r="E431" s="253" t="s">
        <v>34</v>
      </c>
      <c r="F431" s="254" t="s">
        <v>168</v>
      </c>
      <c r="G431" s="242"/>
      <c r="H431" s="255">
        <v>36.460999999999999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65" s="13" customFormat="1" ht="13.5">
      <c r="B432" s="230"/>
      <c r="C432" s="231"/>
      <c r="D432" s="220" t="s">
        <v>162</v>
      </c>
      <c r="E432" s="232" t="s">
        <v>34</v>
      </c>
      <c r="F432" s="233" t="s">
        <v>2453</v>
      </c>
      <c r="G432" s="231"/>
      <c r="H432" s="234">
        <v>39.378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65" s="14" customFormat="1" ht="13.5">
      <c r="B433" s="241"/>
      <c r="C433" s="242"/>
      <c r="D433" s="243" t="s">
        <v>162</v>
      </c>
      <c r="E433" s="244" t="s">
        <v>34</v>
      </c>
      <c r="F433" s="245" t="s">
        <v>168</v>
      </c>
      <c r="G433" s="242"/>
      <c r="H433" s="246">
        <v>39.378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162</v>
      </c>
      <c r="AU433" s="252" t="s">
        <v>86</v>
      </c>
      <c r="AV433" s="14" t="s">
        <v>160</v>
      </c>
      <c r="AW433" s="14" t="s">
        <v>41</v>
      </c>
      <c r="AX433" s="14" t="s">
        <v>84</v>
      </c>
      <c r="AY433" s="252" t="s">
        <v>153</v>
      </c>
    </row>
    <row r="434" spans="2:65" s="1" customFormat="1" ht="31.5" customHeight="1">
      <c r="B434" s="43"/>
      <c r="C434" s="206" t="s">
        <v>475</v>
      </c>
      <c r="D434" s="206" t="s">
        <v>155</v>
      </c>
      <c r="E434" s="207" t="s">
        <v>2454</v>
      </c>
      <c r="F434" s="208" t="s">
        <v>2455</v>
      </c>
      <c r="G434" s="209" t="s">
        <v>318</v>
      </c>
      <c r="H434" s="210">
        <v>243.07</v>
      </c>
      <c r="I434" s="211"/>
      <c r="J434" s="212">
        <f>ROUND(I434*H434,2)</f>
        <v>0</v>
      </c>
      <c r="K434" s="208" t="s">
        <v>159</v>
      </c>
      <c r="L434" s="63"/>
      <c r="M434" s="213" t="s">
        <v>34</v>
      </c>
      <c r="N434" s="214" t="s">
        <v>48</v>
      </c>
      <c r="O434" s="44"/>
      <c r="P434" s="215">
        <f>O434*H434</f>
        <v>0</v>
      </c>
      <c r="Q434" s="215">
        <v>1.0000000000000001E-5</v>
      </c>
      <c r="R434" s="215">
        <f>Q434*H434</f>
        <v>2.4307E-3</v>
      </c>
      <c r="S434" s="215">
        <v>0</v>
      </c>
      <c r="T434" s="216">
        <f>S434*H434</f>
        <v>0</v>
      </c>
      <c r="AR434" s="25" t="s">
        <v>160</v>
      </c>
      <c r="AT434" s="25" t="s">
        <v>155</v>
      </c>
      <c r="AU434" s="25" t="s">
        <v>86</v>
      </c>
      <c r="AY434" s="25" t="s">
        <v>153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25" t="s">
        <v>84</v>
      </c>
      <c r="BK434" s="217">
        <f>ROUND(I434*H434,2)</f>
        <v>0</v>
      </c>
      <c r="BL434" s="25" t="s">
        <v>160</v>
      </c>
      <c r="BM434" s="25" t="s">
        <v>2456</v>
      </c>
    </row>
    <row r="435" spans="2:65" s="12" customFormat="1" ht="13.5">
      <c r="B435" s="218"/>
      <c r="C435" s="219"/>
      <c r="D435" s="220" t="s">
        <v>162</v>
      </c>
      <c r="E435" s="221" t="s">
        <v>34</v>
      </c>
      <c r="F435" s="222" t="s">
        <v>2281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65" s="13" customFormat="1" ht="27">
      <c r="B436" s="230"/>
      <c r="C436" s="231"/>
      <c r="D436" s="220" t="s">
        <v>162</v>
      </c>
      <c r="E436" s="232" t="s">
        <v>34</v>
      </c>
      <c r="F436" s="233" t="s">
        <v>2282</v>
      </c>
      <c r="G436" s="231"/>
      <c r="H436" s="234">
        <v>48.613999999999997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65" s="14" customFormat="1" ht="13.5">
      <c r="B437" s="241"/>
      <c r="C437" s="242"/>
      <c r="D437" s="220" t="s">
        <v>162</v>
      </c>
      <c r="E437" s="253" t="s">
        <v>34</v>
      </c>
      <c r="F437" s="254" t="s">
        <v>168</v>
      </c>
      <c r="G437" s="242"/>
      <c r="H437" s="255">
        <v>48.613999999999997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162</v>
      </c>
      <c r="AU437" s="252" t="s">
        <v>86</v>
      </c>
      <c r="AV437" s="14" t="s">
        <v>160</v>
      </c>
      <c r="AW437" s="14" t="s">
        <v>41</v>
      </c>
      <c r="AX437" s="14" t="s">
        <v>77</v>
      </c>
      <c r="AY437" s="252" t="s">
        <v>153</v>
      </c>
    </row>
    <row r="438" spans="2:65" s="13" customFormat="1" ht="13.5">
      <c r="B438" s="230"/>
      <c r="C438" s="231"/>
      <c r="D438" s="220" t="s">
        <v>162</v>
      </c>
      <c r="E438" s="232" t="s">
        <v>34</v>
      </c>
      <c r="F438" s="233" t="s">
        <v>2457</v>
      </c>
      <c r="G438" s="231"/>
      <c r="H438" s="234">
        <v>243.07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65" s="14" customFormat="1" ht="13.5">
      <c r="B439" s="241"/>
      <c r="C439" s="242"/>
      <c r="D439" s="243" t="s">
        <v>162</v>
      </c>
      <c r="E439" s="244" t="s">
        <v>34</v>
      </c>
      <c r="F439" s="245" t="s">
        <v>168</v>
      </c>
      <c r="G439" s="242"/>
      <c r="H439" s="246">
        <v>243.07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162</v>
      </c>
      <c r="AU439" s="252" t="s">
        <v>86</v>
      </c>
      <c r="AV439" s="14" t="s">
        <v>160</v>
      </c>
      <c r="AW439" s="14" t="s">
        <v>41</v>
      </c>
      <c r="AX439" s="14" t="s">
        <v>84</v>
      </c>
      <c r="AY439" s="252" t="s">
        <v>153</v>
      </c>
    </row>
    <row r="440" spans="2:65" s="1" customFormat="1" ht="31.5" customHeight="1">
      <c r="B440" s="43"/>
      <c r="C440" s="206" t="s">
        <v>480</v>
      </c>
      <c r="D440" s="206" t="s">
        <v>155</v>
      </c>
      <c r="E440" s="207" t="s">
        <v>2458</v>
      </c>
      <c r="F440" s="208" t="s">
        <v>2459</v>
      </c>
      <c r="G440" s="209" t="s">
        <v>318</v>
      </c>
      <c r="H440" s="210">
        <v>243.07</v>
      </c>
      <c r="I440" s="211"/>
      <c r="J440" s="212">
        <f>ROUND(I440*H440,2)</f>
        <v>0</v>
      </c>
      <c r="K440" s="208" t="s">
        <v>159</v>
      </c>
      <c r="L440" s="63"/>
      <c r="M440" s="213" t="s">
        <v>34</v>
      </c>
      <c r="N440" s="214" t="s">
        <v>48</v>
      </c>
      <c r="O440" s="44"/>
      <c r="P440" s="215">
        <f>O440*H440</f>
        <v>0</v>
      </c>
      <c r="Q440" s="215">
        <v>2.0000000000000001E-4</v>
      </c>
      <c r="R440" s="215">
        <f>Q440*H440</f>
        <v>4.8614000000000004E-2</v>
      </c>
      <c r="S440" s="215">
        <v>0</v>
      </c>
      <c r="T440" s="216">
        <f>S440*H440</f>
        <v>0</v>
      </c>
      <c r="AR440" s="25" t="s">
        <v>160</v>
      </c>
      <c r="AT440" s="25" t="s">
        <v>155</v>
      </c>
      <c r="AU440" s="25" t="s">
        <v>86</v>
      </c>
      <c r="AY440" s="25" t="s">
        <v>153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84</v>
      </c>
      <c r="BK440" s="217">
        <f>ROUND(I440*H440,2)</f>
        <v>0</v>
      </c>
      <c r="BL440" s="25" t="s">
        <v>160</v>
      </c>
      <c r="BM440" s="25" t="s">
        <v>2460</v>
      </c>
    </row>
    <row r="441" spans="2:65" s="12" customFormat="1" ht="13.5">
      <c r="B441" s="218"/>
      <c r="C441" s="219"/>
      <c r="D441" s="220" t="s">
        <v>162</v>
      </c>
      <c r="E441" s="221" t="s">
        <v>34</v>
      </c>
      <c r="F441" s="222" t="s">
        <v>2281</v>
      </c>
      <c r="G441" s="219"/>
      <c r="H441" s="223" t="s">
        <v>34</v>
      </c>
      <c r="I441" s="224"/>
      <c r="J441" s="219"/>
      <c r="K441" s="219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162</v>
      </c>
      <c r="AU441" s="229" t="s">
        <v>86</v>
      </c>
      <c r="AV441" s="12" t="s">
        <v>84</v>
      </c>
      <c r="AW441" s="12" t="s">
        <v>41</v>
      </c>
      <c r="AX441" s="12" t="s">
        <v>77</v>
      </c>
      <c r="AY441" s="229" t="s">
        <v>153</v>
      </c>
    </row>
    <row r="442" spans="2:65" s="13" customFormat="1" ht="27">
      <c r="B442" s="230"/>
      <c r="C442" s="231"/>
      <c r="D442" s="220" t="s">
        <v>162</v>
      </c>
      <c r="E442" s="232" t="s">
        <v>34</v>
      </c>
      <c r="F442" s="233" t="s">
        <v>2282</v>
      </c>
      <c r="G442" s="231"/>
      <c r="H442" s="234">
        <v>48.613999999999997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65" s="14" customFormat="1" ht="13.5">
      <c r="B443" s="241"/>
      <c r="C443" s="242"/>
      <c r="D443" s="220" t="s">
        <v>162</v>
      </c>
      <c r="E443" s="253" t="s">
        <v>34</v>
      </c>
      <c r="F443" s="254" t="s">
        <v>168</v>
      </c>
      <c r="G443" s="242"/>
      <c r="H443" s="255">
        <v>48.613999999999997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65" s="13" customFormat="1" ht="13.5">
      <c r="B444" s="230"/>
      <c r="C444" s="231"/>
      <c r="D444" s="220" t="s">
        <v>162</v>
      </c>
      <c r="E444" s="232" t="s">
        <v>34</v>
      </c>
      <c r="F444" s="233" t="s">
        <v>2457</v>
      </c>
      <c r="G444" s="231"/>
      <c r="H444" s="234">
        <v>243.07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65" s="14" customFormat="1" ht="13.5">
      <c r="B445" s="241"/>
      <c r="C445" s="242"/>
      <c r="D445" s="243" t="s">
        <v>162</v>
      </c>
      <c r="E445" s="244" t="s">
        <v>34</v>
      </c>
      <c r="F445" s="245" t="s">
        <v>168</v>
      </c>
      <c r="G445" s="242"/>
      <c r="H445" s="246">
        <v>243.07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84</v>
      </c>
      <c r="AY445" s="252" t="s">
        <v>153</v>
      </c>
    </row>
    <row r="446" spans="2:65" s="1" customFormat="1" ht="31.5" customHeight="1">
      <c r="B446" s="43"/>
      <c r="C446" s="206" t="s">
        <v>484</v>
      </c>
      <c r="D446" s="206" t="s">
        <v>155</v>
      </c>
      <c r="E446" s="207" t="s">
        <v>2461</v>
      </c>
      <c r="F446" s="208" t="s">
        <v>2462</v>
      </c>
      <c r="G446" s="209" t="s">
        <v>423</v>
      </c>
      <c r="H446" s="210">
        <v>9.8000000000000007</v>
      </c>
      <c r="I446" s="211"/>
      <c r="J446" s="212">
        <f>ROUND(I446*H446,2)</f>
        <v>0</v>
      </c>
      <c r="K446" s="208" t="s">
        <v>159</v>
      </c>
      <c r="L446" s="63"/>
      <c r="M446" s="213" t="s">
        <v>34</v>
      </c>
      <c r="N446" s="214" t="s">
        <v>48</v>
      </c>
      <c r="O446" s="44"/>
      <c r="P446" s="215">
        <f>O446*H446</f>
        <v>0</v>
      </c>
      <c r="Q446" s="215">
        <v>9.6000000000000002E-4</v>
      </c>
      <c r="R446" s="215">
        <f>Q446*H446</f>
        <v>9.4080000000000014E-3</v>
      </c>
      <c r="S446" s="215">
        <v>3.1E-2</v>
      </c>
      <c r="T446" s="216">
        <f>S446*H446</f>
        <v>0.30380000000000001</v>
      </c>
      <c r="AR446" s="25" t="s">
        <v>160</v>
      </c>
      <c r="AT446" s="25" t="s">
        <v>155</v>
      </c>
      <c r="AU446" s="25" t="s">
        <v>86</v>
      </c>
      <c r="AY446" s="25" t="s">
        <v>153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84</v>
      </c>
      <c r="BK446" s="217">
        <f>ROUND(I446*H446,2)</f>
        <v>0</v>
      </c>
      <c r="BL446" s="25" t="s">
        <v>160</v>
      </c>
      <c r="BM446" s="25" t="s">
        <v>2463</v>
      </c>
    </row>
    <row r="447" spans="2:65" s="12" customFormat="1" ht="13.5">
      <c r="B447" s="218"/>
      <c r="C447" s="219"/>
      <c r="D447" s="220" t="s">
        <v>162</v>
      </c>
      <c r="E447" s="221" t="s">
        <v>34</v>
      </c>
      <c r="F447" s="222" t="s">
        <v>2419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65" s="13" customFormat="1" ht="13.5">
      <c r="B448" s="230"/>
      <c r="C448" s="231"/>
      <c r="D448" s="220" t="s">
        <v>162</v>
      </c>
      <c r="E448" s="232" t="s">
        <v>34</v>
      </c>
      <c r="F448" s="233" t="s">
        <v>2420</v>
      </c>
      <c r="G448" s="231"/>
      <c r="H448" s="234">
        <v>9.8000000000000007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65" s="14" customFormat="1" ht="13.5">
      <c r="B449" s="241"/>
      <c r="C449" s="242"/>
      <c r="D449" s="243" t="s">
        <v>162</v>
      </c>
      <c r="E449" s="244" t="s">
        <v>34</v>
      </c>
      <c r="F449" s="245" t="s">
        <v>168</v>
      </c>
      <c r="G449" s="242"/>
      <c r="H449" s="246">
        <v>9.8000000000000007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162</v>
      </c>
      <c r="AU449" s="252" t="s">
        <v>86</v>
      </c>
      <c r="AV449" s="14" t="s">
        <v>160</v>
      </c>
      <c r="AW449" s="14" t="s">
        <v>41</v>
      </c>
      <c r="AX449" s="14" t="s">
        <v>84</v>
      </c>
      <c r="AY449" s="252" t="s">
        <v>153</v>
      </c>
    </row>
    <row r="450" spans="2:65" s="1" customFormat="1" ht="31.5" customHeight="1">
      <c r="B450" s="43"/>
      <c r="C450" s="206" t="s">
        <v>490</v>
      </c>
      <c r="D450" s="206" t="s">
        <v>155</v>
      </c>
      <c r="E450" s="207" t="s">
        <v>2464</v>
      </c>
      <c r="F450" s="208" t="s">
        <v>2465</v>
      </c>
      <c r="G450" s="209" t="s">
        <v>423</v>
      </c>
      <c r="H450" s="210">
        <v>7.9340000000000002</v>
      </c>
      <c r="I450" s="211"/>
      <c r="J450" s="212">
        <f>ROUND(I450*H450,2)</f>
        <v>0</v>
      </c>
      <c r="K450" s="208" t="s">
        <v>159</v>
      </c>
      <c r="L450" s="63"/>
      <c r="M450" s="213" t="s">
        <v>34</v>
      </c>
      <c r="N450" s="214" t="s">
        <v>48</v>
      </c>
      <c r="O450" s="44"/>
      <c r="P450" s="215">
        <f>O450*H450</f>
        <v>0</v>
      </c>
      <c r="Q450" s="215">
        <v>3.0000000000000001E-5</v>
      </c>
      <c r="R450" s="215">
        <f>Q450*H450</f>
        <v>2.3802E-4</v>
      </c>
      <c r="S450" s="215">
        <v>0</v>
      </c>
      <c r="T450" s="216">
        <f>S450*H450</f>
        <v>0</v>
      </c>
      <c r="AR450" s="25" t="s">
        <v>160</v>
      </c>
      <c r="AT450" s="25" t="s">
        <v>155</v>
      </c>
      <c r="AU450" s="25" t="s">
        <v>86</v>
      </c>
      <c r="AY450" s="25" t="s">
        <v>153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25" t="s">
        <v>84</v>
      </c>
      <c r="BK450" s="217">
        <f>ROUND(I450*H450,2)</f>
        <v>0</v>
      </c>
      <c r="BL450" s="25" t="s">
        <v>160</v>
      </c>
      <c r="BM450" s="25" t="s">
        <v>2466</v>
      </c>
    </row>
    <row r="451" spans="2:65" s="12" customFormat="1" ht="13.5">
      <c r="B451" s="218"/>
      <c r="C451" s="219"/>
      <c r="D451" s="220" t="s">
        <v>162</v>
      </c>
      <c r="E451" s="221" t="s">
        <v>34</v>
      </c>
      <c r="F451" s="222" t="s">
        <v>2467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65" s="12" customFormat="1" ht="13.5">
      <c r="B452" s="218"/>
      <c r="C452" s="219"/>
      <c r="D452" s="220" t="s">
        <v>162</v>
      </c>
      <c r="E452" s="221" t="s">
        <v>34</v>
      </c>
      <c r="F452" s="222" t="s">
        <v>2361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65" s="13" customFormat="1" ht="13.5">
      <c r="B453" s="230"/>
      <c r="C453" s="231"/>
      <c r="D453" s="220" t="s">
        <v>162</v>
      </c>
      <c r="E453" s="232" t="s">
        <v>34</v>
      </c>
      <c r="F453" s="233" t="s">
        <v>2425</v>
      </c>
      <c r="G453" s="231"/>
      <c r="H453" s="234">
        <v>11.667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65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11.667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65" s="13" customFormat="1" ht="13.5">
      <c r="B455" s="230"/>
      <c r="C455" s="231"/>
      <c r="D455" s="220" t="s">
        <v>162</v>
      </c>
      <c r="E455" s="232" t="s">
        <v>34</v>
      </c>
      <c r="F455" s="233" t="s">
        <v>2468</v>
      </c>
      <c r="G455" s="231"/>
      <c r="H455" s="234">
        <v>7.9340000000000002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65" s="14" customFormat="1" ht="13.5">
      <c r="B456" s="241"/>
      <c r="C456" s="242"/>
      <c r="D456" s="243" t="s">
        <v>162</v>
      </c>
      <c r="E456" s="244" t="s">
        <v>34</v>
      </c>
      <c r="F456" s="245" t="s">
        <v>168</v>
      </c>
      <c r="G456" s="242"/>
      <c r="H456" s="246">
        <v>7.9340000000000002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84</v>
      </c>
      <c r="AY456" s="252" t="s">
        <v>153</v>
      </c>
    </row>
    <row r="457" spans="2:65" s="1" customFormat="1" ht="57" customHeight="1">
      <c r="B457" s="43"/>
      <c r="C457" s="206" t="s">
        <v>494</v>
      </c>
      <c r="D457" s="206" t="s">
        <v>155</v>
      </c>
      <c r="E457" s="207" t="s">
        <v>2469</v>
      </c>
      <c r="F457" s="208" t="s">
        <v>2470</v>
      </c>
      <c r="G457" s="209" t="s">
        <v>158</v>
      </c>
      <c r="H457" s="210">
        <v>24.306999999999999</v>
      </c>
      <c r="I457" s="211"/>
      <c r="J457" s="212">
        <f>ROUND(I457*H457,2)</f>
        <v>0</v>
      </c>
      <c r="K457" s="208" t="s">
        <v>159</v>
      </c>
      <c r="L457" s="63"/>
      <c r="M457" s="213" t="s">
        <v>34</v>
      </c>
      <c r="N457" s="214" t="s">
        <v>48</v>
      </c>
      <c r="O457" s="44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160</v>
      </c>
      <c r="AT457" s="25" t="s">
        <v>155</v>
      </c>
      <c r="AU457" s="25" t="s">
        <v>86</v>
      </c>
      <c r="AY457" s="25" t="s">
        <v>153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84</v>
      </c>
      <c r="BK457" s="217">
        <f>ROUND(I457*H457,2)</f>
        <v>0</v>
      </c>
      <c r="BL457" s="25" t="s">
        <v>160</v>
      </c>
      <c r="BM457" s="25" t="s">
        <v>2471</v>
      </c>
    </row>
    <row r="458" spans="2:65" s="12" customFormat="1" ht="13.5">
      <c r="B458" s="218"/>
      <c r="C458" s="219"/>
      <c r="D458" s="220" t="s">
        <v>162</v>
      </c>
      <c r="E458" s="221" t="s">
        <v>34</v>
      </c>
      <c r="F458" s="222" t="s">
        <v>2280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65" s="12" customFormat="1" ht="13.5">
      <c r="B459" s="218"/>
      <c r="C459" s="219"/>
      <c r="D459" s="220" t="s">
        <v>162</v>
      </c>
      <c r="E459" s="221" t="s">
        <v>34</v>
      </c>
      <c r="F459" s="222" t="s">
        <v>2281</v>
      </c>
      <c r="G459" s="219"/>
      <c r="H459" s="223" t="s">
        <v>34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162</v>
      </c>
      <c r="AU459" s="229" t="s">
        <v>86</v>
      </c>
      <c r="AV459" s="12" t="s">
        <v>84</v>
      </c>
      <c r="AW459" s="12" t="s">
        <v>41</v>
      </c>
      <c r="AX459" s="12" t="s">
        <v>77</v>
      </c>
      <c r="AY459" s="229" t="s">
        <v>153</v>
      </c>
    </row>
    <row r="460" spans="2:65" s="13" customFormat="1" ht="27">
      <c r="B460" s="230"/>
      <c r="C460" s="231"/>
      <c r="D460" s="220" t="s">
        <v>162</v>
      </c>
      <c r="E460" s="232" t="s">
        <v>34</v>
      </c>
      <c r="F460" s="233" t="s">
        <v>2282</v>
      </c>
      <c r="G460" s="231"/>
      <c r="H460" s="234">
        <v>48.613999999999997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65" s="14" customFormat="1" ht="13.5">
      <c r="B461" s="241"/>
      <c r="C461" s="242"/>
      <c r="D461" s="220" t="s">
        <v>162</v>
      </c>
      <c r="E461" s="253" t="s">
        <v>34</v>
      </c>
      <c r="F461" s="254" t="s">
        <v>168</v>
      </c>
      <c r="G461" s="242"/>
      <c r="H461" s="255">
        <v>48.613999999999997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65" s="13" customFormat="1" ht="13.5">
      <c r="B462" s="230"/>
      <c r="C462" s="231"/>
      <c r="D462" s="220" t="s">
        <v>162</v>
      </c>
      <c r="E462" s="232" t="s">
        <v>34</v>
      </c>
      <c r="F462" s="233" t="s">
        <v>2283</v>
      </c>
      <c r="G462" s="231"/>
      <c r="H462" s="234">
        <v>24.306999999999999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86</v>
      </c>
      <c r="AV462" s="13" t="s">
        <v>86</v>
      </c>
      <c r="AW462" s="13" t="s">
        <v>41</v>
      </c>
      <c r="AX462" s="13" t="s">
        <v>77</v>
      </c>
      <c r="AY462" s="240" t="s">
        <v>153</v>
      </c>
    </row>
    <row r="463" spans="2:65" s="14" customFormat="1" ht="13.5">
      <c r="B463" s="241"/>
      <c r="C463" s="242"/>
      <c r="D463" s="243" t="s">
        <v>162</v>
      </c>
      <c r="E463" s="244" t="s">
        <v>34</v>
      </c>
      <c r="F463" s="245" t="s">
        <v>168</v>
      </c>
      <c r="G463" s="242"/>
      <c r="H463" s="246">
        <v>24.306999999999999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162</v>
      </c>
      <c r="AU463" s="252" t="s">
        <v>86</v>
      </c>
      <c r="AV463" s="14" t="s">
        <v>160</v>
      </c>
      <c r="AW463" s="14" t="s">
        <v>41</v>
      </c>
      <c r="AX463" s="14" t="s">
        <v>84</v>
      </c>
      <c r="AY463" s="252" t="s">
        <v>153</v>
      </c>
    </row>
    <row r="464" spans="2:65" s="1" customFormat="1" ht="44.25" customHeight="1">
      <c r="B464" s="43"/>
      <c r="C464" s="206" t="s">
        <v>500</v>
      </c>
      <c r="D464" s="206" t="s">
        <v>155</v>
      </c>
      <c r="E464" s="207" t="s">
        <v>2472</v>
      </c>
      <c r="F464" s="208" t="s">
        <v>2473</v>
      </c>
      <c r="G464" s="209" t="s">
        <v>158</v>
      </c>
      <c r="H464" s="210">
        <v>29.167999999999999</v>
      </c>
      <c r="I464" s="211"/>
      <c r="J464" s="212">
        <f>ROUND(I464*H464,2)</f>
        <v>0</v>
      </c>
      <c r="K464" s="208" t="s">
        <v>159</v>
      </c>
      <c r="L464" s="63"/>
      <c r="M464" s="213" t="s">
        <v>34</v>
      </c>
      <c r="N464" s="214" t="s">
        <v>48</v>
      </c>
      <c r="O464" s="44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AR464" s="25" t="s">
        <v>160</v>
      </c>
      <c r="AT464" s="25" t="s">
        <v>155</v>
      </c>
      <c r="AU464" s="25" t="s">
        <v>86</v>
      </c>
      <c r="AY464" s="25" t="s">
        <v>153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25" t="s">
        <v>84</v>
      </c>
      <c r="BK464" s="217">
        <f>ROUND(I464*H464,2)</f>
        <v>0</v>
      </c>
      <c r="BL464" s="25" t="s">
        <v>160</v>
      </c>
      <c r="BM464" s="25" t="s">
        <v>2474</v>
      </c>
    </row>
    <row r="465" spans="2:65" s="12" customFormat="1" ht="13.5">
      <c r="B465" s="218"/>
      <c r="C465" s="219"/>
      <c r="D465" s="220" t="s">
        <v>162</v>
      </c>
      <c r="E465" s="221" t="s">
        <v>34</v>
      </c>
      <c r="F465" s="222" t="s">
        <v>2280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65" s="12" customFormat="1" ht="13.5">
      <c r="B466" s="218"/>
      <c r="C466" s="219"/>
      <c r="D466" s="220" t="s">
        <v>162</v>
      </c>
      <c r="E466" s="221" t="s">
        <v>34</v>
      </c>
      <c r="F466" s="222" t="s">
        <v>2281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65" s="13" customFormat="1" ht="27">
      <c r="B467" s="230"/>
      <c r="C467" s="231"/>
      <c r="D467" s="220" t="s">
        <v>162</v>
      </c>
      <c r="E467" s="232" t="s">
        <v>34</v>
      </c>
      <c r="F467" s="233" t="s">
        <v>2282</v>
      </c>
      <c r="G467" s="231"/>
      <c r="H467" s="234">
        <v>48.613999999999997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65" s="14" customFormat="1" ht="13.5">
      <c r="B468" s="241"/>
      <c r="C468" s="242"/>
      <c r="D468" s="220" t="s">
        <v>162</v>
      </c>
      <c r="E468" s="253" t="s">
        <v>34</v>
      </c>
      <c r="F468" s="254" t="s">
        <v>168</v>
      </c>
      <c r="G468" s="242"/>
      <c r="H468" s="255">
        <v>48.613999999999997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162</v>
      </c>
      <c r="AU468" s="252" t="s">
        <v>86</v>
      </c>
      <c r="AV468" s="14" t="s">
        <v>160</v>
      </c>
      <c r="AW468" s="14" t="s">
        <v>41</v>
      </c>
      <c r="AX468" s="14" t="s">
        <v>77</v>
      </c>
      <c r="AY468" s="252" t="s">
        <v>153</v>
      </c>
    </row>
    <row r="469" spans="2:65" s="13" customFormat="1" ht="13.5">
      <c r="B469" s="230"/>
      <c r="C469" s="231"/>
      <c r="D469" s="220" t="s">
        <v>162</v>
      </c>
      <c r="E469" s="232" t="s">
        <v>34</v>
      </c>
      <c r="F469" s="233" t="s">
        <v>2287</v>
      </c>
      <c r="G469" s="231"/>
      <c r="H469" s="234">
        <v>29.167999999999999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65" s="14" customFormat="1" ht="13.5">
      <c r="B470" s="241"/>
      <c r="C470" s="242"/>
      <c r="D470" s="243" t="s">
        <v>162</v>
      </c>
      <c r="E470" s="244" t="s">
        <v>34</v>
      </c>
      <c r="F470" s="245" t="s">
        <v>168</v>
      </c>
      <c r="G470" s="242"/>
      <c r="H470" s="246">
        <v>29.167999999999999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84</v>
      </c>
      <c r="AY470" s="252" t="s">
        <v>153</v>
      </c>
    </row>
    <row r="471" spans="2:65" s="1" customFormat="1" ht="22.5" customHeight="1">
      <c r="B471" s="43"/>
      <c r="C471" s="206" t="s">
        <v>504</v>
      </c>
      <c r="D471" s="206" t="s">
        <v>155</v>
      </c>
      <c r="E471" s="207" t="s">
        <v>2475</v>
      </c>
      <c r="F471" s="208" t="s">
        <v>2476</v>
      </c>
      <c r="G471" s="209" t="s">
        <v>158</v>
      </c>
      <c r="H471" s="210">
        <v>48.613999999999997</v>
      </c>
      <c r="I471" s="211"/>
      <c r="J471" s="212">
        <f>ROUND(I471*H471,2)</f>
        <v>0</v>
      </c>
      <c r="K471" s="208" t="s">
        <v>34</v>
      </c>
      <c r="L471" s="63"/>
      <c r="M471" s="213" t="s">
        <v>34</v>
      </c>
      <c r="N471" s="214" t="s">
        <v>48</v>
      </c>
      <c r="O471" s="44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AR471" s="25" t="s">
        <v>160</v>
      </c>
      <c r="AT471" s="25" t="s">
        <v>155</v>
      </c>
      <c r="AU471" s="25" t="s">
        <v>86</v>
      </c>
      <c r="AY471" s="25" t="s">
        <v>153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25" t="s">
        <v>84</v>
      </c>
      <c r="BK471" s="217">
        <f>ROUND(I471*H471,2)</f>
        <v>0</v>
      </c>
      <c r="BL471" s="25" t="s">
        <v>160</v>
      </c>
      <c r="BM471" s="25" t="s">
        <v>2477</v>
      </c>
    </row>
    <row r="472" spans="2:65" s="12" customFormat="1" ht="13.5">
      <c r="B472" s="218"/>
      <c r="C472" s="219"/>
      <c r="D472" s="220" t="s">
        <v>162</v>
      </c>
      <c r="E472" s="221" t="s">
        <v>34</v>
      </c>
      <c r="F472" s="222" t="s">
        <v>2478</v>
      </c>
      <c r="G472" s="219"/>
      <c r="H472" s="223" t="s">
        <v>34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162</v>
      </c>
      <c r="AU472" s="229" t="s">
        <v>86</v>
      </c>
      <c r="AV472" s="12" t="s">
        <v>84</v>
      </c>
      <c r="AW472" s="12" t="s">
        <v>41</v>
      </c>
      <c r="AX472" s="12" t="s">
        <v>77</v>
      </c>
      <c r="AY472" s="229" t="s">
        <v>153</v>
      </c>
    </row>
    <row r="473" spans="2:65" s="12" customFormat="1" ht="13.5">
      <c r="B473" s="218"/>
      <c r="C473" s="219"/>
      <c r="D473" s="220" t="s">
        <v>162</v>
      </c>
      <c r="E473" s="221" t="s">
        <v>34</v>
      </c>
      <c r="F473" s="222" t="s">
        <v>2280</v>
      </c>
      <c r="G473" s="219"/>
      <c r="H473" s="223" t="s">
        <v>34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86</v>
      </c>
      <c r="AV473" s="12" t="s">
        <v>84</v>
      </c>
      <c r="AW473" s="12" t="s">
        <v>41</v>
      </c>
      <c r="AX473" s="12" t="s">
        <v>77</v>
      </c>
      <c r="AY473" s="229" t="s">
        <v>153</v>
      </c>
    </row>
    <row r="474" spans="2:65" s="12" customFormat="1" ht="13.5">
      <c r="B474" s="218"/>
      <c r="C474" s="219"/>
      <c r="D474" s="220" t="s">
        <v>162</v>
      </c>
      <c r="E474" s="221" t="s">
        <v>34</v>
      </c>
      <c r="F474" s="222" t="s">
        <v>2281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65" s="13" customFormat="1" ht="27">
      <c r="B475" s="230"/>
      <c r="C475" s="231"/>
      <c r="D475" s="220" t="s">
        <v>162</v>
      </c>
      <c r="E475" s="232" t="s">
        <v>34</v>
      </c>
      <c r="F475" s="233" t="s">
        <v>2282</v>
      </c>
      <c r="G475" s="231"/>
      <c r="H475" s="234">
        <v>48.613999999999997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86</v>
      </c>
      <c r="AV475" s="13" t="s">
        <v>86</v>
      </c>
      <c r="AW475" s="13" t="s">
        <v>41</v>
      </c>
      <c r="AX475" s="13" t="s">
        <v>77</v>
      </c>
      <c r="AY475" s="240" t="s">
        <v>153</v>
      </c>
    </row>
    <row r="476" spans="2:65" s="14" customFormat="1" ht="13.5">
      <c r="B476" s="241"/>
      <c r="C476" s="242"/>
      <c r="D476" s="220" t="s">
        <v>162</v>
      </c>
      <c r="E476" s="253" t="s">
        <v>34</v>
      </c>
      <c r="F476" s="254" t="s">
        <v>168</v>
      </c>
      <c r="G476" s="242"/>
      <c r="H476" s="255">
        <v>48.613999999999997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162</v>
      </c>
      <c r="AU476" s="252" t="s">
        <v>86</v>
      </c>
      <c r="AV476" s="14" t="s">
        <v>160</v>
      </c>
      <c r="AW476" s="14" t="s">
        <v>41</v>
      </c>
      <c r="AX476" s="14" t="s">
        <v>77</v>
      </c>
      <c r="AY476" s="252" t="s">
        <v>153</v>
      </c>
    </row>
    <row r="477" spans="2:65" s="13" customFormat="1" ht="13.5">
      <c r="B477" s="230"/>
      <c r="C477" s="231"/>
      <c r="D477" s="220" t="s">
        <v>162</v>
      </c>
      <c r="E477" s="232" t="s">
        <v>34</v>
      </c>
      <c r="F477" s="233" t="s">
        <v>2414</v>
      </c>
      <c r="G477" s="231"/>
      <c r="H477" s="234">
        <v>48.613999999999997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65" s="14" customFormat="1" ht="13.5">
      <c r="B478" s="241"/>
      <c r="C478" s="242"/>
      <c r="D478" s="220" t="s">
        <v>162</v>
      </c>
      <c r="E478" s="253" t="s">
        <v>34</v>
      </c>
      <c r="F478" s="254" t="s">
        <v>168</v>
      </c>
      <c r="G478" s="242"/>
      <c r="H478" s="255">
        <v>48.613999999999997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AT478" s="252" t="s">
        <v>162</v>
      </c>
      <c r="AU478" s="252" t="s">
        <v>86</v>
      </c>
      <c r="AV478" s="14" t="s">
        <v>160</v>
      </c>
      <c r="AW478" s="14" t="s">
        <v>41</v>
      </c>
      <c r="AX478" s="14" t="s">
        <v>84</v>
      </c>
      <c r="AY478" s="252" t="s">
        <v>153</v>
      </c>
    </row>
    <row r="479" spans="2:65" s="11" customFormat="1" ht="29.85" customHeight="1">
      <c r="B479" s="189"/>
      <c r="C479" s="190"/>
      <c r="D479" s="203" t="s">
        <v>76</v>
      </c>
      <c r="E479" s="204" t="s">
        <v>400</v>
      </c>
      <c r="F479" s="204" t="s">
        <v>401</v>
      </c>
      <c r="G479" s="190"/>
      <c r="H479" s="190"/>
      <c r="I479" s="193"/>
      <c r="J479" s="205">
        <f>BK479</f>
        <v>0</v>
      </c>
      <c r="K479" s="190"/>
      <c r="L479" s="195"/>
      <c r="M479" s="196"/>
      <c r="N479" s="197"/>
      <c r="O479" s="197"/>
      <c r="P479" s="198">
        <f>SUM(P480:P484)</f>
        <v>0</v>
      </c>
      <c r="Q479" s="197"/>
      <c r="R479" s="198">
        <f>SUM(R480:R484)</f>
        <v>0</v>
      </c>
      <c r="S479" s="197"/>
      <c r="T479" s="199">
        <f>SUM(T480:T484)</f>
        <v>0</v>
      </c>
      <c r="AR479" s="200" t="s">
        <v>84</v>
      </c>
      <c r="AT479" s="201" t="s">
        <v>76</v>
      </c>
      <c r="AU479" s="201" t="s">
        <v>84</v>
      </c>
      <c r="AY479" s="200" t="s">
        <v>153</v>
      </c>
      <c r="BK479" s="202">
        <f>SUM(BK480:BK484)</f>
        <v>0</v>
      </c>
    </row>
    <row r="480" spans="2:65" s="1" customFormat="1" ht="31.5" customHeight="1">
      <c r="B480" s="43"/>
      <c r="C480" s="206" t="s">
        <v>519</v>
      </c>
      <c r="D480" s="206" t="s">
        <v>155</v>
      </c>
      <c r="E480" s="207" t="s">
        <v>2479</v>
      </c>
      <c r="F480" s="208" t="s">
        <v>2480</v>
      </c>
      <c r="G480" s="209" t="s">
        <v>218</v>
      </c>
      <c r="H480" s="210">
        <v>24.975000000000001</v>
      </c>
      <c r="I480" s="211"/>
      <c r="J480" s="212">
        <f>ROUND(I480*H480,2)</f>
        <v>0</v>
      </c>
      <c r="K480" s="208" t="s">
        <v>159</v>
      </c>
      <c r="L480" s="63"/>
      <c r="M480" s="213" t="s">
        <v>34</v>
      </c>
      <c r="N480" s="214" t="s">
        <v>48</v>
      </c>
      <c r="O480" s="44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AR480" s="25" t="s">
        <v>160</v>
      </c>
      <c r="AT480" s="25" t="s">
        <v>155</v>
      </c>
      <c r="AU480" s="25" t="s">
        <v>86</v>
      </c>
      <c r="AY480" s="25" t="s">
        <v>153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84</v>
      </c>
      <c r="BK480" s="217">
        <f>ROUND(I480*H480,2)</f>
        <v>0</v>
      </c>
      <c r="BL480" s="25" t="s">
        <v>160</v>
      </c>
      <c r="BM480" s="25" t="s">
        <v>2481</v>
      </c>
    </row>
    <row r="481" spans="2:65" s="1" customFormat="1" ht="31.5" customHeight="1">
      <c r="B481" s="43"/>
      <c r="C481" s="206" t="s">
        <v>523</v>
      </c>
      <c r="D481" s="206" t="s">
        <v>155</v>
      </c>
      <c r="E481" s="207" t="s">
        <v>432</v>
      </c>
      <c r="F481" s="208" t="s">
        <v>433</v>
      </c>
      <c r="G481" s="209" t="s">
        <v>218</v>
      </c>
      <c r="H481" s="210">
        <v>24.975000000000001</v>
      </c>
      <c r="I481" s="211"/>
      <c r="J481" s="212">
        <f>ROUND(I481*H481,2)</f>
        <v>0</v>
      </c>
      <c r="K481" s="208" t="s">
        <v>159</v>
      </c>
      <c r="L481" s="63"/>
      <c r="M481" s="213" t="s">
        <v>34</v>
      </c>
      <c r="N481" s="214" t="s">
        <v>48</v>
      </c>
      <c r="O481" s="44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160</v>
      </c>
      <c r="AT481" s="25" t="s">
        <v>155</v>
      </c>
      <c r="AU481" s="25" t="s">
        <v>86</v>
      </c>
      <c r="AY481" s="25" t="s">
        <v>153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84</v>
      </c>
      <c r="BK481" s="217">
        <f>ROUND(I481*H481,2)</f>
        <v>0</v>
      </c>
      <c r="BL481" s="25" t="s">
        <v>160</v>
      </c>
      <c r="BM481" s="25" t="s">
        <v>2482</v>
      </c>
    </row>
    <row r="482" spans="2:65" s="1" customFormat="1" ht="31.5" customHeight="1">
      <c r="B482" s="43"/>
      <c r="C482" s="206" t="s">
        <v>529</v>
      </c>
      <c r="D482" s="206" t="s">
        <v>155</v>
      </c>
      <c r="E482" s="207" t="s">
        <v>436</v>
      </c>
      <c r="F482" s="208" t="s">
        <v>437</v>
      </c>
      <c r="G482" s="209" t="s">
        <v>218</v>
      </c>
      <c r="H482" s="210">
        <v>474.52499999999998</v>
      </c>
      <c r="I482" s="211"/>
      <c r="J482" s="212">
        <f>ROUND(I482*H482,2)</f>
        <v>0</v>
      </c>
      <c r="K482" s="208" t="s">
        <v>159</v>
      </c>
      <c r="L482" s="63"/>
      <c r="M482" s="213" t="s">
        <v>34</v>
      </c>
      <c r="N482" s="214" t="s">
        <v>48</v>
      </c>
      <c r="O482" s="44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AR482" s="25" t="s">
        <v>160</v>
      </c>
      <c r="AT482" s="25" t="s">
        <v>155</v>
      </c>
      <c r="AU482" s="25" t="s">
        <v>86</v>
      </c>
      <c r="AY482" s="25" t="s">
        <v>153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25" t="s">
        <v>84</v>
      </c>
      <c r="BK482" s="217">
        <f>ROUND(I482*H482,2)</f>
        <v>0</v>
      </c>
      <c r="BL482" s="25" t="s">
        <v>160</v>
      </c>
      <c r="BM482" s="25" t="s">
        <v>2483</v>
      </c>
    </row>
    <row r="483" spans="2:65" s="13" customFormat="1" ht="13.5">
      <c r="B483" s="230"/>
      <c r="C483" s="231"/>
      <c r="D483" s="243" t="s">
        <v>162</v>
      </c>
      <c r="E483" s="231"/>
      <c r="F483" s="267" t="s">
        <v>2484</v>
      </c>
      <c r="G483" s="231"/>
      <c r="H483" s="268">
        <v>474.52499999999998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6</v>
      </c>
      <c r="AX483" s="13" t="s">
        <v>84</v>
      </c>
      <c r="AY483" s="240" t="s">
        <v>153</v>
      </c>
    </row>
    <row r="484" spans="2:65" s="1" customFormat="1" ht="22.5" customHeight="1">
      <c r="B484" s="43"/>
      <c r="C484" s="206" t="s">
        <v>536</v>
      </c>
      <c r="D484" s="206" t="s">
        <v>155</v>
      </c>
      <c r="E484" s="207" t="s">
        <v>2485</v>
      </c>
      <c r="F484" s="208" t="s">
        <v>2486</v>
      </c>
      <c r="G484" s="209" t="s">
        <v>218</v>
      </c>
      <c r="H484" s="210">
        <v>24.975000000000001</v>
      </c>
      <c r="I484" s="211"/>
      <c r="J484" s="212">
        <f>ROUND(I484*H484,2)</f>
        <v>0</v>
      </c>
      <c r="K484" s="208" t="s">
        <v>34</v>
      </c>
      <c r="L484" s="63"/>
      <c r="M484" s="213" t="s">
        <v>34</v>
      </c>
      <c r="N484" s="214" t="s">
        <v>48</v>
      </c>
      <c r="O484" s="44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160</v>
      </c>
      <c r="AT484" s="25" t="s">
        <v>155</v>
      </c>
      <c r="AU484" s="25" t="s">
        <v>86</v>
      </c>
      <c r="AY484" s="25" t="s">
        <v>153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84</v>
      </c>
      <c r="BK484" s="217">
        <f>ROUND(I484*H484,2)</f>
        <v>0</v>
      </c>
      <c r="BL484" s="25" t="s">
        <v>160</v>
      </c>
      <c r="BM484" s="25" t="s">
        <v>2487</v>
      </c>
    </row>
    <row r="485" spans="2:65" s="11" customFormat="1" ht="29.85" customHeight="1">
      <c r="B485" s="189"/>
      <c r="C485" s="190"/>
      <c r="D485" s="203" t="s">
        <v>76</v>
      </c>
      <c r="E485" s="204" t="s">
        <v>448</v>
      </c>
      <c r="F485" s="204" t="s">
        <v>449</v>
      </c>
      <c r="G485" s="190"/>
      <c r="H485" s="190"/>
      <c r="I485" s="193"/>
      <c r="J485" s="205">
        <f>BK485</f>
        <v>0</v>
      </c>
      <c r="K485" s="190"/>
      <c r="L485" s="195"/>
      <c r="M485" s="196"/>
      <c r="N485" s="197"/>
      <c r="O485" s="197"/>
      <c r="P485" s="198">
        <f>P486</f>
        <v>0</v>
      </c>
      <c r="Q485" s="197"/>
      <c r="R485" s="198">
        <f>R486</f>
        <v>0</v>
      </c>
      <c r="S485" s="197"/>
      <c r="T485" s="199">
        <f>T486</f>
        <v>0</v>
      </c>
      <c r="AR485" s="200" t="s">
        <v>84</v>
      </c>
      <c r="AT485" s="201" t="s">
        <v>76</v>
      </c>
      <c r="AU485" s="201" t="s">
        <v>84</v>
      </c>
      <c r="AY485" s="200" t="s">
        <v>153</v>
      </c>
      <c r="BK485" s="202">
        <f>BK486</f>
        <v>0</v>
      </c>
    </row>
    <row r="486" spans="2:65" s="1" customFormat="1" ht="44.25" customHeight="1">
      <c r="B486" s="43"/>
      <c r="C486" s="206" t="s">
        <v>590</v>
      </c>
      <c r="D486" s="206" t="s">
        <v>155</v>
      </c>
      <c r="E486" s="207" t="s">
        <v>2488</v>
      </c>
      <c r="F486" s="208" t="s">
        <v>2489</v>
      </c>
      <c r="G486" s="209" t="s">
        <v>218</v>
      </c>
      <c r="H486" s="210">
        <v>63.026000000000003</v>
      </c>
      <c r="I486" s="211"/>
      <c r="J486" s="212">
        <f>ROUND(I486*H486,2)</f>
        <v>0</v>
      </c>
      <c r="K486" s="208" t="s">
        <v>159</v>
      </c>
      <c r="L486" s="63"/>
      <c r="M486" s="213" t="s">
        <v>34</v>
      </c>
      <c r="N486" s="214" t="s">
        <v>48</v>
      </c>
      <c r="O486" s="44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AR486" s="25" t="s">
        <v>160</v>
      </c>
      <c r="AT486" s="25" t="s">
        <v>155</v>
      </c>
      <c r="AU486" s="25" t="s">
        <v>86</v>
      </c>
      <c r="AY486" s="25" t="s">
        <v>153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25" t="s">
        <v>84</v>
      </c>
      <c r="BK486" s="217">
        <f>ROUND(I486*H486,2)</f>
        <v>0</v>
      </c>
      <c r="BL486" s="25" t="s">
        <v>160</v>
      </c>
      <c r="BM486" s="25" t="s">
        <v>2490</v>
      </c>
    </row>
    <row r="487" spans="2:65" s="11" customFormat="1" ht="37.35" customHeight="1">
      <c r="B487" s="189"/>
      <c r="C487" s="190"/>
      <c r="D487" s="191" t="s">
        <v>76</v>
      </c>
      <c r="E487" s="192" t="s">
        <v>450</v>
      </c>
      <c r="F487" s="192" t="s">
        <v>451</v>
      </c>
      <c r="G487" s="190"/>
      <c r="H487" s="190"/>
      <c r="I487" s="193"/>
      <c r="J487" s="194">
        <f>BK487</f>
        <v>0</v>
      </c>
      <c r="K487" s="190"/>
      <c r="L487" s="195"/>
      <c r="M487" s="196"/>
      <c r="N487" s="197"/>
      <c r="O487" s="197"/>
      <c r="P487" s="198">
        <f>P488+P535</f>
        <v>0</v>
      </c>
      <c r="Q487" s="197"/>
      <c r="R487" s="198">
        <f>R488+R535</f>
        <v>1.306236638163</v>
      </c>
      <c r="S487" s="197"/>
      <c r="T487" s="199">
        <f>T488+T535</f>
        <v>0</v>
      </c>
      <c r="AR487" s="200" t="s">
        <v>86</v>
      </c>
      <c r="AT487" s="201" t="s">
        <v>76</v>
      </c>
      <c r="AU487" s="201" t="s">
        <v>77</v>
      </c>
      <c r="AY487" s="200" t="s">
        <v>153</v>
      </c>
      <c r="BK487" s="202">
        <f>BK488+BK535</f>
        <v>0</v>
      </c>
    </row>
    <row r="488" spans="2:65" s="11" customFormat="1" ht="19.899999999999999" customHeight="1">
      <c r="B488" s="189"/>
      <c r="C488" s="190"/>
      <c r="D488" s="203" t="s">
        <v>76</v>
      </c>
      <c r="E488" s="204" t="s">
        <v>968</v>
      </c>
      <c r="F488" s="204" t="s">
        <v>969</v>
      </c>
      <c r="G488" s="190"/>
      <c r="H488" s="190"/>
      <c r="I488" s="193"/>
      <c r="J488" s="205">
        <f>BK488</f>
        <v>0</v>
      </c>
      <c r="K488" s="190"/>
      <c r="L488" s="195"/>
      <c r="M488" s="196"/>
      <c r="N488" s="197"/>
      <c r="O488" s="197"/>
      <c r="P488" s="198">
        <f>SUM(P489:P534)</f>
        <v>0</v>
      </c>
      <c r="Q488" s="197"/>
      <c r="R488" s="198">
        <f>SUM(R489:R534)</f>
        <v>0.30476492775000003</v>
      </c>
      <c r="S488" s="197"/>
      <c r="T488" s="199">
        <f>SUM(T489:T534)</f>
        <v>0</v>
      </c>
      <c r="AR488" s="200" t="s">
        <v>86</v>
      </c>
      <c r="AT488" s="201" t="s">
        <v>76</v>
      </c>
      <c r="AU488" s="201" t="s">
        <v>84</v>
      </c>
      <c r="AY488" s="200" t="s">
        <v>153</v>
      </c>
      <c r="BK488" s="202">
        <f>SUM(BK489:BK534)</f>
        <v>0</v>
      </c>
    </row>
    <row r="489" spans="2:65" s="1" customFormat="1" ht="31.5" customHeight="1">
      <c r="B489" s="43"/>
      <c r="C489" s="206" t="s">
        <v>598</v>
      </c>
      <c r="D489" s="206" t="s">
        <v>155</v>
      </c>
      <c r="E489" s="207" t="s">
        <v>2491</v>
      </c>
      <c r="F489" s="208" t="s">
        <v>2492</v>
      </c>
      <c r="G489" s="209" t="s">
        <v>158</v>
      </c>
      <c r="H489" s="210">
        <v>21.876000000000001</v>
      </c>
      <c r="I489" s="211"/>
      <c r="J489" s="212">
        <f>ROUND(I489*H489,2)</f>
        <v>0</v>
      </c>
      <c r="K489" s="208" t="s">
        <v>159</v>
      </c>
      <c r="L489" s="63"/>
      <c r="M489" s="213" t="s">
        <v>34</v>
      </c>
      <c r="N489" s="214" t="s">
        <v>48</v>
      </c>
      <c r="O489" s="44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AR489" s="25" t="s">
        <v>288</v>
      </c>
      <c r="AT489" s="25" t="s">
        <v>155</v>
      </c>
      <c r="AU489" s="25" t="s">
        <v>86</v>
      </c>
      <c r="AY489" s="25" t="s">
        <v>153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84</v>
      </c>
      <c r="BK489" s="217">
        <f>ROUND(I489*H489,2)</f>
        <v>0</v>
      </c>
      <c r="BL489" s="25" t="s">
        <v>288</v>
      </c>
      <c r="BM489" s="25" t="s">
        <v>2493</v>
      </c>
    </row>
    <row r="490" spans="2:65" s="12" customFormat="1" ht="13.5">
      <c r="B490" s="218"/>
      <c r="C490" s="219"/>
      <c r="D490" s="220" t="s">
        <v>162</v>
      </c>
      <c r="E490" s="221" t="s">
        <v>34</v>
      </c>
      <c r="F490" s="222" t="s">
        <v>2280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2" customFormat="1" ht="13.5">
      <c r="B491" s="218"/>
      <c r="C491" s="219"/>
      <c r="D491" s="220" t="s">
        <v>162</v>
      </c>
      <c r="E491" s="221" t="s">
        <v>34</v>
      </c>
      <c r="F491" s="222" t="s">
        <v>2281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65" s="13" customFormat="1" ht="27">
      <c r="B492" s="230"/>
      <c r="C492" s="231"/>
      <c r="D492" s="220" t="s">
        <v>162</v>
      </c>
      <c r="E492" s="232" t="s">
        <v>34</v>
      </c>
      <c r="F492" s="233" t="s">
        <v>2282</v>
      </c>
      <c r="G492" s="231"/>
      <c r="H492" s="234">
        <v>48.613999999999997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65" s="14" customFormat="1" ht="13.5">
      <c r="B493" s="241"/>
      <c r="C493" s="242"/>
      <c r="D493" s="220" t="s">
        <v>162</v>
      </c>
      <c r="E493" s="253" t="s">
        <v>34</v>
      </c>
      <c r="F493" s="254" t="s">
        <v>168</v>
      </c>
      <c r="G493" s="242"/>
      <c r="H493" s="255">
        <v>48.613999999999997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162</v>
      </c>
      <c r="AU493" s="252" t="s">
        <v>86</v>
      </c>
      <c r="AV493" s="14" t="s">
        <v>160</v>
      </c>
      <c r="AW493" s="14" t="s">
        <v>41</v>
      </c>
      <c r="AX493" s="14" t="s">
        <v>77</v>
      </c>
      <c r="AY493" s="252" t="s">
        <v>153</v>
      </c>
    </row>
    <row r="494" spans="2:65" s="13" customFormat="1" ht="13.5">
      <c r="B494" s="230"/>
      <c r="C494" s="231"/>
      <c r="D494" s="220" t="s">
        <v>162</v>
      </c>
      <c r="E494" s="232" t="s">
        <v>34</v>
      </c>
      <c r="F494" s="233" t="s">
        <v>2494</v>
      </c>
      <c r="G494" s="231"/>
      <c r="H494" s="234">
        <v>21.876000000000001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21.876000000000001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603</v>
      </c>
      <c r="D496" s="206" t="s">
        <v>155</v>
      </c>
      <c r="E496" s="207" t="s">
        <v>2495</v>
      </c>
      <c r="F496" s="208" t="s">
        <v>2496</v>
      </c>
      <c r="G496" s="209" t="s">
        <v>158</v>
      </c>
      <c r="H496" s="210">
        <v>42.051000000000002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5" t="s">
        <v>288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288</v>
      </c>
      <c r="BM496" s="25" t="s">
        <v>2497</v>
      </c>
    </row>
    <row r="497" spans="2:65" s="12" customFormat="1" ht="13.5">
      <c r="B497" s="218"/>
      <c r="C497" s="219"/>
      <c r="D497" s="220" t="s">
        <v>162</v>
      </c>
      <c r="E497" s="221" t="s">
        <v>34</v>
      </c>
      <c r="F497" s="222" t="s">
        <v>2280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2" customFormat="1" ht="13.5">
      <c r="B498" s="218"/>
      <c r="C498" s="219"/>
      <c r="D498" s="220" t="s">
        <v>162</v>
      </c>
      <c r="E498" s="221" t="s">
        <v>34</v>
      </c>
      <c r="F498" s="222" t="s">
        <v>2281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65" s="13" customFormat="1" ht="27">
      <c r="B499" s="230"/>
      <c r="C499" s="231"/>
      <c r="D499" s="220" t="s">
        <v>162</v>
      </c>
      <c r="E499" s="232" t="s">
        <v>34</v>
      </c>
      <c r="F499" s="233" t="s">
        <v>2282</v>
      </c>
      <c r="G499" s="231"/>
      <c r="H499" s="234">
        <v>48.613999999999997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65" s="14" customFormat="1" ht="13.5">
      <c r="B500" s="241"/>
      <c r="C500" s="242"/>
      <c r="D500" s="220" t="s">
        <v>162</v>
      </c>
      <c r="E500" s="253" t="s">
        <v>34</v>
      </c>
      <c r="F500" s="254" t="s">
        <v>168</v>
      </c>
      <c r="G500" s="242"/>
      <c r="H500" s="255">
        <v>48.613999999999997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65" s="13" customFormat="1" ht="13.5">
      <c r="B501" s="230"/>
      <c r="C501" s="231"/>
      <c r="D501" s="220" t="s">
        <v>162</v>
      </c>
      <c r="E501" s="232" t="s">
        <v>34</v>
      </c>
      <c r="F501" s="233" t="s">
        <v>2498</v>
      </c>
      <c r="G501" s="231"/>
      <c r="H501" s="234">
        <v>42.051000000000002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86</v>
      </c>
      <c r="AV501" s="13" t="s">
        <v>86</v>
      </c>
      <c r="AW501" s="13" t="s">
        <v>41</v>
      </c>
      <c r="AX501" s="13" t="s">
        <v>77</v>
      </c>
      <c r="AY501" s="240" t="s">
        <v>153</v>
      </c>
    </row>
    <row r="502" spans="2:65" s="14" customFormat="1" ht="13.5">
      <c r="B502" s="241"/>
      <c r="C502" s="242"/>
      <c r="D502" s="243" t="s">
        <v>162</v>
      </c>
      <c r="E502" s="244" t="s">
        <v>34</v>
      </c>
      <c r="F502" s="245" t="s">
        <v>168</v>
      </c>
      <c r="G502" s="242"/>
      <c r="H502" s="246">
        <v>42.051000000000002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162</v>
      </c>
      <c r="AU502" s="252" t="s">
        <v>86</v>
      </c>
      <c r="AV502" s="14" t="s">
        <v>160</v>
      </c>
      <c r="AW502" s="14" t="s">
        <v>41</v>
      </c>
      <c r="AX502" s="14" t="s">
        <v>84</v>
      </c>
      <c r="AY502" s="252" t="s">
        <v>153</v>
      </c>
    </row>
    <row r="503" spans="2:65" s="1" customFormat="1" ht="44.25" customHeight="1">
      <c r="B503" s="43"/>
      <c r="C503" s="277" t="s">
        <v>609</v>
      </c>
      <c r="D503" s="277" t="s">
        <v>928</v>
      </c>
      <c r="E503" s="278" t="s">
        <v>2499</v>
      </c>
      <c r="F503" s="279" t="s">
        <v>2500</v>
      </c>
      <c r="G503" s="280" t="s">
        <v>218</v>
      </c>
      <c r="H503" s="281">
        <v>2.1999999999999999E-2</v>
      </c>
      <c r="I503" s="282"/>
      <c r="J503" s="283">
        <f>ROUND(I503*H503,2)</f>
        <v>0</v>
      </c>
      <c r="K503" s="279" t="s">
        <v>159</v>
      </c>
      <c r="L503" s="284"/>
      <c r="M503" s="285" t="s">
        <v>34</v>
      </c>
      <c r="N503" s="286" t="s">
        <v>48</v>
      </c>
      <c r="O503" s="44"/>
      <c r="P503" s="215">
        <f>O503*H503</f>
        <v>0</v>
      </c>
      <c r="Q503" s="215">
        <v>1</v>
      </c>
      <c r="R503" s="215">
        <f>Q503*H503</f>
        <v>2.1999999999999999E-2</v>
      </c>
      <c r="S503" s="215">
        <v>0</v>
      </c>
      <c r="T503" s="216">
        <f>S503*H503</f>
        <v>0</v>
      </c>
      <c r="AR503" s="25" t="s">
        <v>420</v>
      </c>
      <c r="AT503" s="25" t="s">
        <v>928</v>
      </c>
      <c r="AU503" s="25" t="s">
        <v>86</v>
      </c>
      <c r="AY503" s="25" t="s">
        <v>153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5" t="s">
        <v>84</v>
      </c>
      <c r="BK503" s="217">
        <f>ROUND(I503*H503,2)</f>
        <v>0</v>
      </c>
      <c r="BL503" s="25" t="s">
        <v>288</v>
      </c>
      <c r="BM503" s="25" t="s">
        <v>2501</v>
      </c>
    </row>
    <row r="504" spans="2:65" s="1" customFormat="1" ht="27">
      <c r="B504" s="43"/>
      <c r="C504" s="65"/>
      <c r="D504" s="220" t="s">
        <v>932</v>
      </c>
      <c r="E504" s="65"/>
      <c r="F504" s="287" t="s">
        <v>2502</v>
      </c>
      <c r="G504" s="65"/>
      <c r="H504" s="65"/>
      <c r="I504" s="174"/>
      <c r="J504" s="65"/>
      <c r="K504" s="65"/>
      <c r="L504" s="63"/>
      <c r="M504" s="288"/>
      <c r="N504" s="44"/>
      <c r="O504" s="44"/>
      <c r="P504" s="44"/>
      <c r="Q504" s="44"/>
      <c r="R504" s="44"/>
      <c r="S504" s="44"/>
      <c r="T504" s="80"/>
      <c r="AT504" s="25" t="s">
        <v>932</v>
      </c>
      <c r="AU504" s="25" t="s">
        <v>86</v>
      </c>
    </row>
    <row r="505" spans="2:65" s="12" customFormat="1" ht="13.5">
      <c r="B505" s="218"/>
      <c r="C505" s="219"/>
      <c r="D505" s="220" t="s">
        <v>162</v>
      </c>
      <c r="E505" s="221" t="s">
        <v>34</v>
      </c>
      <c r="F505" s="222" t="s">
        <v>2503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3" customFormat="1" ht="13.5">
      <c r="B506" s="230"/>
      <c r="C506" s="231"/>
      <c r="D506" s="220" t="s">
        <v>162</v>
      </c>
      <c r="E506" s="232" t="s">
        <v>34</v>
      </c>
      <c r="F506" s="233" t="s">
        <v>2504</v>
      </c>
      <c r="G506" s="231"/>
      <c r="H506" s="234">
        <v>21.876000000000001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65" s="12" customFormat="1" ht="13.5">
      <c r="B507" s="218"/>
      <c r="C507" s="219"/>
      <c r="D507" s="220" t="s">
        <v>162</v>
      </c>
      <c r="E507" s="221" t="s">
        <v>34</v>
      </c>
      <c r="F507" s="222" t="s">
        <v>2505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65" s="13" customFormat="1" ht="13.5">
      <c r="B508" s="230"/>
      <c r="C508" s="231"/>
      <c r="D508" s="220" t="s">
        <v>162</v>
      </c>
      <c r="E508" s="232" t="s">
        <v>34</v>
      </c>
      <c r="F508" s="233" t="s">
        <v>2506</v>
      </c>
      <c r="G508" s="231"/>
      <c r="H508" s="234">
        <v>42.051000000000002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65" s="14" customFormat="1" ht="13.5">
      <c r="B509" s="241"/>
      <c r="C509" s="242"/>
      <c r="D509" s="220" t="s">
        <v>162</v>
      </c>
      <c r="E509" s="253" t="s">
        <v>34</v>
      </c>
      <c r="F509" s="254" t="s">
        <v>168</v>
      </c>
      <c r="G509" s="242"/>
      <c r="H509" s="255">
        <v>63.927</v>
      </c>
      <c r="I509" s="247"/>
      <c r="J509" s="242"/>
      <c r="K509" s="242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162</v>
      </c>
      <c r="AU509" s="252" t="s">
        <v>86</v>
      </c>
      <c r="AV509" s="14" t="s">
        <v>160</v>
      </c>
      <c r="AW509" s="14" t="s">
        <v>41</v>
      </c>
      <c r="AX509" s="14" t="s">
        <v>77</v>
      </c>
      <c r="AY509" s="252" t="s">
        <v>153</v>
      </c>
    </row>
    <row r="510" spans="2:65" s="13" customFormat="1" ht="13.5">
      <c r="B510" s="230"/>
      <c r="C510" s="231"/>
      <c r="D510" s="220" t="s">
        <v>162</v>
      </c>
      <c r="E510" s="232" t="s">
        <v>34</v>
      </c>
      <c r="F510" s="233" t="s">
        <v>2507</v>
      </c>
      <c r="G510" s="231"/>
      <c r="H510" s="234">
        <v>2.1999999999999999E-2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65" s="14" customFormat="1" ht="13.5">
      <c r="B511" s="241"/>
      <c r="C511" s="242"/>
      <c r="D511" s="243" t="s">
        <v>162</v>
      </c>
      <c r="E511" s="244" t="s">
        <v>34</v>
      </c>
      <c r="F511" s="245" t="s">
        <v>168</v>
      </c>
      <c r="G511" s="242"/>
      <c r="H511" s="246">
        <v>2.1999999999999999E-2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84</v>
      </c>
      <c r="AY511" s="252" t="s">
        <v>153</v>
      </c>
    </row>
    <row r="512" spans="2:65" s="1" customFormat="1" ht="22.5" customHeight="1">
      <c r="B512" s="43"/>
      <c r="C512" s="206" t="s">
        <v>614</v>
      </c>
      <c r="D512" s="206" t="s">
        <v>155</v>
      </c>
      <c r="E512" s="207" t="s">
        <v>2508</v>
      </c>
      <c r="F512" s="208" t="s">
        <v>2509</v>
      </c>
      <c r="G512" s="209" t="s">
        <v>158</v>
      </c>
      <c r="H512" s="210">
        <v>21.876000000000001</v>
      </c>
      <c r="I512" s="211"/>
      <c r="J512" s="212">
        <f>ROUND(I512*H512,2)</f>
        <v>0</v>
      </c>
      <c r="K512" s="208" t="s">
        <v>159</v>
      </c>
      <c r="L512" s="63"/>
      <c r="M512" s="213" t="s">
        <v>34</v>
      </c>
      <c r="N512" s="214" t="s">
        <v>48</v>
      </c>
      <c r="O512" s="44"/>
      <c r="P512" s="215">
        <f>O512*H512</f>
        <v>0</v>
      </c>
      <c r="Q512" s="215">
        <v>3.9825E-4</v>
      </c>
      <c r="R512" s="215">
        <f>Q512*H512</f>
        <v>8.7121170000000001E-3</v>
      </c>
      <c r="S512" s="215">
        <v>0</v>
      </c>
      <c r="T512" s="216">
        <f>S512*H512</f>
        <v>0</v>
      </c>
      <c r="AR512" s="25" t="s">
        <v>288</v>
      </c>
      <c r="AT512" s="25" t="s">
        <v>155</v>
      </c>
      <c r="AU512" s="25" t="s">
        <v>86</v>
      </c>
      <c r="AY512" s="25" t="s">
        <v>153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5" t="s">
        <v>84</v>
      </c>
      <c r="BK512" s="217">
        <f>ROUND(I512*H512,2)</f>
        <v>0</v>
      </c>
      <c r="BL512" s="25" t="s">
        <v>288</v>
      </c>
      <c r="BM512" s="25" t="s">
        <v>2510</v>
      </c>
    </row>
    <row r="513" spans="2:65" s="12" customFormat="1" ht="13.5">
      <c r="B513" s="218"/>
      <c r="C513" s="219"/>
      <c r="D513" s="220" t="s">
        <v>162</v>
      </c>
      <c r="E513" s="221" t="s">
        <v>34</v>
      </c>
      <c r="F513" s="222" t="s">
        <v>2280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65" s="12" customFormat="1" ht="13.5">
      <c r="B514" s="218"/>
      <c r="C514" s="219"/>
      <c r="D514" s="220" t="s">
        <v>162</v>
      </c>
      <c r="E514" s="221" t="s">
        <v>34</v>
      </c>
      <c r="F514" s="222" t="s">
        <v>2281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65" s="13" customFormat="1" ht="27">
      <c r="B515" s="230"/>
      <c r="C515" s="231"/>
      <c r="D515" s="220" t="s">
        <v>162</v>
      </c>
      <c r="E515" s="232" t="s">
        <v>34</v>
      </c>
      <c r="F515" s="233" t="s">
        <v>2282</v>
      </c>
      <c r="G515" s="231"/>
      <c r="H515" s="234">
        <v>48.613999999999997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65" s="14" customFormat="1" ht="13.5">
      <c r="B516" s="241"/>
      <c r="C516" s="242"/>
      <c r="D516" s="220" t="s">
        <v>162</v>
      </c>
      <c r="E516" s="253" t="s">
        <v>34</v>
      </c>
      <c r="F516" s="254" t="s">
        <v>168</v>
      </c>
      <c r="G516" s="242"/>
      <c r="H516" s="255">
        <v>48.613999999999997</v>
      </c>
      <c r="I516" s="247"/>
      <c r="J516" s="242"/>
      <c r="K516" s="242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162</v>
      </c>
      <c r="AU516" s="252" t="s">
        <v>86</v>
      </c>
      <c r="AV516" s="14" t="s">
        <v>160</v>
      </c>
      <c r="AW516" s="14" t="s">
        <v>41</v>
      </c>
      <c r="AX516" s="14" t="s">
        <v>77</v>
      </c>
      <c r="AY516" s="252" t="s">
        <v>153</v>
      </c>
    </row>
    <row r="517" spans="2:65" s="13" customFormat="1" ht="13.5">
      <c r="B517" s="230"/>
      <c r="C517" s="231"/>
      <c r="D517" s="220" t="s">
        <v>162</v>
      </c>
      <c r="E517" s="232" t="s">
        <v>34</v>
      </c>
      <c r="F517" s="233" t="s">
        <v>2494</v>
      </c>
      <c r="G517" s="231"/>
      <c r="H517" s="234">
        <v>21.876000000000001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65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21.876000000000001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22.5" customHeight="1">
      <c r="B519" s="43"/>
      <c r="C519" s="206" t="s">
        <v>620</v>
      </c>
      <c r="D519" s="206" t="s">
        <v>155</v>
      </c>
      <c r="E519" s="207" t="s">
        <v>2511</v>
      </c>
      <c r="F519" s="208" t="s">
        <v>2512</v>
      </c>
      <c r="G519" s="209" t="s">
        <v>158</v>
      </c>
      <c r="H519" s="210">
        <v>42.051000000000002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3.9825E-4</v>
      </c>
      <c r="R519" s="215">
        <f>Q519*H519</f>
        <v>1.674681075E-2</v>
      </c>
      <c r="S519" s="215">
        <v>0</v>
      </c>
      <c r="T519" s="216">
        <f>S519*H519</f>
        <v>0</v>
      </c>
      <c r="AR519" s="25" t="s">
        <v>288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288</v>
      </c>
      <c r="BM519" s="25" t="s">
        <v>2513</v>
      </c>
    </row>
    <row r="520" spans="2:65" s="12" customFormat="1" ht="13.5">
      <c r="B520" s="218"/>
      <c r="C520" s="219"/>
      <c r="D520" s="220" t="s">
        <v>162</v>
      </c>
      <c r="E520" s="221" t="s">
        <v>34</v>
      </c>
      <c r="F520" s="222" t="s">
        <v>2280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65" s="12" customFormat="1" ht="13.5">
      <c r="B521" s="218"/>
      <c r="C521" s="219"/>
      <c r="D521" s="220" t="s">
        <v>162</v>
      </c>
      <c r="E521" s="221" t="s">
        <v>34</v>
      </c>
      <c r="F521" s="222" t="s">
        <v>2281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65" s="13" customFormat="1" ht="27">
      <c r="B522" s="230"/>
      <c r="C522" s="231"/>
      <c r="D522" s="220" t="s">
        <v>162</v>
      </c>
      <c r="E522" s="232" t="s">
        <v>34</v>
      </c>
      <c r="F522" s="233" t="s">
        <v>2282</v>
      </c>
      <c r="G522" s="231"/>
      <c r="H522" s="234">
        <v>48.613999999999997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48.613999999999997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65" s="13" customFormat="1" ht="13.5">
      <c r="B524" s="230"/>
      <c r="C524" s="231"/>
      <c r="D524" s="220" t="s">
        <v>162</v>
      </c>
      <c r="E524" s="232" t="s">
        <v>34</v>
      </c>
      <c r="F524" s="233" t="s">
        <v>2498</v>
      </c>
      <c r="G524" s="231"/>
      <c r="H524" s="234">
        <v>42.051000000000002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4" customFormat="1" ht="13.5">
      <c r="B525" s="241"/>
      <c r="C525" s="242"/>
      <c r="D525" s="243" t="s">
        <v>162</v>
      </c>
      <c r="E525" s="244" t="s">
        <v>34</v>
      </c>
      <c r="F525" s="245" t="s">
        <v>168</v>
      </c>
      <c r="G525" s="242"/>
      <c r="H525" s="246">
        <v>42.051000000000002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84</v>
      </c>
      <c r="AY525" s="252" t="s">
        <v>153</v>
      </c>
    </row>
    <row r="526" spans="2:65" s="1" customFormat="1" ht="44.25" customHeight="1">
      <c r="B526" s="43"/>
      <c r="C526" s="277" t="s">
        <v>927</v>
      </c>
      <c r="D526" s="277" t="s">
        <v>928</v>
      </c>
      <c r="E526" s="278" t="s">
        <v>2514</v>
      </c>
      <c r="F526" s="279" t="s">
        <v>2515</v>
      </c>
      <c r="G526" s="280" t="s">
        <v>158</v>
      </c>
      <c r="H526" s="281">
        <v>73.516000000000005</v>
      </c>
      <c r="I526" s="282"/>
      <c r="J526" s="283">
        <f>ROUND(I526*H526,2)</f>
        <v>0</v>
      </c>
      <c r="K526" s="279" t="s">
        <v>159</v>
      </c>
      <c r="L526" s="284"/>
      <c r="M526" s="285" t="s">
        <v>34</v>
      </c>
      <c r="N526" s="286" t="s">
        <v>48</v>
      </c>
      <c r="O526" s="44"/>
      <c r="P526" s="215">
        <f>O526*H526</f>
        <v>0</v>
      </c>
      <c r="Q526" s="215">
        <v>3.5000000000000001E-3</v>
      </c>
      <c r="R526" s="215">
        <f>Q526*H526</f>
        <v>0.25730600000000003</v>
      </c>
      <c r="S526" s="215">
        <v>0</v>
      </c>
      <c r="T526" s="216">
        <f>S526*H526</f>
        <v>0</v>
      </c>
      <c r="AR526" s="25" t="s">
        <v>420</v>
      </c>
      <c r="AT526" s="25" t="s">
        <v>928</v>
      </c>
      <c r="AU526" s="25" t="s">
        <v>86</v>
      </c>
      <c r="AY526" s="25" t="s">
        <v>153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5" t="s">
        <v>84</v>
      </c>
      <c r="BK526" s="217">
        <f>ROUND(I526*H526,2)</f>
        <v>0</v>
      </c>
      <c r="BL526" s="25" t="s">
        <v>288</v>
      </c>
      <c r="BM526" s="25" t="s">
        <v>2516</v>
      </c>
    </row>
    <row r="527" spans="2:65" s="12" customFormat="1" ht="13.5">
      <c r="B527" s="218"/>
      <c r="C527" s="219"/>
      <c r="D527" s="220" t="s">
        <v>162</v>
      </c>
      <c r="E527" s="221" t="s">
        <v>34</v>
      </c>
      <c r="F527" s="222" t="s">
        <v>2503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65" s="13" customFormat="1" ht="13.5">
      <c r="B528" s="230"/>
      <c r="C528" s="231"/>
      <c r="D528" s="220" t="s">
        <v>162</v>
      </c>
      <c r="E528" s="232" t="s">
        <v>34</v>
      </c>
      <c r="F528" s="233" t="s">
        <v>2504</v>
      </c>
      <c r="G528" s="231"/>
      <c r="H528" s="234">
        <v>21.876000000000001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2" customFormat="1" ht="13.5">
      <c r="B529" s="218"/>
      <c r="C529" s="219"/>
      <c r="D529" s="220" t="s">
        <v>162</v>
      </c>
      <c r="E529" s="221" t="s">
        <v>34</v>
      </c>
      <c r="F529" s="222" t="s">
        <v>2505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65" s="13" customFormat="1" ht="13.5">
      <c r="B530" s="230"/>
      <c r="C530" s="231"/>
      <c r="D530" s="220" t="s">
        <v>162</v>
      </c>
      <c r="E530" s="232" t="s">
        <v>34</v>
      </c>
      <c r="F530" s="233" t="s">
        <v>2506</v>
      </c>
      <c r="G530" s="231"/>
      <c r="H530" s="234">
        <v>42.051000000000002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4" customFormat="1" ht="13.5">
      <c r="B531" s="241"/>
      <c r="C531" s="242"/>
      <c r="D531" s="220" t="s">
        <v>162</v>
      </c>
      <c r="E531" s="253" t="s">
        <v>34</v>
      </c>
      <c r="F531" s="254" t="s">
        <v>168</v>
      </c>
      <c r="G531" s="242"/>
      <c r="H531" s="255">
        <v>63.927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65" s="13" customFormat="1" ht="13.5">
      <c r="B532" s="230"/>
      <c r="C532" s="231"/>
      <c r="D532" s="220" t="s">
        <v>162</v>
      </c>
      <c r="E532" s="232" t="s">
        <v>34</v>
      </c>
      <c r="F532" s="233" t="s">
        <v>2517</v>
      </c>
      <c r="G532" s="231"/>
      <c r="H532" s="234">
        <v>73.516000000000005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4" customFormat="1" ht="13.5">
      <c r="B533" s="241"/>
      <c r="C533" s="242"/>
      <c r="D533" s="243" t="s">
        <v>162</v>
      </c>
      <c r="E533" s="244" t="s">
        <v>34</v>
      </c>
      <c r="F533" s="245" t="s">
        <v>168</v>
      </c>
      <c r="G533" s="242"/>
      <c r="H533" s="246">
        <v>73.516000000000005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162</v>
      </c>
      <c r="AU533" s="252" t="s">
        <v>86</v>
      </c>
      <c r="AV533" s="14" t="s">
        <v>160</v>
      </c>
      <c r="AW533" s="14" t="s">
        <v>41</v>
      </c>
      <c r="AX533" s="14" t="s">
        <v>84</v>
      </c>
      <c r="AY533" s="252" t="s">
        <v>153</v>
      </c>
    </row>
    <row r="534" spans="2:65" s="1" customFormat="1" ht="31.5" customHeight="1">
      <c r="B534" s="43"/>
      <c r="C534" s="206" t="s">
        <v>937</v>
      </c>
      <c r="D534" s="206" t="s">
        <v>155</v>
      </c>
      <c r="E534" s="207" t="s">
        <v>2518</v>
      </c>
      <c r="F534" s="208" t="s">
        <v>2519</v>
      </c>
      <c r="G534" s="209" t="s">
        <v>982</v>
      </c>
      <c r="H534" s="289"/>
      <c r="I534" s="211"/>
      <c r="J534" s="212">
        <f>ROUND(I534*H534,2)</f>
        <v>0</v>
      </c>
      <c r="K534" s="208" t="s">
        <v>159</v>
      </c>
      <c r="L534" s="63"/>
      <c r="M534" s="213" t="s">
        <v>34</v>
      </c>
      <c r="N534" s="214" t="s">
        <v>48</v>
      </c>
      <c r="O534" s="44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288</v>
      </c>
      <c r="AT534" s="25" t="s">
        <v>155</v>
      </c>
      <c r="AU534" s="25" t="s">
        <v>86</v>
      </c>
      <c r="AY534" s="25" t="s">
        <v>153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84</v>
      </c>
      <c r="BK534" s="217">
        <f>ROUND(I534*H534,2)</f>
        <v>0</v>
      </c>
      <c r="BL534" s="25" t="s">
        <v>288</v>
      </c>
      <c r="BM534" s="25" t="s">
        <v>2520</v>
      </c>
    </row>
    <row r="535" spans="2:65" s="11" customFormat="1" ht="29.85" customHeight="1">
      <c r="B535" s="189"/>
      <c r="C535" s="190"/>
      <c r="D535" s="203" t="s">
        <v>76</v>
      </c>
      <c r="E535" s="204" t="s">
        <v>1771</v>
      </c>
      <c r="F535" s="204" t="s">
        <v>1772</v>
      </c>
      <c r="G535" s="190"/>
      <c r="H535" s="190"/>
      <c r="I535" s="193"/>
      <c r="J535" s="205">
        <f>BK535</f>
        <v>0</v>
      </c>
      <c r="K535" s="190"/>
      <c r="L535" s="195"/>
      <c r="M535" s="196"/>
      <c r="N535" s="197"/>
      <c r="O535" s="197"/>
      <c r="P535" s="198">
        <f>SUM(P536:P543)</f>
        <v>0</v>
      </c>
      <c r="Q535" s="197"/>
      <c r="R535" s="198">
        <f>SUM(R536:R543)</f>
        <v>1.001471710413</v>
      </c>
      <c r="S535" s="197"/>
      <c r="T535" s="199">
        <f>SUM(T536:T543)</f>
        <v>0</v>
      </c>
      <c r="AR535" s="200" t="s">
        <v>86</v>
      </c>
      <c r="AT535" s="201" t="s">
        <v>76</v>
      </c>
      <c r="AU535" s="201" t="s">
        <v>84</v>
      </c>
      <c r="AY535" s="200" t="s">
        <v>153</v>
      </c>
      <c r="BK535" s="202">
        <f>SUM(BK536:BK543)</f>
        <v>0</v>
      </c>
    </row>
    <row r="536" spans="2:65" s="1" customFormat="1" ht="31.5" customHeight="1">
      <c r="B536" s="43"/>
      <c r="C536" s="206" t="s">
        <v>944</v>
      </c>
      <c r="D536" s="206" t="s">
        <v>155</v>
      </c>
      <c r="E536" s="207" t="s">
        <v>2521</v>
      </c>
      <c r="F536" s="208" t="s">
        <v>2522</v>
      </c>
      <c r="G536" s="209" t="s">
        <v>158</v>
      </c>
      <c r="H536" s="210">
        <v>24.306999999999999</v>
      </c>
      <c r="I536" s="211"/>
      <c r="J536" s="212">
        <f>ROUND(I536*H536,2)</f>
        <v>0</v>
      </c>
      <c r="K536" s="208" t="s">
        <v>159</v>
      </c>
      <c r="L536" s="63"/>
      <c r="M536" s="213" t="s">
        <v>34</v>
      </c>
      <c r="N536" s="214" t="s">
        <v>48</v>
      </c>
      <c r="O536" s="44"/>
      <c r="P536" s="215">
        <f>O536*H536</f>
        <v>0</v>
      </c>
      <c r="Q536" s="215">
        <v>4.1200959000000002E-2</v>
      </c>
      <c r="R536" s="215">
        <f>Q536*H536</f>
        <v>1.001471710413</v>
      </c>
      <c r="S536" s="215">
        <v>0</v>
      </c>
      <c r="T536" s="216">
        <f>S536*H536</f>
        <v>0</v>
      </c>
      <c r="AR536" s="25" t="s">
        <v>288</v>
      </c>
      <c r="AT536" s="25" t="s">
        <v>155</v>
      </c>
      <c r="AU536" s="25" t="s">
        <v>86</v>
      </c>
      <c r="AY536" s="25" t="s">
        <v>153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25" t="s">
        <v>84</v>
      </c>
      <c r="BK536" s="217">
        <f>ROUND(I536*H536,2)</f>
        <v>0</v>
      </c>
      <c r="BL536" s="25" t="s">
        <v>288</v>
      </c>
      <c r="BM536" s="25" t="s">
        <v>2523</v>
      </c>
    </row>
    <row r="537" spans="2:65" s="12" customFormat="1" ht="13.5">
      <c r="B537" s="218"/>
      <c r="C537" s="219"/>
      <c r="D537" s="220" t="s">
        <v>162</v>
      </c>
      <c r="E537" s="221" t="s">
        <v>34</v>
      </c>
      <c r="F537" s="222" t="s">
        <v>2280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65" s="12" customFormat="1" ht="13.5">
      <c r="B538" s="218"/>
      <c r="C538" s="219"/>
      <c r="D538" s="220" t="s">
        <v>162</v>
      </c>
      <c r="E538" s="221" t="s">
        <v>34</v>
      </c>
      <c r="F538" s="222" t="s">
        <v>2281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65" s="13" customFormat="1" ht="27">
      <c r="B539" s="230"/>
      <c r="C539" s="231"/>
      <c r="D539" s="220" t="s">
        <v>162</v>
      </c>
      <c r="E539" s="232" t="s">
        <v>34</v>
      </c>
      <c r="F539" s="233" t="s">
        <v>2282</v>
      </c>
      <c r="G539" s="231"/>
      <c r="H539" s="234">
        <v>48.613999999999997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65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48.613999999999997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65" s="13" customFormat="1" ht="13.5">
      <c r="B541" s="230"/>
      <c r="C541" s="231"/>
      <c r="D541" s="220" t="s">
        <v>162</v>
      </c>
      <c r="E541" s="232" t="s">
        <v>34</v>
      </c>
      <c r="F541" s="233" t="s">
        <v>2283</v>
      </c>
      <c r="G541" s="231"/>
      <c r="H541" s="234">
        <v>24.306999999999999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65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24.306999999999999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44.25" customHeight="1">
      <c r="B543" s="43"/>
      <c r="C543" s="206" t="s">
        <v>955</v>
      </c>
      <c r="D543" s="206" t="s">
        <v>155</v>
      </c>
      <c r="E543" s="207" t="s">
        <v>2524</v>
      </c>
      <c r="F543" s="208" t="s">
        <v>2525</v>
      </c>
      <c r="G543" s="209" t="s">
        <v>982</v>
      </c>
      <c r="H543" s="289"/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90" t="s">
        <v>48</v>
      </c>
      <c r="O543" s="291"/>
      <c r="P543" s="292">
        <f>O543*H543</f>
        <v>0</v>
      </c>
      <c r="Q543" s="292">
        <v>0</v>
      </c>
      <c r="R543" s="292">
        <f>Q543*H543</f>
        <v>0</v>
      </c>
      <c r="S543" s="292">
        <v>0</v>
      </c>
      <c r="T543" s="293">
        <f>S543*H543</f>
        <v>0</v>
      </c>
      <c r="AR543" s="25" t="s">
        <v>288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288</v>
      </c>
      <c r="BM543" s="25" t="s">
        <v>2526</v>
      </c>
    </row>
    <row r="544" spans="2:65" s="1" customFormat="1" ht="6.95" customHeight="1">
      <c r="B544" s="58"/>
      <c r="C544" s="59"/>
      <c r="D544" s="59"/>
      <c r="E544" s="59"/>
      <c r="F544" s="59"/>
      <c r="G544" s="59"/>
      <c r="H544" s="59"/>
      <c r="I544" s="150"/>
      <c r="J544" s="59"/>
      <c r="K544" s="59"/>
      <c r="L544" s="63"/>
    </row>
  </sheetData>
  <sheetProtection password="CC35" sheet="1" objects="1" scenarios="1" formatCells="0" formatColumns="0" formatRows="0" sort="0" autoFilter="0"/>
  <autoFilter ref="C101:K543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2527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 2)</f>
        <v>0</v>
      </c>
      <c r="G30" s="44"/>
      <c r="H30" s="44"/>
      <c r="I30" s="142">
        <v>0.21</v>
      </c>
      <c r="J30" s="141">
        <f>ROUND(ROUND((SUM(BE79:BE113)),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 2)</f>
        <v>0</v>
      </c>
      <c r="G31" s="44"/>
      <c r="H31" s="44"/>
      <c r="I31" s="142">
        <v>0.15</v>
      </c>
      <c r="J31" s="141">
        <f>ROUND(ROUND((SUM(BF79:BF113)),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ROUND(SUM(BG79:BG113),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ROUND(SUM(BH79:BH113),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ROUND(SUM(BI79:BI113),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47" s="9" customFormat="1" ht="19.899999999999999" customHeight="1">
      <c r="B58" s="167"/>
      <c r="C58" s="168"/>
      <c r="D58" s="169" t="s">
        <v>629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47" s="9" customFormat="1" ht="19.89999999999999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47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63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63" s="1" customFormat="1" ht="36.950000000000003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63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63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63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63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63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63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63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1.8.2017</v>
      </c>
      <c r="K73" s="65"/>
      <c r="L73" s="63"/>
    </row>
    <row r="74" spans="2:63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63" s="1" customFormat="1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63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63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63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5" s="11" customFormat="1" ht="19.899999999999999" customHeight="1">
      <c r="B81" s="189"/>
      <c r="C81" s="190"/>
      <c r="D81" s="203" t="s">
        <v>76</v>
      </c>
      <c r="E81" s="204" t="s">
        <v>160</v>
      </c>
      <c r="F81" s="204" t="s">
        <v>684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2528</v>
      </c>
      <c r="F82" s="208" t="s">
        <v>2529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2.4533999999999998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2530</v>
      </c>
    </row>
    <row r="83" spans="2:65" s="12" customFormat="1" ht="13.5">
      <c r="B83" s="218"/>
      <c r="C83" s="219"/>
      <c r="D83" s="220" t="s">
        <v>162</v>
      </c>
      <c r="E83" s="221" t="s">
        <v>34</v>
      </c>
      <c r="F83" s="222" t="s">
        <v>2531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65" s="13" customFormat="1" ht="13.5">
      <c r="B84" s="230"/>
      <c r="C84" s="231"/>
      <c r="D84" s="220" t="s">
        <v>162</v>
      </c>
      <c r="E84" s="232" t="s">
        <v>34</v>
      </c>
      <c r="F84" s="233" t="s">
        <v>2532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65" s="12" customFormat="1" ht="13.5">
      <c r="B85" s="218"/>
      <c r="C85" s="219"/>
      <c r="D85" s="220" t="s">
        <v>162</v>
      </c>
      <c r="E85" s="221" t="s">
        <v>34</v>
      </c>
      <c r="F85" s="222" t="s">
        <v>2533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65" s="13" customFormat="1" ht="13.5">
      <c r="B86" s="230"/>
      <c r="C86" s="231"/>
      <c r="D86" s="220" t="s">
        <v>162</v>
      </c>
      <c r="E86" s="232" t="s">
        <v>34</v>
      </c>
      <c r="F86" s="233" t="s">
        <v>2534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65" s="13" customFormat="1" ht="13.5">
      <c r="B87" s="230"/>
      <c r="C87" s="231"/>
      <c r="D87" s="220" t="s">
        <v>162</v>
      </c>
      <c r="E87" s="232" t="s">
        <v>34</v>
      </c>
      <c r="F87" s="233" t="s">
        <v>2535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65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2536</v>
      </c>
      <c r="F89" s="208" t="s">
        <v>2537</v>
      </c>
      <c r="G89" s="209" t="s">
        <v>158</v>
      </c>
      <c r="H89" s="210">
        <v>34.880000000000003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5.1900000000000002E-3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2538</v>
      </c>
    </row>
    <row r="90" spans="2:65" s="12" customFormat="1" ht="13.5">
      <c r="B90" s="218"/>
      <c r="C90" s="219"/>
      <c r="D90" s="220" t="s">
        <v>162</v>
      </c>
      <c r="E90" s="221" t="s">
        <v>34</v>
      </c>
      <c r="F90" s="222" t="s">
        <v>2531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65" s="13" customFormat="1" ht="13.5">
      <c r="B91" s="230"/>
      <c r="C91" s="231"/>
      <c r="D91" s="220" t="s">
        <v>162</v>
      </c>
      <c r="E91" s="232" t="s">
        <v>34</v>
      </c>
      <c r="F91" s="233" t="s">
        <v>2539</v>
      </c>
      <c r="G91" s="231"/>
      <c r="H91" s="234">
        <v>17.600000000000001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65" s="12" customFormat="1" ht="13.5">
      <c r="B92" s="218"/>
      <c r="C92" s="219"/>
      <c r="D92" s="220" t="s">
        <v>162</v>
      </c>
      <c r="E92" s="221" t="s">
        <v>34</v>
      </c>
      <c r="F92" s="222" t="s">
        <v>2533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3" customFormat="1" ht="13.5">
      <c r="B93" s="230"/>
      <c r="C93" s="231"/>
      <c r="D93" s="220" t="s">
        <v>162</v>
      </c>
      <c r="E93" s="232" t="s">
        <v>34</v>
      </c>
      <c r="F93" s="233" t="s">
        <v>2540</v>
      </c>
      <c r="G93" s="231"/>
      <c r="H93" s="234">
        <v>8.6999999999999993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65" s="13" customFormat="1" ht="13.5">
      <c r="B94" s="230"/>
      <c r="C94" s="231"/>
      <c r="D94" s="220" t="s">
        <v>162</v>
      </c>
      <c r="E94" s="232" t="s">
        <v>34</v>
      </c>
      <c r="F94" s="233" t="s">
        <v>2541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34.880000000000003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2542</v>
      </c>
      <c r="F96" s="208" t="s">
        <v>2543</v>
      </c>
      <c r="G96" s="209" t="s">
        <v>158</v>
      </c>
      <c r="H96" s="210">
        <v>34.880000000000003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2544</v>
      </c>
    </row>
    <row r="97" spans="2:65" s="12" customFormat="1" ht="13.5">
      <c r="B97" s="218"/>
      <c r="C97" s="219"/>
      <c r="D97" s="220" t="s">
        <v>162</v>
      </c>
      <c r="E97" s="221" t="s">
        <v>34</v>
      </c>
      <c r="F97" s="222" t="s">
        <v>2531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65" s="13" customFormat="1" ht="13.5">
      <c r="B98" s="230"/>
      <c r="C98" s="231"/>
      <c r="D98" s="220" t="s">
        <v>162</v>
      </c>
      <c r="E98" s="232" t="s">
        <v>34</v>
      </c>
      <c r="F98" s="233" t="s">
        <v>2539</v>
      </c>
      <c r="G98" s="231"/>
      <c r="H98" s="234">
        <v>17.600000000000001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2533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2540</v>
      </c>
      <c r="G100" s="231"/>
      <c r="H100" s="234">
        <v>8.6999999999999993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2541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34.880000000000003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2545</v>
      </c>
      <c r="F103" s="208" t="s">
        <v>2546</v>
      </c>
      <c r="G103" s="209" t="s">
        <v>218</v>
      </c>
      <c r="H103" s="210">
        <v>1.2170000000000001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1.0525599999999999</v>
      </c>
      <c r="R103" s="215">
        <f>Q103*H103</f>
        <v>1.2809655200000001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2547</v>
      </c>
    </row>
    <row r="104" spans="2:65" s="12" customFormat="1" ht="13.5">
      <c r="B104" s="218"/>
      <c r="C104" s="219"/>
      <c r="D104" s="220" t="s">
        <v>162</v>
      </c>
      <c r="E104" s="221" t="s">
        <v>34</v>
      </c>
      <c r="F104" s="222" t="s">
        <v>2548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65" s="12" customFormat="1" ht="13.5">
      <c r="B105" s="218"/>
      <c r="C105" s="219"/>
      <c r="D105" s="220" t="s">
        <v>162</v>
      </c>
      <c r="E105" s="221" t="s">
        <v>34</v>
      </c>
      <c r="F105" s="222" t="s">
        <v>2549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65" s="13" customFormat="1" ht="13.5">
      <c r="B106" s="230"/>
      <c r="C106" s="231"/>
      <c r="D106" s="220" t="s">
        <v>162</v>
      </c>
      <c r="E106" s="232" t="s">
        <v>34</v>
      </c>
      <c r="F106" s="233" t="s">
        <v>2550</v>
      </c>
      <c r="G106" s="231"/>
      <c r="H106" s="234">
        <v>431.59500000000003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2551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13.5">
      <c r="B108" s="230"/>
      <c r="C108" s="231"/>
      <c r="D108" s="220" t="s">
        <v>162</v>
      </c>
      <c r="E108" s="232" t="s">
        <v>34</v>
      </c>
      <c r="F108" s="233" t="s">
        <v>2552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2553</v>
      </c>
      <c r="G110" s="231"/>
      <c r="H110" s="234">
        <v>1.2170000000000001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1.2170000000000001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1" customFormat="1" ht="29.85" customHeight="1">
      <c r="B112" s="189"/>
      <c r="C112" s="190"/>
      <c r="D112" s="203" t="s">
        <v>76</v>
      </c>
      <c r="E112" s="204" t="s">
        <v>448</v>
      </c>
      <c r="F112" s="204" t="s">
        <v>449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965</v>
      </c>
      <c r="F113" s="208" t="s">
        <v>966</v>
      </c>
      <c r="G113" s="209" t="s">
        <v>218</v>
      </c>
      <c r="H113" s="210">
        <v>18.577000000000002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2554</v>
      </c>
    </row>
    <row r="114" spans="2:65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2555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 2)</f>
        <v>0</v>
      </c>
      <c r="G30" s="44"/>
      <c r="H30" s="44"/>
      <c r="I30" s="142">
        <v>0.21</v>
      </c>
      <c r="J30" s="141">
        <f>ROUND(ROUND((SUM(BE84:BE108)),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 2)</f>
        <v>0</v>
      </c>
      <c r="G31" s="44"/>
      <c r="H31" s="44"/>
      <c r="I31" s="142">
        <v>0.15</v>
      </c>
      <c r="J31" s="141">
        <f>ROUND(ROUND((SUM(BF84:BF108)),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ROUND(SUM(BG84:BG108),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ROUND(SUM(BH84:BH108),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ROUND(SUM(BI84:BI108),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631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2556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2557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47" s="9" customFormat="1" ht="19.899999999999999" customHeight="1">
      <c r="B60" s="167"/>
      <c r="C60" s="168"/>
      <c r="D60" s="169" t="s">
        <v>2558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47" s="9" customFormat="1" ht="19.899999999999999" customHeight="1">
      <c r="B61" s="167"/>
      <c r="C61" s="168"/>
      <c r="D61" s="169" t="s">
        <v>2559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47" s="9" customFormat="1" ht="19.899999999999999" customHeight="1">
      <c r="B62" s="167"/>
      <c r="C62" s="168"/>
      <c r="D62" s="169" t="s">
        <v>2560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47" s="8" customFormat="1" ht="24.95" customHeight="1">
      <c r="B63" s="160"/>
      <c r="C63" s="161"/>
      <c r="D63" s="162" t="s">
        <v>2561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47" s="9" customFormat="1" ht="19.899999999999999" customHeight="1">
      <c r="B64" s="167"/>
      <c r="C64" s="168"/>
      <c r="D64" s="169" t="s">
        <v>2562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450</v>
      </c>
      <c r="F85" s="192" t="s">
        <v>450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2563</v>
      </c>
      <c r="F86" s="204" t="s">
        <v>2564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2565</v>
      </c>
      <c r="F87" s="208" t="s">
        <v>2566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2567</v>
      </c>
    </row>
    <row r="88" spans="2:65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65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5" s="11" customFormat="1" ht="29.85" customHeight="1">
      <c r="B90" s="189"/>
      <c r="C90" s="190"/>
      <c r="D90" s="203" t="s">
        <v>76</v>
      </c>
      <c r="E90" s="204" t="s">
        <v>2568</v>
      </c>
      <c r="F90" s="204" t="s">
        <v>2569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2570</v>
      </c>
      <c r="F91" s="208" t="s">
        <v>2571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2572</v>
      </c>
    </row>
    <row r="92" spans="2:65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65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5" s="11" customFormat="1" ht="29.85" customHeight="1">
      <c r="B94" s="189"/>
      <c r="C94" s="190"/>
      <c r="D94" s="203" t="s">
        <v>76</v>
      </c>
      <c r="E94" s="204" t="s">
        <v>2573</v>
      </c>
      <c r="F94" s="204" t="s">
        <v>2574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2575</v>
      </c>
      <c r="F95" s="208" t="s">
        <v>2576</v>
      </c>
      <c r="G95" s="209" t="s">
        <v>388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2577</v>
      </c>
    </row>
    <row r="96" spans="2:65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65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5" s="11" customFormat="1" ht="29.85" customHeight="1">
      <c r="B98" s="189"/>
      <c r="C98" s="190"/>
      <c r="D98" s="203" t="s">
        <v>76</v>
      </c>
      <c r="E98" s="204" t="s">
        <v>2578</v>
      </c>
      <c r="F98" s="204" t="s">
        <v>2579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2580</v>
      </c>
      <c r="F99" s="208" t="s">
        <v>2581</v>
      </c>
      <c r="G99" s="209" t="s">
        <v>388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2582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5" s="11" customFormat="1" ht="29.85" customHeight="1">
      <c r="B102" s="189"/>
      <c r="C102" s="190"/>
      <c r="D102" s="203" t="s">
        <v>76</v>
      </c>
      <c r="E102" s="204" t="s">
        <v>2583</v>
      </c>
      <c r="F102" s="204" t="s">
        <v>2584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2585</v>
      </c>
      <c r="F103" s="208" t="s">
        <v>2586</v>
      </c>
      <c r="G103" s="209" t="s">
        <v>388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2587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1" customFormat="1" ht="37.35" customHeight="1">
      <c r="B106" s="189"/>
      <c r="C106" s="190"/>
      <c r="D106" s="191" t="s">
        <v>76</v>
      </c>
      <c r="E106" s="192" t="s">
        <v>928</v>
      </c>
      <c r="F106" s="192" t="s">
        <v>2588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5" s="11" customFormat="1" ht="19.899999999999999" customHeight="1">
      <c r="B107" s="189"/>
      <c r="C107" s="190"/>
      <c r="D107" s="203" t="s">
        <v>76</v>
      </c>
      <c r="E107" s="204" t="s">
        <v>2589</v>
      </c>
      <c r="F107" s="204" t="s">
        <v>2590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2591</v>
      </c>
      <c r="F108" s="208" t="s">
        <v>2592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398</v>
      </c>
      <c r="BM108" s="25" t="s">
        <v>2593</v>
      </c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2594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ROUND(SUM(BE84:BE150), 2)</f>
        <v>0</v>
      </c>
      <c r="G30" s="44"/>
      <c r="H30" s="44"/>
      <c r="I30" s="142">
        <v>0.21</v>
      </c>
      <c r="J30" s="141">
        <f>ROUND(ROUND((SUM(BE84:BE150)),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ROUND(SUM(BF84:BF150), 2)</f>
        <v>0</v>
      </c>
      <c r="G31" s="44"/>
      <c r="H31" s="44"/>
      <c r="I31" s="142">
        <v>0.15</v>
      </c>
      <c r="J31" s="141">
        <f>ROUND(ROUND((SUM(BF84:BF150)),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ROUND(SUM(BG84:BG150),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ROUND(SUM(BH84:BH150),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ROUND(SUM(BI84:BI150),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2594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2595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2596</v>
      </c>
      <c r="E59" s="170"/>
      <c r="F59" s="170"/>
      <c r="G59" s="170"/>
      <c r="H59" s="170"/>
      <c r="I59" s="171"/>
      <c r="J59" s="172">
        <f>J99</f>
        <v>0</v>
      </c>
      <c r="K59" s="173"/>
    </row>
    <row r="60" spans="2:47" s="9" customFormat="1" ht="19.899999999999999" customHeight="1">
      <c r="B60" s="167"/>
      <c r="C60" s="168"/>
      <c r="D60" s="169" t="s">
        <v>2597</v>
      </c>
      <c r="E60" s="170"/>
      <c r="F60" s="170"/>
      <c r="G60" s="170"/>
      <c r="H60" s="170"/>
      <c r="I60" s="171"/>
      <c r="J60" s="172">
        <f>J104</f>
        <v>0</v>
      </c>
      <c r="K60" s="173"/>
    </row>
    <row r="61" spans="2:47" s="9" customFormat="1" ht="19.899999999999999" customHeight="1">
      <c r="B61" s="167"/>
      <c r="C61" s="168"/>
      <c r="D61" s="169" t="s">
        <v>2598</v>
      </c>
      <c r="E61" s="170"/>
      <c r="F61" s="170"/>
      <c r="G61" s="170"/>
      <c r="H61" s="170"/>
      <c r="I61" s="171"/>
      <c r="J61" s="172">
        <f>J119</f>
        <v>0</v>
      </c>
      <c r="K61" s="173"/>
    </row>
    <row r="62" spans="2:47" s="9" customFormat="1" ht="19.899999999999999" customHeight="1">
      <c r="B62" s="167"/>
      <c r="C62" s="168"/>
      <c r="D62" s="169" t="s">
        <v>2599</v>
      </c>
      <c r="E62" s="170"/>
      <c r="F62" s="170"/>
      <c r="G62" s="170"/>
      <c r="H62" s="170"/>
      <c r="I62" s="171"/>
      <c r="J62" s="172">
        <f>J128</f>
        <v>0</v>
      </c>
      <c r="K62" s="173"/>
    </row>
    <row r="63" spans="2:47" s="9" customFormat="1" ht="19.899999999999999" customHeight="1">
      <c r="B63" s="167"/>
      <c r="C63" s="168"/>
      <c r="D63" s="169" t="s">
        <v>2600</v>
      </c>
      <c r="E63" s="170"/>
      <c r="F63" s="170"/>
      <c r="G63" s="170"/>
      <c r="H63" s="170"/>
      <c r="I63" s="171"/>
      <c r="J63" s="172">
        <f>J132</f>
        <v>0</v>
      </c>
      <c r="K63" s="173"/>
    </row>
    <row r="64" spans="2:47" s="9" customFormat="1" ht="19.899999999999999" customHeight="1">
      <c r="B64" s="167"/>
      <c r="C64" s="168"/>
      <c r="D64" s="169" t="s">
        <v>2601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VRN - Vedlejší rozpočtové náklady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</f>
        <v>0</v>
      </c>
      <c r="Q84" s="87"/>
      <c r="R84" s="186">
        <f>R85</f>
        <v>0</v>
      </c>
      <c r="S84" s="87"/>
      <c r="T84" s="187">
        <f>T85</f>
        <v>0</v>
      </c>
      <c r="AT84" s="25" t="s">
        <v>76</v>
      </c>
      <c r="AU84" s="25" t="s">
        <v>123</v>
      </c>
      <c r="BK84" s="188">
        <f>BK85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106</v>
      </c>
      <c r="F85" s="192" t="s">
        <v>107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P86+P99+P104+P119+P128+P132+P136</f>
        <v>0</v>
      </c>
      <c r="Q85" s="197"/>
      <c r="R85" s="198">
        <f>R86+R99+R104+R119+R128+R132+R136</f>
        <v>0</v>
      </c>
      <c r="S85" s="197"/>
      <c r="T85" s="199">
        <f>T86+T99+T104+T119+T128+T132+T136</f>
        <v>0</v>
      </c>
      <c r="AR85" s="200" t="s">
        <v>202</v>
      </c>
      <c r="AT85" s="201" t="s">
        <v>76</v>
      </c>
      <c r="AU85" s="201" t="s">
        <v>77</v>
      </c>
      <c r="AY85" s="200" t="s">
        <v>153</v>
      </c>
      <c r="BK85" s="202">
        <f>BK86+BK99+BK104+BK119+BK128+BK132+BK136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2602</v>
      </c>
      <c r="F86" s="204" t="s">
        <v>2603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SUM(P87:P98)</f>
        <v>0</v>
      </c>
      <c r="Q86" s="197"/>
      <c r="R86" s="198">
        <f>SUM(R87:R98)</f>
        <v>0</v>
      </c>
      <c r="S86" s="197"/>
      <c r="T86" s="199">
        <f>SUM(T87:T98)</f>
        <v>0</v>
      </c>
      <c r="AR86" s="200" t="s">
        <v>202</v>
      </c>
      <c r="AT86" s="201" t="s">
        <v>76</v>
      </c>
      <c r="AU86" s="201" t="s">
        <v>84</v>
      </c>
      <c r="AY86" s="200" t="s">
        <v>153</v>
      </c>
      <c r="BK86" s="202">
        <f>SUM(BK87:BK98)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2604</v>
      </c>
      <c r="F87" s="208" t="s">
        <v>2605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159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2606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2606</v>
      </c>
      <c r="BM87" s="25" t="s">
        <v>2607</v>
      </c>
    </row>
    <row r="88" spans="2:65" s="12" customFormat="1" ht="13.5">
      <c r="B88" s="218"/>
      <c r="C88" s="219"/>
      <c r="D88" s="220" t="s">
        <v>162</v>
      </c>
      <c r="E88" s="221" t="s">
        <v>34</v>
      </c>
      <c r="F88" s="222" t="s">
        <v>2608</v>
      </c>
      <c r="G88" s="219"/>
      <c r="H88" s="223" t="s">
        <v>34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162</v>
      </c>
      <c r="AU88" s="229" t="s">
        <v>86</v>
      </c>
      <c r="AV88" s="12" t="s">
        <v>84</v>
      </c>
      <c r="AW88" s="12" t="s">
        <v>41</v>
      </c>
      <c r="AX88" s="12" t="s">
        <v>77</v>
      </c>
      <c r="AY88" s="229" t="s">
        <v>153</v>
      </c>
    </row>
    <row r="89" spans="2:65" s="13" customFormat="1" ht="13.5">
      <c r="B89" s="230"/>
      <c r="C89" s="231"/>
      <c r="D89" s="220" t="s">
        <v>162</v>
      </c>
      <c r="E89" s="232" t="s">
        <v>34</v>
      </c>
      <c r="F89" s="233" t="s">
        <v>84</v>
      </c>
      <c r="G89" s="231"/>
      <c r="H89" s="234">
        <v>1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162</v>
      </c>
      <c r="AU89" s="240" t="s">
        <v>86</v>
      </c>
      <c r="AV89" s="13" t="s">
        <v>86</v>
      </c>
      <c r="AW89" s="13" t="s">
        <v>41</v>
      </c>
      <c r="AX89" s="13" t="s">
        <v>77</v>
      </c>
      <c r="AY89" s="240" t="s">
        <v>153</v>
      </c>
    </row>
    <row r="90" spans="2:65" s="14" customFormat="1" ht="13.5">
      <c r="B90" s="241"/>
      <c r="C90" s="242"/>
      <c r="D90" s="243" t="s">
        <v>162</v>
      </c>
      <c r="E90" s="244" t="s">
        <v>34</v>
      </c>
      <c r="F90" s="245" t="s">
        <v>168</v>
      </c>
      <c r="G90" s="242"/>
      <c r="H90" s="246">
        <v>1</v>
      </c>
      <c r="I90" s="247"/>
      <c r="J90" s="242"/>
      <c r="K90" s="242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162</v>
      </c>
      <c r="AU90" s="252" t="s">
        <v>86</v>
      </c>
      <c r="AV90" s="14" t="s">
        <v>160</v>
      </c>
      <c r="AW90" s="14" t="s">
        <v>41</v>
      </c>
      <c r="AX90" s="14" t="s">
        <v>84</v>
      </c>
      <c r="AY90" s="252" t="s">
        <v>153</v>
      </c>
    </row>
    <row r="91" spans="2:65" s="1" customFormat="1" ht="31.5" customHeight="1">
      <c r="B91" s="43"/>
      <c r="C91" s="206" t="s">
        <v>86</v>
      </c>
      <c r="D91" s="206" t="s">
        <v>155</v>
      </c>
      <c r="E91" s="207" t="s">
        <v>2609</v>
      </c>
      <c r="F91" s="208" t="s">
        <v>2610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159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2606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2606</v>
      </c>
      <c r="BM91" s="25" t="s">
        <v>2611</v>
      </c>
    </row>
    <row r="92" spans="2:65" s="12" customFormat="1" ht="13.5">
      <c r="B92" s="218"/>
      <c r="C92" s="219"/>
      <c r="D92" s="220" t="s">
        <v>162</v>
      </c>
      <c r="E92" s="221" t="s">
        <v>34</v>
      </c>
      <c r="F92" s="222" t="s">
        <v>2612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2" customFormat="1" ht="13.5">
      <c r="B93" s="218"/>
      <c r="C93" s="219"/>
      <c r="D93" s="220" t="s">
        <v>162</v>
      </c>
      <c r="E93" s="221" t="s">
        <v>34</v>
      </c>
      <c r="F93" s="222" t="s">
        <v>2613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65" s="13" customFormat="1" ht="13.5">
      <c r="B94" s="230"/>
      <c r="C94" s="231"/>
      <c r="D94" s="220" t="s">
        <v>162</v>
      </c>
      <c r="E94" s="232" t="s">
        <v>34</v>
      </c>
      <c r="F94" s="233" t="s">
        <v>84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1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31.5" customHeight="1">
      <c r="B96" s="43"/>
      <c r="C96" s="206" t="s">
        <v>95</v>
      </c>
      <c r="D96" s="206" t="s">
        <v>155</v>
      </c>
      <c r="E96" s="207" t="s">
        <v>2614</v>
      </c>
      <c r="F96" s="208" t="s">
        <v>2615</v>
      </c>
      <c r="G96" s="209" t="s">
        <v>388</v>
      </c>
      <c r="H96" s="210">
        <v>1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2606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2606</v>
      </c>
      <c r="BM96" s="25" t="s">
        <v>2616</v>
      </c>
    </row>
    <row r="97" spans="2:65" s="13" customFormat="1" ht="13.5">
      <c r="B97" s="230"/>
      <c r="C97" s="231"/>
      <c r="D97" s="220" t="s">
        <v>162</v>
      </c>
      <c r="E97" s="232" t="s">
        <v>34</v>
      </c>
      <c r="F97" s="233" t="s">
        <v>84</v>
      </c>
      <c r="G97" s="231"/>
      <c r="H97" s="234">
        <v>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162</v>
      </c>
      <c r="AU97" s="240" t="s">
        <v>86</v>
      </c>
      <c r="AV97" s="13" t="s">
        <v>86</v>
      </c>
      <c r="AW97" s="13" t="s">
        <v>41</v>
      </c>
      <c r="AX97" s="13" t="s">
        <v>77</v>
      </c>
      <c r="AY97" s="240" t="s">
        <v>153</v>
      </c>
    </row>
    <row r="98" spans="2:65" s="14" customFormat="1" ht="13.5">
      <c r="B98" s="241"/>
      <c r="C98" s="242"/>
      <c r="D98" s="220" t="s">
        <v>162</v>
      </c>
      <c r="E98" s="253" t="s">
        <v>34</v>
      </c>
      <c r="F98" s="254" t="s">
        <v>168</v>
      </c>
      <c r="G98" s="242"/>
      <c r="H98" s="255">
        <v>1</v>
      </c>
      <c r="I98" s="247"/>
      <c r="J98" s="242"/>
      <c r="K98" s="242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162</v>
      </c>
      <c r="AU98" s="252" t="s">
        <v>86</v>
      </c>
      <c r="AV98" s="14" t="s">
        <v>160</v>
      </c>
      <c r="AW98" s="14" t="s">
        <v>41</v>
      </c>
      <c r="AX98" s="14" t="s">
        <v>84</v>
      </c>
      <c r="AY98" s="252" t="s">
        <v>153</v>
      </c>
    </row>
    <row r="99" spans="2:65" s="11" customFormat="1" ht="29.85" customHeight="1">
      <c r="B99" s="189"/>
      <c r="C99" s="190"/>
      <c r="D99" s="203" t="s">
        <v>76</v>
      </c>
      <c r="E99" s="204" t="s">
        <v>2617</v>
      </c>
      <c r="F99" s="204" t="s">
        <v>2618</v>
      </c>
      <c r="G99" s="190"/>
      <c r="H99" s="190"/>
      <c r="I99" s="193"/>
      <c r="J99" s="205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</v>
      </c>
      <c r="S99" s="197"/>
      <c r="T99" s="199">
        <f>SUM(T100:T103)</f>
        <v>0</v>
      </c>
      <c r="AR99" s="200" t="s">
        <v>202</v>
      </c>
      <c r="AT99" s="201" t="s">
        <v>76</v>
      </c>
      <c r="AU99" s="201" t="s">
        <v>84</v>
      </c>
      <c r="AY99" s="200" t="s">
        <v>153</v>
      </c>
      <c r="BK99" s="202">
        <f>SUM(BK100:BK103)</f>
        <v>0</v>
      </c>
    </row>
    <row r="100" spans="2:65" s="1" customFormat="1" ht="22.5" customHeight="1">
      <c r="B100" s="43"/>
      <c r="C100" s="206" t="s">
        <v>160</v>
      </c>
      <c r="D100" s="206" t="s">
        <v>155</v>
      </c>
      <c r="E100" s="207" t="s">
        <v>2619</v>
      </c>
      <c r="F100" s="208" t="s">
        <v>2620</v>
      </c>
      <c r="G100" s="209" t="s">
        <v>388</v>
      </c>
      <c r="H100" s="210">
        <v>1</v>
      </c>
      <c r="I100" s="211"/>
      <c r="J100" s="212">
        <f>ROUND(I100*H100,2)</f>
        <v>0</v>
      </c>
      <c r="K100" s="208" t="s">
        <v>34</v>
      </c>
      <c r="L100" s="63"/>
      <c r="M100" s="213" t="s">
        <v>34</v>
      </c>
      <c r="N100" s="214" t="s">
        <v>48</v>
      </c>
      <c r="O100" s="4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2606</v>
      </c>
      <c r="AT100" s="25" t="s">
        <v>155</v>
      </c>
      <c r="AU100" s="25" t="s">
        <v>86</v>
      </c>
      <c r="AY100" s="25" t="s">
        <v>153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84</v>
      </c>
      <c r="BK100" s="217">
        <f>ROUND(I100*H100,2)</f>
        <v>0</v>
      </c>
      <c r="BL100" s="25" t="s">
        <v>2606</v>
      </c>
      <c r="BM100" s="25" t="s">
        <v>2621</v>
      </c>
    </row>
    <row r="101" spans="2:65" s="12" customFormat="1" ht="13.5">
      <c r="B101" s="218"/>
      <c r="C101" s="219"/>
      <c r="D101" s="220" t="s">
        <v>162</v>
      </c>
      <c r="E101" s="221" t="s">
        <v>34</v>
      </c>
      <c r="F101" s="222" t="s">
        <v>2622</v>
      </c>
      <c r="G101" s="219"/>
      <c r="H101" s="223" t="s">
        <v>34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162</v>
      </c>
      <c r="AU101" s="229" t="s">
        <v>86</v>
      </c>
      <c r="AV101" s="12" t="s">
        <v>84</v>
      </c>
      <c r="AW101" s="12" t="s">
        <v>41</v>
      </c>
      <c r="AX101" s="12" t="s">
        <v>77</v>
      </c>
      <c r="AY101" s="229" t="s">
        <v>153</v>
      </c>
    </row>
    <row r="102" spans="2:65" s="13" customFormat="1" ht="13.5">
      <c r="B102" s="230"/>
      <c r="C102" s="231"/>
      <c r="D102" s="220" t="s">
        <v>162</v>
      </c>
      <c r="E102" s="232" t="s">
        <v>34</v>
      </c>
      <c r="F102" s="233" t="s">
        <v>84</v>
      </c>
      <c r="G102" s="231"/>
      <c r="H102" s="234">
        <v>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162</v>
      </c>
      <c r="AU102" s="240" t="s">
        <v>86</v>
      </c>
      <c r="AV102" s="13" t="s">
        <v>86</v>
      </c>
      <c r="AW102" s="13" t="s">
        <v>41</v>
      </c>
      <c r="AX102" s="13" t="s">
        <v>77</v>
      </c>
      <c r="AY102" s="240" t="s">
        <v>153</v>
      </c>
    </row>
    <row r="103" spans="2:65" s="14" customFormat="1" ht="13.5">
      <c r="B103" s="241"/>
      <c r="C103" s="242"/>
      <c r="D103" s="220" t="s">
        <v>162</v>
      </c>
      <c r="E103" s="253" t="s">
        <v>34</v>
      </c>
      <c r="F103" s="254" t="s">
        <v>168</v>
      </c>
      <c r="G103" s="242"/>
      <c r="H103" s="255">
        <v>1</v>
      </c>
      <c r="I103" s="247"/>
      <c r="J103" s="242"/>
      <c r="K103" s="242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162</v>
      </c>
      <c r="AU103" s="252" t="s">
        <v>86</v>
      </c>
      <c r="AV103" s="14" t="s">
        <v>160</v>
      </c>
      <c r="AW103" s="14" t="s">
        <v>41</v>
      </c>
      <c r="AX103" s="14" t="s">
        <v>84</v>
      </c>
      <c r="AY103" s="252" t="s">
        <v>153</v>
      </c>
    </row>
    <row r="104" spans="2:65" s="11" customFormat="1" ht="29.85" customHeight="1">
      <c r="B104" s="189"/>
      <c r="C104" s="190"/>
      <c r="D104" s="203" t="s">
        <v>76</v>
      </c>
      <c r="E104" s="204" t="s">
        <v>2623</v>
      </c>
      <c r="F104" s="204" t="s">
        <v>2624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SUM(P105:P118)</f>
        <v>0</v>
      </c>
      <c r="Q104" s="197"/>
      <c r="R104" s="198">
        <f>SUM(R105:R118)</f>
        <v>0</v>
      </c>
      <c r="S104" s="197"/>
      <c r="T104" s="199">
        <f>SUM(T105:T118)</f>
        <v>0</v>
      </c>
      <c r="AR104" s="200" t="s">
        <v>202</v>
      </c>
      <c r="AT104" s="201" t="s">
        <v>76</v>
      </c>
      <c r="AU104" s="201" t="s">
        <v>84</v>
      </c>
      <c r="AY104" s="200" t="s">
        <v>153</v>
      </c>
      <c r="BK104" s="202">
        <f>SUM(BK105:BK118)</f>
        <v>0</v>
      </c>
    </row>
    <row r="105" spans="2:65" s="1" customFormat="1" ht="22.5" customHeight="1">
      <c r="B105" s="43"/>
      <c r="C105" s="206" t="s">
        <v>202</v>
      </c>
      <c r="D105" s="206" t="s">
        <v>155</v>
      </c>
      <c r="E105" s="207" t="s">
        <v>2625</v>
      </c>
      <c r="F105" s="208" t="s">
        <v>2626</v>
      </c>
      <c r="G105" s="209" t="s">
        <v>388</v>
      </c>
      <c r="H105" s="210">
        <v>1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2606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2606</v>
      </c>
      <c r="BM105" s="25" t="s">
        <v>2627</v>
      </c>
    </row>
    <row r="106" spans="2:65" s="13" customFormat="1" ht="13.5">
      <c r="B106" s="230"/>
      <c r="C106" s="231"/>
      <c r="D106" s="220" t="s">
        <v>162</v>
      </c>
      <c r="E106" s="232" t="s">
        <v>34</v>
      </c>
      <c r="F106" s="233" t="s">
        <v>84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4" customFormat="1" ht="13.5">
      <c r="B107" s="241"/>
      <c r="C107" s="242"/>
      <c r="D107" s="243" t="s">
        <v>162</v>
      </c>
      <c r="E107" s="244" t="s">
        <v>34</v>
      </c>
      <c r="F107" s="245" t="s">
        <v>168</v>
      </c>
      <c r="G107" s="242"/>
      <c r="H107" s="246">
        <v>1</v>
      </c>
      <c r="I107" s="247"/>
      <c r="J107" s="242"/>
      <c r="K107" s="242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162</v>
      </c>
      <c r="AU107" s="252" t="s">
        <v>86</v>
      </c>
      <c r="AV107" s="14" t="s">
        <v>160</v>
      </c>
      <c r="AW107" s="14" t="s">
        <v>41</v>
      </c>
      <c r="AX107" s="14" t="s">
        <v>84</v>
      </c>
      <c r="AY107" s="252" t="s">
        <v>153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2628</v>
      </c>
      <c r="F108" s="208" t="s">
        <v>2629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159</v>
      </c>
      <c r="L108" s="63"/>
      <c r="M108" s="213" t="s">
        <v>34</v>
      </c>
      <c r="N108" s="214" t="s">
        <v>48</v>
      </c>
      <c r="O108" s="4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2606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2606</v>
      </c>
      <c r="BM108" s="25" t="s">
        <v>2630</v>
      </c>
    </row>
    <row r="109" spans="2:65" s="13" customFormat="1" ht="13.5">
      <c r="B109" s="230"/>
      <c r="C109" s="231"/>
      <c r="D109" s="220" t="s">
        <v>162</v>
      </c>
      <c r="E109" s="232" t="s">
        <v>34</v>
      </c>
      <c r="F109" s="233" t="s">
        <v>84</v>
      </c>
      <c r="G109" s="231"/>
      <c r="H109" s="234">
        <v>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4" customFormat="1" ht="13.5">
      <c r="B110" s="241"/>
      <c r="C110" s="242"/>
      <c r="D110" s="243" t="s">
        <v>162</v>
      </c>
      <c r="E110" s="244" t="s">
        <v>34</v>
      </c>
      <c r="F110" s="245" t="s">
        <v>168</v>
      </c>
      <c r="G110" s="242"/>
      <c r="H110" s="246">
        <v>1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162</v>
      </c>
      <c r="AU110" s="252" t="s">
        <v>86</v>
      </c>
      <c r="AV110" s="14" t="s">
        <v>160</v>
      </c>
      <c r="AW110" s="14" t="s">
        <v>41</v>
      </c>
      <c r="AX110" s="14" t="s">
        <v>84</v>
      </c>
      <c r="AY110" s="252" t="s">
        <v>153</v>
      </c>
    </row>
    <row r="111" spans="2:65" s="1" customFormat="1" ht="22.5" customHeight="1">
      <c r="B111" s="43"/>
      <c r="C111" s="206" t="s">
        <v>211</v>
      </c>
      <c r="D111" s="206" t="s">
        <v>155</v>
      </c>
      <c r="E111" s="207" t="s">
        <v>2631</v>
      </c>
      <c r="F111" s="208" t="s">
        <v>2632</v>
      </c>
      <c r="G111" s="209" t="s">
        <v>388</v>
      </c>
      <c r="H111" s="210">
        <v>1</v>
      </c>
      <c r="I111" s="211"/>
      <c r="J111" s="212">
        <f>ROUND(I111*H111,2)</f>
        <v>0</v>
      </c>
      <c r="K111" s="208" t="s">
        <v>159</v>
      </c>
      <c r="L111" s="63"/>
      <c r="M111" s="213" t="s">
        <v>34</v>
      </c>
      <c r="N111" s="214" t="s">
        <v>48</v>
      </c>
      <c r="O111" s="4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2606</v>
      </c>
      <c r="AT111" s="25" t="s">
        <v>155</v>
      </c>
      <c r="AU111" s="25" t="s">
        <v>86</v>
      </c>
      <c r="AY111" s="25" t="s">
        <v>153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84</v>
      </c>
      <c r="BK111" s="217">
        <f>ROUND(I111*H111,2)</f>
        <v>0</v>
      </c>
      <c r="BL111" s="25" t="s">
        <v>2606</v>
      </c>
      <c r="BM111" s="25" t="s">
        <v>2633</v>
      </c>
    </row>
    <row r="112" spans="2:65" s="12" customFormat="1" ht="27">
      <c r="B112" s="218"/>
      <c r="C112" s="219"/>
      <c r="D112" s="220" t="s">
        <v>162</v>
      </c>
      <c r="E112" s="221" t="s">
        <v>34</v>
      </c>
      <c r="F112" s="222" t="s">
        <v>2634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 ht="13.5">
      <c r="B113" s="230"/>
      <c r="C113" s="231"/>
      <c r="D113" s="220" t="s">
        <v>162</v>
      </c>
      <c r="E113" s="232" t="s">
        <v>34</v>
      </c>
      <c r="F113" s="233" t="s">
        <v>84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4" customFormat="1" ht="13.5">
      <c r="B114" s="241"/>
      <c r="C114" s="242"/>
      <c r="D114" s="243" t="s">
        <v>162</v>
      </c>
      <c r="E114" s="244" t="s">
        <v>34</v>
      </c>
      <c r="F114" s="245" t="s">
        <v>168</v>
      </c>
      <c r="G114" s="242"/>
      <c r="H114" s="246">
        <v>1</v>
      </c>
      <c r="I114" s="247"/>
      <c r="J114" s="242"/>
      <c r="K114" s="242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162</v>
      </c>
      <c r="AU114" s="252" t="s">
        <v>86</v>
      </c>
      <c r="AV114" s="14" t="s">
        <v>160</v>
      </c>
      <c r="AW114" s="14" t="s">
        <v>41</v>
      </c>
      <c r="AX114" s="14" t="s">
        <v>84</v>
      </c>
      <c r="AY114" s="252" t="s">
        <v>153</v>
      </c>
    </row>
    <row r="115" spans="2:65" s="1" customFormat="1" ht="22.5" customHeight="1">
      <c r="B115" s="43"/>
      <c r="C115" s="206" t="s">
        <v>215</v>
      </c>
      <c r="D115" s="206" t="s">
        <v>155</v>
      </c>
      <c r="E115" s="207" t="s">
        <v>2635</v>
      </c>
      <c r="F115" s="208" t="s">
        <v>2636</v>
      </c>
      <c r="G115" s="209" t="s">
        <v>593</v>
      </c>
      <c r="H115" s="210">
        <v>4320</v>
      </c>
      <c r="I115" s="211"/>
      <c r="J115" s="212">
        <f>ROUND(I115*H115,2)</f>
        <v>0</v>
      </c>
      <c r="K115" s="208" t="s">
        <v>159</v>
      </c>
      <c r="L115" s="63"/>
      <c r="M115" s="213" t="s">
        <v>34</v>
      </c>
      <c r="N115" s="214" t="s">
        <v>48</v>
      </c>
      <c r="O115" s="4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2606</v>
      </c>
      <c r="AT115" s="25" t="s">
        <v>155</v>
      </c>
      <c r="AU115" s="25" t="s">
        <v>86</v>
      </c>
      <c r="AY115" s="25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84</v>
      </c>
      <c r="BK115" s="217">
        <f>ROUND(I115*H115,2)</f>
        <v>0</v>
      </c>
      <c r="BL115" s="25" t="s">
        <v>2606</v>
      </c>
      <c r="BM115" s="25" t="s">
        <v>2637</v>
      </c>
    </row>
    <row r="116" spans="2:65" s="12" customFormat="1" ht="13.5">
      <c r="B116" s="218"/>
      <c r="C116" s="219"/>
      <c r="D116" s="220" t="s">
        <v>162</v>
      </c>
      <c r="E116" s="221" t="s">
        <v>34</v>
      </c>
      <c r="F116" s="222" t="s">
        <v>2638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3" customFormat="1" ht="13.5">
      <c r="B117" s="230"/>
      <c r="C117" s="231"/>
      <c r="D117" s="220" t="s">
        <v>162</v>
      </c>
      <c r="E117" s="232" t="s">
        <v>34</v>
      </c>
      <c r="F117" s="233" t="s">
        <v>2639</v>
      </c>
      <c r="G117" s="231"/>
      <c r="H117" s="234">
        <v>4320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 ht="13.5">
      <c r="B118" s="241"/>
      <c r="C118" s="242"/>
      <c r="D118" s="220" t="s">
        <v>162</v>
      </c>
      <c r="E118" s="253" t="s">
        <v>34</v>
      </c>
      <c r="F118" s="254" t="s">
        <v>168</v>
      </c>
      <c r="G118" s="242"/>
      <c r="H118" s="255">
        <v>4320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1" customFormat="1" ht="29.85" customHeight="1">
      <c r="B119" s="189"/>
      <c r="C119" s="190"/>
      <c r="D119" s="203" t="s">
        <v>76</v>
      </c>
      <c r="E119" s="204" t="s">
        <v>2640</v>
      </c>
      <c r="F119" s="204" t="s">
        <v>2641</v>
      </c>
      <c r="G119" s="190"/>
      <c r="H119" s="190"/>
      <c r="I119" s="193"/>
      <c r="J119" s="205">
        <f>BK119</f>
        <v>0</v>
      </c>
      <c r="K119" s="190"/>
      <c r="L119" s="195"/>
      <c r="M119" s="196"/>
      <c r="N119" s="197"/>
      <c r="O119" s="197"/>
      <c r="P119" s="198">
        <f>SUM(P120:P127)</f>
        <v>0</v>
      </c>
      <c r="Q119" s="197"/>
      <c r="R119" s="198">
        <f>SUM(R120:R127)</f>
        <v>0</v>
      </c>
      <c r="S119" s="197"/>
      <c r="T119" s="199">
        <f>SUM(T120:T127)</f>
        <v>0</v>
      </c>
      <c r="AR119" s="200" t="s">
        <v>202</v>
      </c>
      <c r="AT119" s="201" t="s">
        <v>76</v>
      </c>
      <c r="AU119" s="201" t="s">
        <v>84</v>
      </c>
      <c r="AY119" s="200" t="s">
        <v>153</v>
      </c>
      <c r="BK119" s="202">
        <f>SUM(BK120:BK127)</f>
        <v>0</v>
      </c>
    </row>
    <row r="120" spans="2:65" s="1" customFormat="1" ht="22.5" customHeight="1">
      <c r="B120" s="43"/>
      <c r="C120" s="206" t="s">
        <v>221</v>
      </c>
      <c r="D120" s="206" t="s">
        <v>155</v>
      </c>
      <c r="E120" s="207" t="s">
        <v>2642</v>
      </c>
      <c r="F120" s="208" t="s">
        <v>2643</v>
      </c>
      <c r="G120" s="209" t="s">
        <v>388</v>
      </c>
      <c r="H120" s="210">
        <v>1</v>
      </c>
      <c r="I120" s="211"/>
      <c r="J120" s="212">
        <f>ROUND(I120*H120,2)</f>
        <v>0</v>
      </c>
      <c r="K120" s="208" t="s">
        <v>159</v>
      </c>
      <c r="L120" s="63"/>
      <c r="M120" s="213" t="s">
        <v>34</v>
      </c>
      <c r="N120" s="214" t="s">
        <v>48</v>
      </c>
      <c r="O120" s="4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2606</v>
      </c>
      <c r="AT120" s="25" t="s">
        <v>155</v>
      </c>
      <c r="AU120" s="25" t="s">
        <v>86</v>
      </c>
      <c r="AY120" s="25" t="s">
        <v>153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84</v>
      </c>
      <c r="BK120" s="217">
        <f>ROUND(I120*H120,2)</f>
        <v>0</v>
      </c>
      <c r="BL120" s="25" t="s">
        <v>2606</v>
      </c>
      <c r="BM120" s="25" t="s">
        <v>2644</v>
      </c>
    </row>
    <row r="121" spans="2:65" s="13" customFormat="1" ht="13.5">
      <c r="B121" s="230"/>
      <c r="C121" s="231"/>
      <c r="D121" s="220" t="s">
        <v>162</v>
      </c>
      <c r="E121" s="232" t="s">
        <v>34</v>
      </c>
      <c r="F121" s="233" t="s">
        <v>84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65" s="14" customFormat="1" ht="13.5">
      <c r="B122" s="241"/>
      <c r="C122" s="242"/>
      <c r="D122" s="243" t="s">
        <v>162</v>
      </c>
      <c r="E122" s="244" t="s">
        <v>34</v>
      </c>
      <c r="F122" s="245" t="s">
        <v>168</v>
      </c>
      <c r="G122" s="242"/>
      <c r="H122" s="246">
        <v>1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162</v>
      </c>
      <c r="AU122" s="252" t="s">
        <v>86</v>
      </c>
      <c r="AV122" s="14" t="s">
        <v>160</v>
      </c>
      <c r="AW122" s="14" t="s">
        <v>41</v>
      </c>
      <c r="AX122" s="14" t="s">
        <v>84</v>
      </c>
      <c r="AY122" s="252" t="s">
        <v>153</v>
      </c>
    </row>
    <row r="123" spans="2:65" s="1" customFormat="1" ht="31.5" customHeight="1">
      <c r="B123" s="43"/>
      <c r="C123" s="206" t="s">
        <v>227</v>
      </c>
      <c r="D123" s="206" t="s">
        <v>155</v>
      </c>
      <c r="E123" s="207" t="s">
        <v>2645</v>
      </c>
      <c r="F123" s="208" t="s">
        <v>2646</v>
      </c>
      <c r="G123" s="209" t="s">
        <v>388</v>
      </c>
      <c r="H123" s="210">
        <v>1</v>
      </c>
      <c r="I123" s="211"/>
      <c r="J123" s="212">
        <f>ROUND(I123*H123,2)</f>
        <v>0</v>
      </c>
      <c r="K123" s="208" t="s">
        <v>159</v>
      </c>
      <c r="L123" s="63"/>
      <c r="M123" s="213" t="s">
        <v>34</v>
      </c>
      <c r="N123" s="214" t="s">
        <v>48</v>
      </c>
      <c r="O123" s="4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2606</v>
      </c>
      <c r="AT123" s="25" t="s">
        <v>155</v>
      </c>
      <c r="AU123" s="25" t="s">
        <v>86</v>
      </c>
      <c r="AY123" s="25" t="s">
        <v>153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84</v>
      </c>
      <c r="BK123" s="217">
        <f>ROUND(I123*H123,2)</f>
        <v>0</v>
      </c>
      <c r="BL123" s="25" t="s">
        <v>2606</v>
      </c>
      <c r="BM123" s="25" t="s">
        <v>2647</v>
      </c>
    </row>
    <row r="124" spans="2:65" s="12" customFormat="1" ht="13.5">
      <c r="B124" s="218"/>
      <c r="C124" s="219"/>
      <c r="D124" s="220" t="s">
        <v>162</v>
      </c>
      <c r="E124" s="221" t="s">
        <v>34</v>
      </c>
      <c r="F124" s="222" t="s">
        <v>2648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65" s="12" customFormat="1" ht="13.5">
      <c r="B125" s="218"/>
      <c r="C125" s="219"/>
      <c r="D125" s="220" t="s">
        <v>162</v>
      </c>
      <c r="E125" s="221" t="s">
        <v>34</v>
      </c>
      <c r="F125" s="222" t="s">
        <v>2649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84</v>
      </c>
      <c r="G126" s="231"/>
      <c r="H126" s="234">
        <v>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 ht="13.5">
      <c r="B127" s="241"/>
      <c r="C127" s="242"/>
      <c r="D127" s="220" t="s">
        <v>162</v>
      </c>
      <c r="E127" s="253" t="s">
        <v>34</v>
      </c>
      <c r="F127" s="254" t="s">
        <v>168</v>
      </c>
      <c r="G127" s="242"/>
      <c r="H127" s="255">
        <v>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1" customFormat="1" ht="29.85" customHeight="1">
      <c r="B128" s="189"/>
      <c r="C128" s="190"/>
      <c r="D128" s="203" t="s">
        <v>76</v>
      </c>
      <c r="E128" s="204" t="s">
        <v>2650</v>
      </c>
      <c r="F128" s="204" t="s">
        <v>2651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202</v>
      </c>
      <c r="AT128" s="201" t="s">
        <v>76</v>
      </c>
      <c r="AU128" s="201" t="s">
        <v>84</v>
      </c>
      <c r="AY128" s="200" t="s">
        <v>153</v>
      </c>
      <c r="BK128" s="202">
        <f>SUM(BK129:BK131)</f>
        <v>0</v>
      </c>
    </row>
    <row r="129" spans="2:65" s="1" customFormat="1" ht="22.5" customHeight="1">
      <c r="B129" s="43"/>
      <c r="C129" s="206" t="s">
        <v>232</v>
      </c>
      <c r="D129" s="206" t="s">
        <v>155</v>
      </c>
      <c r="E129" s="207" t="s">
        <v>2652</v>
      </c>
      <c r="F129" s="208" t="s">
        <v>2653</v>
      </c>
      <c r="G129" s="209" t="s">
        <v>388</v>
      </c>
      <c r="H129" s="210">
        <v>1</v>
      </c>
      <c r="I129" s="211"/>
      <c r="J129" s="212">
        <f>ROUND(I129*H129,2)</f>
        <v>0</v>
      </c>
      <c r="K129" s="208" t="s">
        <v>159</v>
      </c>
      <c r="L129" s="63"/>
      <c r="M129" s="213" t="s">
        <v>34</v>
      </c>
      <c r="N129" s="214" t="s">
        <v>48</v>
      </c>
      <c r="O129" s="4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2606</v>
      </c>
      <c r="AT129" s="25" t="s">
        <v>155</v>
      </c>
      <c r="AU129" s="25" t="s">
        <v>86</v>
      </c>
      <c r="AY129" s="25" t="s">
        <v>153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84</v>
      </c>
      <c r="BK129" s="217">
        <f>ROUND(I129*H129,2)</f>
        <v>0</v>
      </c>
      <c r="BL129" s="25" t="s">
        <v>2606</v>
      </c>
      <c r="BM129" s="25" t="s">
        <v>2654</v>
      </c>
    </row>
    <row r="130" spans="2:65" s="13" customFormat="1" ht="13.5">
      <c r="B130" s="230"/>
      <c r="C130" s="231"/>
      <c r="D130" s="220" t="s">
        <v>162</v>
      </c>
      <c r="E130" s="232" t="s">
        <v>34</v>
      </c>
      <c r="F130" s="233" t="s">
        <v>84</v>
      </c>
      <c r="G130" s="231"/>
      <c r="H130" s="234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1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84</v>
      </c>
      <c r="AY131" s="252" t="s">
        <v>153</v>
      </c>
    </row>
    <row r="132" spans="2:65" s="11" customFormat="1" ht="29.85" customHeight="1">
      <c r="B132" s="189"/>
      <c r="C132" s="190"/>
      <c r="D132" s="203" t="s">
        <v>76</v>
      </c>
      <c r="E132" s="204" t="s">
        <v>2655</v>
      </c>
      <c r="F132" s="204" t="s">
        <v>2656</v>
      </c>
      <c r="G132" s="190"/>
      <c r="H132" s="190"/>
      <c r="I132" s="193"/>
      <c r="J132" s="205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</v>
      </c>
      <c r="S132" s="197"/>
      <c r="T132" s="199">
        <f>SUM(T133:T135)</f>
        <v>0</v>
      </c>
      <c r="AR132" s="200" t="s">
        <v>202</v>
      </c>
      <c r="AT132" s="201" t="s">
        <v>76</v>
      </c>
      <c r="AU132" s="201" t="s">
        <v>84</v>
      </c>
      <c r="AY132" s="200" t="s">
        <v>153</v>
      </c>
      <c r="BK132" s="202">
        <f>SUM(BK133:BK135)</f>
        <v>0</v>
      </c>
    </row>
    <row r="133" spans="2:65" s="1" customFormat="1" ht="22.5" customHeight="1">
      <c r="B133" s="43"/>
      <c r="C133" s="206" t="s">
        <v>237</v>
      </c>
      <c r="D133" s="206" t="s">
        <v>155</v>
      </c>
      <c r="E133" s="207" t="s">
        <v>2657</v>
      </c>
      <c r="F133" s="208" t="s">
        <v>2658</v>
      </c>
      <c r="G133" s="209" t="s">
        <v>388</v>
      </c>
      <c r="H133" s="210">
        <v>1</v>
      </c>
      <c r="I133" s="211"/>
      <c r="J133" s="212">
        <f>ROUND(I133*H133,2)</f>
        <v>0</v>
      </c>
      <c r="K133" s="208" t="s">
        <v>159</v>
      </c>
      <c r="L133" s="63"/>
      <c r="M133" s="213" t="s">
        <v>34</v>
      </c>
      <c r="N133" s="214" t="s">
        <v>48</v>
      </c>
      <c r="O133" s="4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2606</v>
      </c>
      <c r="AT133" s="25" t="s">
        <v>155</v>
      </c>
      <c r="AU133" s="25" t="s">
        <v>86</v>
      </c>
      <c r="AY133" s="25" t="s">
        <v>153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84</v>
      </c>
      <c r="BK133" s="217">
        <f>ROUND(I133*H133,2)</f>
        <v>0</v>
      </c>
      <c r="BL133" s="25" t="s">
        <v>2606</v>
      </c>
      <c r="BM133" s="25" t="s">
        <v>2659</v>
      </c>
    </row>
    <row r="134" spans="2:65" s="13" customFormat="1" ht="13.5">
      <c r="B134" s="230"/>
      <c r="C134" s="231"/>
      <c r="D134" s="220" t="s">
        <v>162</v>
      </c>
      <c r="E134" s="232" t="s">
        <v>34</v>
      </c>
      <c r="F134" s="233" t="s">
        <v>84</v>
      </c>
      <c r="G134" s="231"/>
      <c r="H134" s="234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65" s="14" customFormat="1" ht="13.5">
      <c r="B135" s="241"/>
      <c r="C135" s="242"/>
      <c r="D135" s="220" t="s">
        <v>162</v>
      </c>
      <c r="E135" s="253" t="s">
        <v>34</v>
      </c>
      <c r="F135" s="254" t="s">
        <v>168</v>
      </c>
      <c r="G135" s="242"/>
      <c r="H135" s="255">
        <v>1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162</v>
      </c>
      <c r="AU135" s="252" t="s">
        <v>86</v>
      </c>
      <c r="AV135" s="14" t="s">
        <v>160</v>
      </c>
      <c r="AW135" s="14" t="s">
        <v>41</v>
      </c>
      <c r="AX135" s="14" t="s">
        <v>84</v>
      </c>
      <c r="AY135" s="252" t="s">
        <v>153</v>
      </c>
    </row>
    <row r="136" spans="2:65" s="11" customFormat="1" ht="29.85" customHeight="1">
      <c r="B136" s="189"/>
      <c r="C136" s="190"/>
      <c r="D136" s="203" t="s">
        <v>76</v>
      </c>
      <c r="E136" s="204" t="s">
        <v>2660</v>
      </c>
      <c r="F136" s="204" t="s">
        <v>2661</v>
      </c>
      <c r="G136" s="190"/>
      <c r="H136" s="190"/>
      <c r="I136" s="193"/>
      <c r="J136" s="205">
        <f>BK136</f>
        <v>0</v>
      </c>
      <c r="K136" s="190"/>
      <c r="L136" s="195"/>
      <c r="M136" s="196"/>
      <c r="N136" s="197"/>
      <c r="O136" s="197"/>
      <c r="P136" s="198">
        <f>SUM(P137:P150)</f>
        <v>0</v>
      </c>
      <c r="Q136" s="197"/>
      <c r="R136" s="198">
        <f>SUM(R137:R150)</f>
        <v>0</v>
      </c>
      <c r="S136" s="197"/>
      <c r="T136" s="199">
        <f>SUM(T137:T150)</f>
        <v>0</v>
      </c>
      <c r="AR136" s="200" t="s">
        <v>202</v>
      </c>
      <c r="AT136" s="201" t="s">
        <v>76</v>
      </c>
      <c r="AU136" s="201" t="s">
        <v>84</v>
      </c>
      <c r="AY136" s="200" t="s">
        <v>153</v>
      </c>
      <c r="BK136" s="202">
        <f>SUM(BK137:BK150)</f>
        <v>0</v>
      </c>
    </row>
    <row r="137" spans="2:65" s="1" customFormat="1" ht="22.5" customHeight="1">
      <c r="B137" s="43"/>
      <c r="C137" s="206" t="s">
        <v>244</v>
      </c>
      <c r="D137" s="206" t="s">
        <v>155</v>
      </c>
      <c r="E137" s="207" t="s">
        <v>2662</v>
      </c>
      <c r="F137" s="208" t="s">
        <v>2663</v>
      </c>
      <c r="G137" s="209" t="s">
        <v>388</v>
      </c>
      <c r="H137" s="210">
        <v>1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2606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2606</v>
      </c>
      <c r="BM137" s="25" t="s">
        <v>2664</v>
      </c>
    </row>
    <row r="138" spans="2:65" s="12" customFormat="1" ht="13.5">
      <c r="B138" s="218"/>
      <c r="C138" s="219"/>
      <c r="D138" s="220" t="s">
        <v>162</v>
      </c>
      <c r="E138" s="221" t="s">
        <v>34</v>
      </c>
      <c r="F138" s="222" t="s">
        <v>2665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 ht="13.5">
      <c r="B139" s="218"/>
      <c r="C139" s="219"/>
      <c r="D139" s="220" t="s">
        <v>162</v>
      </c>
      <c r="E139" s="221" t="s">
        <v>34</v>
      </c>
      <c r="F139" s="222" t="s">
        <v>2666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2" customFormat="1" ht="13.5">
      <c r="B140" s="218"/>
      <c r="C140" s="219"/>
      <c r="D140" s="220" t="s">
        <v>162</v>
      </c>
      <c r="E140" s="221" t="s">
        <v>34</v>
      </c>
      <c r="F140" s="222" t="s">
        <v>2667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65" s="12" customFormat="1" ht="27">
      <c r="B141" s="218"/>
      <c r="C141" s="219"/>
      <c r="D141" s="220" t="s">
        <v>162</v>
      </c>
      <c r="E141" s="221" t="s">
        <v>34</v>
      </c>
      <c r="F141" s="222" t="s">
        <v>2668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65" s="13" customFormat="1" ht="13.5">
      <c r="B142" s="230"/>
      <c r="C142" s="231"/>
      <c r="D142" s="220" t="s">
        <v>162</v>
      </c>
      <c r="E142" s="232" t="s">
        <v>34</v>
      </c>
      <c r="F142" s="233" t="s">
        <v>84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 ht="13.5">
      <c r="B143" s="241"/>
      <c r="C143" s="242"/>
      <c r="D143" s="243" t="s">
        <v>162</v>
      </c>
      <c r="E143" s="244" t="s">
        <v>34</v>
      </c>
      <c r="F143" s="245" t="s">
        <v>168</v>
      </c>
      <c r="G143" s="242"/>
      <c r="H143" s="246">
        <v>1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5" s="1" customFormat="1" ht="22.5" customHeight="1">
      <c r="B144" s="43"/>
      <c r="C144" s="206" t="s">
        <v>248</v>
      </c>
      <c r="D144" s="206" t="s">
        <v>155</v>
      </c>
      <c r="E144" s="207" t="s">
        <v>2669</v>
      </c>
      <c r="F144" s="208" t="s">
        <v>2670</v>
      </c>
      <c r="G144" s="209" t="s">
        <v>388</v>
      </c>
      <c r="H144" s="210">
        <v>1</v>
      </c>
      <c r="I144" s="211"/>
      <c r="J144" s="212">
        <f>ROUND(I144*H144,2)</f>
        <v>0</v>
      </c>
      <c r="K144" s="208" t="s">
        <v>159</v>
      </c>
      <c r="L144" s="63"/>
      <c r="M144" s="213" t="s">
        <v>34</v>
      </c>
      <c r="N144" s="214" t="s">
        <v>48</v>
      </c>
      <c r="O144" s="4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5" t="s">
        <v>2606</v>
      </c>
      <c r="AT144" s="25" t="s">
        <v>155</v>
      </c>
      <c r="AU144" s="25" t="s">
        <v>86</v>
      </c>
      <c r="AY144" s="25" t="s">
        <v>153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84</v>
      </c>
      <c r="BK144" s="217">
        <f>ROUND(I144*H144,2)</f>
        <v>0</v>
      </c>
      <c r="BL144" s="25" t="s">
        <v>2606</v>
      </c>
      <c r="BM144" s="25" t="s">
        <v>2671</v>
      </c>
    </row>
    <row r="145" spans="2:65" s="12" customFormat="1" ht="13.5">
      <c r="B145" s="218"/>
      <c r="C145" s="219"/>
      <c r="D145" s="220" t="s">
        <v>162</v>
      </c>
      <c r="E145" s="221" t="s">
        <v>34</v>
      </c>
      <c r="F145" s="222" t="s">
        <v>2672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 ht="13.5">
      <c r="B146" s="230"/>
      <c r="C146" s="231"/>
      <c r="D146" s="220" t="s">
        <v>162</v>
      </c>
      <c r="E146" s="232" t="s">
        <v>34</v>
      </c>
      <c r="F146" s="233" t="s">
        <v>84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 ht="13.5">
      <c r="B147" s="241"/>
      <c r="C147" s="242"/>
      <c r="D147" s="243" t="s">
        <v>162</v>
      </c>
      <c r="E147" s="244" t="s">
        <v>34</v>
      </c>
      <c r="F147" s="245" t="s">
        <v>168</v>
      </c>
      <c r="G147" s="242"/>
      <c r="H147" s="246">
        <v>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84</v>
      </c>
      <c r="AY147" s="252" t="s">
        <v>153</v>
      </c>
    </row>
    <row r="148" spans="2:65" s="1" customFormat="1" ht="22.5" customHeight="1">
      <c r="B148" s="43"/>
      <c r="C148" s="206" t="s">
        <v>10</v>
      </c>
      <c r="D148" s="206" t="s">
        <v>155</v>
      </c>
      <c r="E148" s="207" t="s">
        <v>2673</v>
      </c>
      <c r="F148" s="208" t="s">
        <v>2674</v>
      </c>
      <c r="G148" s="209" t="s">
        <v>388</v>
      </c>
      <c r="H148" s="210">
        <v>1</v>
      </c>
      <c r="I148" s="211"/>
      <c r="J148" s="212">
        <f>ROUND(I148*H148,2)</f>
        <v>0</v>
      </c>
      <c r="K148" s="208" t="s">
        <v>159</v>
      </c>
      <c r="L148" s="63"/>
      <c r="M148" s="213" t="s">
        <v>34</v>
      </c>
      <c r="N148" s="214" t="s">
        <v>48</v>
      </c>
      <c r="O148" s="4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5" t="s">
        <v>2606</v>
      </c>
      <c r="AT148" s="25" t="s">
        <v>155</v>
      </c>
      <c r="AU148" s="25" t="s">
        <v>86</v>
      </c>
      <c r="AY148" s="25" t="s">
        <v>153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5" t="s">
        <v>84</v>
      </c>
      <c r="BK148" s="217">
        <f>ROUND(I148*H148,2)</f>
        <v>0</v>
      </c>
      <c r="BL148" s="25" t="s">
        <v>2606</v>
      </c>
      <c r="BM148" s="25" t="s">
        <v>2675</v>
      </c>
    </row>
    <row r="149" spans="2:65" s="13" customFormat="1" ht="13.5">
      <c r="B149" s="230"/>
      <c r="C149" s="231"/>
      <c r="D149" s="220" t="s">
        <v>162</v>
      </c>
      <c r="E149" s="232" t="s">
        <v>34</v>
      </c>
      <c r="F149" s="233" t="s">
        <v>84</v>
      </c>
      <c r="G149" s="231"/>
      <c r="H149" s="234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65" s="14" customFormat="1" ht="13.5">
      <c r="B150" s="241"/>
      <c r="C150" s="242"/>
      <c r="D150" s="220" t="s">
        <v>162</v>
      </c>
      <c r="E150" s="253" t="s">
        <v>34</v>
      </c>
      <c r="F150" s="254" t="s">
        <v>168</v>
      </c>
      <c r="G150" s="242"/>
      <c r="H150" s="255">
        <v>1</v>
      </c>
      <c r="I150" s="247"/>
      <c r="J150" s="242"/>
      <c r="K150" s="242"/>
      <c r="L150" s="248"/>
      <c r="M150" s="274"/>
      <c r="N150" s="275"/>
      <c r="O150" s="275"/>
      <c r="P150" s="275"/>
      <c r="Q150" s="275"/>
      <c r="R150" s="275"/>
      <c r="S150" s="275"/>
      <c r="T150" s="276"/>
      <c r="AT150" s="252" t="s">
        <v>162</v>
      </c>
      <c r="AU150" s="252" t="s">
        <v>86</v>
      </c>
      <c r="AV150" s="14" t="s">
        <v>160</v>
      </c>
      <c r="AW150" s="14" t="s">
        <v>41</v>
      </c>
      <c r="AX150" s="14" t="s">
        <v>84</v>
      </c>
      <c r="AY150" s="252" t="s">
        <v>153</v>
      </c>
    </row>
    <row r="151" spans="2:65" s="1" customFormat="1" ht="6.95" customHeight="1">
      <c r="B151" s="58"/>
      <c r="C151" s="59"/>
      <c r="D151" s="59"/>
      <c r="E151" s="59"/>
      <c r="F151" s="59"/>
      <c r="G151" s="59"/>
      <c r="H151" s="59"/>
      <c r="I151" s="150"/>
      <c r="J151" s="59"/>
      <c r="K151" s="59"/>
      <c r="L151" s="63"/>
    </row>
  </sheetData>
  <sheetProtection password="CC35" sheet="1" objects="1" scenarios="1" formatCells="0" formatColumns="0" formatRows="0" sort="0" autoFilter="0"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94" customWidth="1"/>
    <col min="2" max="2" width="1.6640625" style="294" customWidth="1"/>
    <col min="3" max="4" width="5" style="294" customWidth="1"/>
    <col min="5" max="5" width="11.6640625" style="294" customWidth="1"/>
    <col min="6" max="6" width="9.1640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40625" style="294" customWidth="1"/>
  </cols>
  <sheetData>
    <row r="1" spans="2:1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2676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2677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2678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2679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2680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2681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2682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2683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2684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2685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2686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2687</v>
      </c>
      <c r="F17" s="431" t="s">
        <v>2688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2689</v>
      </c>
      <c r="F18" s="431" t="s">
        <v>2690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2691</v>
      </c>
      <c r="F19" s="431" t="s">
        <v>2692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2693</v>
      </c>
      <c r="F20" s="431" t="s">
        <v>2694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2695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2696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2697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2698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2699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2700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2701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2702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2703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2704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2705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2706</v>
      </c>
      <c r="F35" s="303"/>
      <c r="G35" s="431" t="s">
        <v>2707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2708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2709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2710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2711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2712</v>
      </c>
      <c r="F40" s="303"/>
      <c r="G40" s="431" t="s">
        <v>2713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2714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2715</v>
      </c>
      <c r="F42" s="303"/>
      <c r="G42" s="431" t="s">
        <v>2716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2717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2718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2719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2720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2721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2722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2723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2724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2725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2726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2727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2728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2729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2730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2731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2732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2733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2734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2735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2736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2737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2738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2739</v>
      </c>
      <c r="D74" s="319"/>
      <c r="E74" s="319"/>
      <c r="F74" s="319" t="s">
        <v>2740</v>
      </c>
      <c r="G74" s="320"/>
      <c r="H74" s="319" t="s">
        <v>139</v>
      </c>
      <c r="I74" s="319" t="s">
        <v>62</v>
      </c>
      <c r="J74" s="319" t="s">
        <v>2741</v>
      </c>
      <c r="K74" s="318"/>
    </row>
    <row r="75" spans="2:11" ht="17.25" customHeight="1">
      <c r="B75" s="317"/>
      <c r="C75" s="321" t="s">
        <v>2742</v>
      </c>
      <c r="D75" s="321"/>
      <c r="E75" s="321"/>
      <c r="F75" s="322" t="s">
        <v>2743</v>
      </c>
      <c r="G75" s="323"/>
      <c r="H75" s="321"/>
      <c r="I75" s="321"/>
      <c r="J75" s="321" t="s">
        <v>2744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2745</v>
      </c>
      <c r="G77" s="325"/>
      <c r="H77" s="307" t="s">
        <v>2746</v>
      </c>
      <c r="I77" s="307" t="s">
        <v>2747</v>
      </c>
      <c r="J77" s="307">
        <v>20</v>
      </c>
      <c r="K77" s="318"/>
    </row>
    <row r="78" spans="2:11" ht="15" customHeight="1">
      <c r="B78" s="317"/>
      <c r="C78" s="307" t="s">
        <v>2748</v>
      </c>
      <c r="D78" s="307"/>
      <c r="E78" s="307"/>
      <c r="F78" s="326" t="s">
        <v>2745</v>
      </c>
      <c r="G78" s="325"/>
      <c r="H78" s="307" t="s">
        <v>2749</v>
      </c>
      <c r="I78" s="307" t="s">
        <v>2747</v>
      </c>
      <c r="J78" s="307">
        <v>120</v>
      </c>
      <c r="K78" s="318"/>
    </row>
    <row r="79" spans="2:11" ht="15" customHeight="1">
      <c r="B79" s="327"/>
      <c r="C79" s="307" t="s">
        <v>2750</v>
      </c>
      <c r="D79" s="307"/>
      <c r="E79" s="307"/>
      <c r="F79" s="326" t="s">
        <v>2751</v>
      </c>
      <c r="G79" s="325"/>
      <c r="H79" s="307" t="s">
        <v>2752</v>
      </c>
      <c r="I79" s="307" t="s">
        <v>2747</v>
      </c>
      <c r="J79" s="307">
        <v>50</v>
      </c>
      <c r="K79" s="318"/>
    </row>
    <row r="80" spans="2:11" ht="15" customHeight="1">
      <c r="B80" s="327"/>
      <c r="C80" s="307" t="s">
        <v>2753</v>
      </c>
      <c r="D80" s="307"/>
      <c r="E80" s="307"/>
      <c r="F80" s="326" t="s">
        <v>2745</v>
      </c>
      <c r="G80" s="325"/>
      <c r="H80" s="307" t="s">
        <v>2754</v>
      </c>
      <c r="I80" s="307" t="s">
        <v>2755</v>
      </c>
      <c r="J80" s="307"/>
      <c r="K80" s="318"/>
    </row>
    <row r="81" spans="2:11" ht="15" customHeight="1">
      <c r="B81" s="327"/>
      <c r="C81" s="328" t="s">
        <v>2756</v>
      </c>
      <c r="D81" s="328"/>
      <c r="E81" s="328"/>
      <c r="F81" s="329" t="s">
        <v>2751</v>
      </c>
      <c r="G81" s="328"/>
      <c r="H81" s="328" t="s">
        <v>2757</v>
      </c>
      <c r="I81" s="328" t="s">
        <v>2747</v>
      </c>
      <c r="J81" s="328">
        <v>15</v>
      </c>
      <c r="K81" s="318"/>
    </row>
    <row r="82" spans="2:11" ht="15" customHeight="1">
      <c r="B82" s="327"/>
      <c r="C82" s="328" t="s">
        <v>2758</v>
      </c>
      <c r="D82" s="328"/>
      <c r="E82" s="328"/>
      <c r="F82" s="329" t="s">
        <v>2751</v>
      </c>
      <c r="G82" s="328"/>
      <c r="H82" s="328" t="s">
        <v>2759</v>
      </c>
      <c r="I82" s="328" t="s">
        <v>2747</v>
      </c>
      <c r="J82" s="328">
        <v>15</v>
      </c>
      <c r="K82" s="318"/>
    </row>
    <row r="83" spans="2:11" ht="15" customHeight="1">
      <c r="B83" s="327"/>
      <c r="C83" s="328" t="s">
        <v>2760</v>
      </c>
      <c r="D83" s="328"/>
      <c r="E83" s="328"/>
      <c r="F83" s="329" t="s">
        <v>2751</v>
      </c>
      <c r="G83" s="328"/>
      <c r="H83" s="328" t="s">
        <v>2761</v>
      </c>
      <c r="I83" s="328" t="s">
        <v>2747</v>
      </c>
      <c r="J83" s="328">
        <v>20</v>
      </c>
      <c r="K83" s="318"/>
    </row>
    <row r="84" spans="2:11" ht="15" customHeight="1">
      <c r="B84" s="327"/>
      <c r="C84" s="328" t="s">
        <v>2762</v>
      </c>
      <c r="D84" s="328"/>
      <c r="E84" s="328"/>
      <c r="F84" s="329" t="s">
        <v>2751</v>
      </c>
      <c r="G84" s="328"/>
      <c r="H84" s="328" t="s">
        <v>2763</v>
      </c>
      <c r="I84" s="328" t="s">
        <v>2747</v>
      </c>
      <c r="J84" s="328">
        <v>20</v>
      </c>
      <c r="K84" s="318"/>
    </row>
    <row r="85" spans="2:11" ht="15" customHeight="1">
      <c r="B85" s="327"/>
      <c r="C85" s="307" t="s">
        <v>2764</v>
      </c>
      <c r="D85" s="307"/>
      <c r="E85" s="307"/>
      <c r="F85" s="326" t="s">
        <v>2751</v>
      </c>
      <c r="G85" s="325"/>
      <c r="H85" s="307" t="s">
        <v>2765</v>
      </c>
      <c r="I85" s="307" t="s">
        <v>2747</v>
      </c>
      <c r="J85" s="307">
        <v>50</v>
      </c>
      <c r="K85" s="318"/>
    </row>
    <row r="86" spans="2:11" ht="15" customHeight="1">
      <c r="B86" s="327"/>
      <c r="C86" s="307" t="s">
        <v>2766</v>
      </c>
      <c r="D86" s="307"/>
      <c r="E86" s="307"/>
      <c r="F86" s="326" t="s">
        <v>2751</v>
      </c>
      <c r="G86" s="325"/>
      <c r="H86" s="307" t="s">
        <v>2767</v>
      </c>
      <c r="I86" s="307" t="s">
        <v>2747</v>
      </c>
      <c r="J86" s="307">
        <v>20</v>
      </c>
      <c r="K86" s="318"/>
    </row>
    <row r="87" spans="2:11" ht="15" customHeight="1">
      <c r="B87" s="327"/>
      <c r="C87" s="307" t="s">
        <v>2768</v>
      </c>
      <c r="D87" s="307"/>
      <c r="E87" s="307"/>
      <c r="F87" s="326" t="s">
        <v>2751</v>
      </c>
      <c r="G87" s="325"/>
      <c r="H87" s="307" t="s">
        <v>2769</v>
      </c>
      <c r="I87" s="307" t="s">
        <v>2747</v>
      </c>
      <c r="J87" s="307">
        <v>20</v>
      </c>
      <c r="K87" s="318"/>
    </row>
    <row r="88" spans="2:11" ht="15" customHeight="1">
      <c r="B88" s="327"/>
      <c r="C88" s="307" t="s">
        <v>2770</v>
      </c>
      <c r="D88" s="307"/>
      <c r="E88" s="307"/>
      <c r="F88" s="326" t="s">
        <v>2751</v>
      </c>
      <c r="G88" s="325"/>
      <c r="H88" s="307" t="s">
        <v>2771</v>
      </c>
      <c r="I88" s="307" t="s">
        <v>2747</v>
      </c>
      <c r="J88" s="307">
        <v>50</v>
      </c>
      <c r="K88" s="318"/>
    </row>
    <row r="89" spans="2:11" ht="15" customHeight="1">
      <c r="B89" s="327"/>
      <c r="C89" s="307" t="s">
        <v>2772</v>
      </c>
      <c r="D89" s="307"/>
      <c r="E89" s="307"/>
      <c r="F89" s="326" t="s">
        <v>2751</v>
      </c>
      <c r="G89" s="325"/>
      <c r="H89" s="307" t="s">
        <v>2772</v>
      </c>
      <c r="I89" s="307" t="s">
        <v>2747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2751</v>
      </c>
      <c r="G90" s="325"/>
      <c r="H90" s="307" t="s">
        <v>2773</v>
      </c>
      <c r="I90" s="307" t="s">
        <v>2747</v>
      </c>
      <c r="J90" s="307">
        <v>255</v>
      </c>
      <c r="K90" s="318"/>
    </row>
    <row r="91" spans="2:11" ht="15" customHeight="1">
      <c r="B91" s="327"/>
      <c r="C91" s="307" t="s">
        <v>2774</v>
      </c>
      <c r="D91" s="307"/>
      <c r="E91" s="307"/>
      <c r="F91" s="326" t="s">
        <v>2745</v>
      </c>
      <c r="G91" s="325"/>
      <c r="H91" s="307" t="s">
        <v>2775</v>
      </c>
      <c r="I91" s="307" t="s">
        <v>2776</v>
      </c>
      <c r="J91" s="307"/>
      <c r="K91" s="318"/>
    </row>
    <row r="92" spans="2:11" ht="15" customHeight="1">
      <c r="B92" s="327"/>
      <c r="C92" s="307" t="s">
        <v>2777</v>
      </c>
      <c r="D92" s="307"/>
      <c r="E92" s="307"/>
      <c r="F92" s="326" t="s">
        <v>2745</v>
      </c>
      <c r="G92" s="325"/>
      <c r="H92" s="307" t="s">
        <v>2778</v>
      </c>
      <c r="I92" s="307" t="s">
        <v>2779</v>
      </c>
      <c r="J92" s="307"/>
      <c r="K92" s="318"/>
    </row>
    <row r="93" spans="2:11" ht="15" customHeight="1">
      <c r="B93" s="327"/>
      <c r="C93" s="307" t="s">
        <v>2780</v>
      </c>
      <c r="D93" s="307"/>
      <c r="E93" s="307"/>
      <c r="F93" s="326" t="s">
        <v>2745</v>
      </c>
      <c r="G93" s="325"/>
      <c r="H93" s="307" t="s">
        <v>2780</v>
      </c>
      <c r="I93" s="307" t="s">
        <v>2779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2745</v>
      </c>
      <c r="G94" s="325"/>
      <c r="H94" s="307" t="s">
        <v>2781</v>
      </c>
      <c r="I94" s="307" t="s">
        <v>2779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2745</v>
      </c>
      <c r="G95" s="325"/>
      <c r="H95" s="307" t="s">
        <v>2782</v>
      </c>
      <c r="I95" s="307" t="s">
        <v>2779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2783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2739</v>
      </c>
      <c r="D101" s="319"/>
      <c r="E101" s="319"/>
      <c r="F101" s="319" t="s">
        <v>2740</v>
      </c>
      <c r="G101" s="320"/>
      <c r="H101" s="319" t="s">
        <v>139</v>
      </c>
      <c r="I101" s="319" t="s">
        <v>62</v>
      </c>
      <c r="J101" s="319" t="s">
        <v>2741</v>
      </c>
      <c r="K101" s="318"/>
    </row>
    <row r="102" spans="2:11" ht="17.25" customHeight="1">
      <c r="B102" s="317"/>
      <c r="C102" s="321" t="s">
        <v>2742</v>
      </c>
      <c r="D102" s="321"/>
      <c r="E102" s="321"/>
      <c r="F102" s="322" t="s">
        <v>2743</v>
      </c>
      <c r="G102" s="323"/>
      <c r="H102" s="321"/>
      <c r="I102" s="321"/>
      <c r="J102" s="321" t="s">
        <v>2744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2745</v>
      </c>
      <c r="G104" s="335"/>
      <c r="H104" s="307" t="s">
        <v>2784</v>
      </c>
      <c r="I104" s="307" t="s">
        <v>2747</v>
      </c>
      <c r="J104" s="307">
        <v>20</v>
      </c>
      <c r="K104" s="318"/>
    </row>
    <row r="105" spans="2:11" ht="15" customHeight="1">
      <c r="B105" s="317"/>
      <c r="C105" s="307" t="s">
        <v>2748</v>
      </c>
      <c r="D105" s="307"/>
      <c r="E105" s="307"/>
      <c r="F105" s="326" t="s">
        <v>2745</v>
      </c>
      <c r="G105" s="307"/>
      <c r="H105" s="307" t="s">
        <v>2784</v>
      </c>
      <c r="I105" s="307" t="s">
        <v>2747</v>
      </c>
      <c r="J105" s="307">
        <v>120</v>
      </c>
      <c r="K105" s="318"/>
    </row>
    <row r="106" spans="2:11" ht="15" customHeight="1">
      <c r="B106" s="327"/>
      <c r="C106" s="307" t="s">
        <v>2750</v>
      </c>
      <c r="D106" s="307"/>
      <c r="E106" s="307"/>
      <c r="F106" s="326" t="s">
        <v>2751</v>
      </c>
      <c r="G106" s="307"/>
      <c r="H106" s="307" t="s">
        <v>2784</v>
      </c>
      <c r="I106" s="307" t="s">
        <v>2747</v>
      </c>
      <c r="J106" s="307">
        <v>50</v>
      </c>
      <c r="K106" s="318"/>
    </row>
    <row r="107" spans="2:11" ht="15" customHeight="1">
      <c r="B107" s="327"/>
      <c r="C107" s="307" t="s">
        <v>2753</v>
      </c>
      <c r="D107" s="307"/>
      <c r="E107" s="307"/>
      <c r="F107" s="326" t="s">
        <v>2745</v>
      </c>
      <c r="G107" s="307"/>
      <c r="H107" s="307" t="s">
        <v>2784</v>
      </c>
      <c r="I107" s="307" t="s">
        <v>2755</v>
      </c>
      <c r="J107" s="307"/>
      <c r="K107" s="318"/>
    </row>
    <row r="108" spans="2:11" ht="15" customHeight="1">
      <c r="B108" s="327"/>
      <c r="C108" s="307" t="s">
        <v>2764</v>
      </c>
      <c r="D108" s="307"/>
      <c r="E108" s="307"/>
      <c r="F108" s="326" t="s">
        <v>2751</v>
      </c>
      <c r="G108" s="307"/>
      <c r="H108" s="307" t="s">
        <v>2784</v>
      </c>
      <c r="I108" s="307" t="s">
        <v>2747</v>
      </c>
      <c r="J108" s="307">
        <v>50</v>
      </c>
      <c r="K108" s="318"/>
    </row>
    <row r="109" spans="2:11" ht="15" customHeight="1">
      <c r="B109" s="327"/>
      <c r="C109" s="307" t="s">
        <v>2772</v>
      </c>
      <c r="D109" s="307"/>
      <c r="E109" s="307"/>
      <c r="F109" s="326" t="s">
        <v>2751</v>
      </c>
      <c r="G109" s="307"/>
      <c r="H109" s="307" t="s">
        <v>2784</v>
      </c>
      <c r="I109" s="307" t="s">
        <v>2747</v>
      </c>
      <c r="J109" s="307">
        <v>50</v>
      </c>
      <c r="K109" s="318"/>
    </row>
    <row r="110" spans="2:11" ht="15" customHeight="1">
      <c r="B110" s="327"/>
      <c r="C110" s="307" t="s">
        <v>2770</v>
      </c>
      <c r="D110" s="307"/>
      <c r="E110" s="307"/>
      <c r="F110" s="326" t="s">
        <v>2751</v>
      </c>
      <c r="G110" s="307"/>
      <c r="H110" s="307" t="s">
        <v>2784</v>
      </c>
      <c r="I110" s="307" t="s">
        <v>2747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2745</v>
      </c>
      <c r="G111" s="307"/>
      <c r="H111" s="307" t="s">
        <v>2785</v>
      </c>
      <c r="I111" s="307" t="s">
        <v>2747</v>
      </c>
      <c r="J111" s="307">
        <v>20</v>
      </c>
      <c r="K111" s="318"/>
    </row>
    <row r="112" spans="2:11" ht="15" customHeight="1">
      <c r="B112" s="327"/>
      <c r="C112" s="307" t="s">
        <v>2786</v>
      </c>
      <c r="D112" s="307"/>
      <c r="E112" s="307"/>
      <c r="F112" s="326" t="s">
        <v>2745</v>
      </c>
      <c r="G112" s="307"/>
      <c r="H112" s="307" t="s">
        <v>2787</v>
      </c>
      <c r="I112" s="307" t="s">
        <v>2747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2745</v>
      </c>
      <c r="G113" s="307"/>
      <c r="H113" s="307" t="s">
        <v>2788</v>
      </c>
      <c r="I113" s="307" t="s">
        <v>2779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2745</v>
      </c>
      <c r="G114" s="307"/>
      <c r="H114" s="307" t="s">
        <v>2789</v>
      </c>
      <c r="I114" s="307" t="s">
        <v>2779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2745</v>
      </c>
      <c r="G115" s="307"/>
      <c r="H115" s="307" t="s">
        <v>2790</v>
      </c>
      <c r="I115" s="307" t="s">
        <v>2791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2792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2739</v>
      </c>
      <c r="D121" s="319"/>
      <c r="E121" s="319"/>
      <c r="F121" s="319" t="s">
        <v>2740</v>
      </c>
      <c r="G121" s="320"/>
      <c r="H121" s="319" t="s">
        <v>139</v>
      </c>
      <c r="I121" s="319" t="s">
        <v>62</v>
      </c>
      <c r="J121" s="319" t="s">
        <v>2741</v>
      </c>
      <c r="K121" s="345"/>
    </row>
    <row r="122" spans="2:11" ht="17.25" customHeight="1">
      <c r="B122" s="344"/>
      <c r="C122" s="321" t="s">
        <v>2742</v>
      </c>
      <c r="D122" s="321"/>
      <c r="E122" s="321"/>
      <c r="F122" s="322" t="s">
        <v>2743</v>
      </c>
      <c r="G122" s="323"/>
      <c r="H122" s="321"/>
      <c r="I122" s="321"/>
      <c r="J122" s="321" t="s">
        <v>2744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2748</v>
      </c>
      <c r="D124" s="324"/>
      <c r="E124" s="324"/>
      <c r="F124" s="326" t="s">
        <v>2745</v>
      </c>
      <c r="G124" s="307"/>
      <c r="H124" s="307" t="s">
        <v>2784</v>
      </c>
      <c r="I124" s="307" t="s">
        <v>2747</v>
      </c>
      <c r="J124" s="307">
        <v>120</v>
      </c>
      <c r="K124" s="348"/>
    </row>
    <row r="125" spans="2:11" ht="15" customHeight="1">
      <c r="B125" s="346"/>
      <c r="C125" s="307" t="s">
        <v>2793</v>
      </c>
      <c r="D125" s="307"/>
      <c r="E125" s="307"/>
      <c r="F125" s="326" t="s">
        <v>2745</v>
      </c>
      <c r="G125" s="307"/>
      <c r="H125" s="307" t="s">
        <v>2794</v>
      </c>
      <c r="I125" s="307" t="s">
        <v>2747</v>
      </c>
      <c r="J125" s="307" t="s">
        <v>2795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2745</v>
      </c>
      <c r="G126" s="307"/>
      <c r="H126" s="307" t="s">
        <v>2796</v>
      </c>
      <c r="I126" s="307" t="s">
        <v>2747</v>
      </c>
      <c r="J126" s="307" t="s">
        <v>2795</v>
      </c>
      <c r="K126" s="348"/>
    </row>
    <row r="127" spans="2:11" ht="15" customHeight="1">
      <c r="B127" s="346"/>
      <c r="C127" s="307" t="s">
        <v>2756</v>
      </c>
      <c r="D127" s="307"/>
      <c r="E127" s="307"/>
      <c r="F127" s="326" t="s">
        <v>2751</v>
      </c>
      <c r="G127" s="307"/>
      <c r="H127" s="307" t="s">
        <v>2757</v>
      </c>
      <c r="I127" s="307" t="s">
        <v>2747</v>
      </c>
      <c r="J127" s="307">
        <v>15</v>
      </c>
      <c r="K127" s="348"/>
    </row>
    <row r="128" spans="2:11" ht="15" customHeight="1">
      <c r="B128" s="346"/>
      <c r="C128" s="328" t="s">
        <v>2758</v>
      </c>
      <c r="D128" s="328"/>
      <c r="E128" s="328"/>
      <c r="F128" s="329" t="s">
        <v>2751</v>
      </c>
      <c r="G128" s="328"/>
      <c r="H128" s="328" t="s">
        <v>2759</v>
      </c>
      <c r="I128" s="328" t="s">
        <v>2747</v>
      </c>
      <c r="J128" s="328">
        <v>15</v>
      </c>
      <c r="K128" s="348"/>
    </row>
    <row r="129" spans="2:11" ht="15" customHeight="1">
      <c r="B129" s="346"/>
      <c r="C129" s="328" t="s">
        <v>2760</v>
      </c>
      <c r="D129" s="328"/>
      <c r="E129" s="328"/>
      <c r="F129" s="329" t="s">
        <v>2751</v>
      </c>
      <c r="G129" s="328"/>
      <c r="H129" s="328" t="s">
        <v>2761</v>
      </c>
      <c r="I129" s="328" t="s">
        <v>2747</v>
      </c>
      <c r="J129" s="328">
        <v>20</v>
      </c>
      <c r="K129" s="348"/>
    </row>
    <row r="130" spans="2:11" ht="15" customHeight="1">
      <c r="B130" s="346"/>
      <c r="C130" s="328" t="s">
        <v>2762</v>
      </c>
      <c r="D130" s="328"/>
      <c r="E130" s="328"/>
      <c r="F130" s="329" t="s">
        <v>2751</v>
      </c>
      <c r="G130" s="328"/>
      <c r="H130" s="328" t="s">
        <v>2763</v>
      </c>
      <c r="I130" s="328" t="s">
        <v>2747</v>
      </c>
      <c r="J130" s="328">
        <v>20</v>
      </c>
      <c r="K130" s="348"/>
    </row>
    <row r="131" spans="2:11" ht="15" customHeight="1">
      <c r="B131" s="346"/>
      <c r="C131" s="307" t="s">
        <v>2750</v>
      </c>
      <c r="D131" s="307"/>
      <c r="E131" s="307"/>
      <c r="F131" s="326" t="s">
        <v>2751</v>
      </c>
      <c r="G131" s="307"/>
      <c r="H131" s="307" t="s">
        <v>2784</v>
      </c>
      <c r="I131" s="307" t="s">
        <v>2747</v>
      </c>
      <c r="J131" s="307">
        <v>50</v>
      </c>
      <c r="K131" s="348"/>
    </row>
    <row r="132" spans="2:11" ht="15" customHeight="1">
      <c r="B132" s="346"/>
      <c r="C132" s="307" t="s">
        <v>2764</v>
      </c>
      <c r="D132" s="307"/>
      <c r="E132" s="307"/>
      <c r="F132" s="326" t="s">
        <v>2751</v>
      </c>
      <c r="G132" s="307"/>
      <c r="H132" s="307" t="s">
        <v>2784</v>
      </c>
      <c r="I132" s="307" t="s">
        <v>2747</v>
      </c>
      <c r="J132" s="307">
        <v>50</v>
      </c>
      <c r="K132" s="348"/>
    </row>
    <row r="133" spans="2:11" ht="15" customHeight="1">
      <c r="B133" s="346"/>
      <c r="C133" s="307" t="s">
        <v>2770</v>
      </c>
      <c r="D133" s="307"/>
      <c r="E133" s="307"/>
      <c r="F133" s="326" t="s">
        <v>2751</v>
      </c>
      <c r="G133" s="307"/>
      <c r="H133" s="307" t="s">
        <v>2784</v>
      </c>
      <c r="I133" s="307" t="s">
        <v>2747</v>
      </c>
      <c r="J133" s="307">
        <v>50</v>
      </c>
      <c r="K133" s="348"/>
    </row>
    <row r="134" spans="2:11" ht="15" customHeight="1">
      <c r="B134" s="346"/>
      <c r="C134" s="307" t="s">
        <v>2772</v>
      </c>
      <c r="D134" s="307"/>
      <c r="E134" s="307"/>
      <c r="F134" s="326" t="s">
        <v>2751</v>
      </c>
      <c r="G134" s="307"/>
      <c r="H134" s="307" t="s">
        <v>2784</v>
      </c>
      <c r="I134" s="307" t="s">
        <v>2747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2751</v>
      </c>
      <c r="G135" s="307"/>
      <c r="H135" s="307" t="s">
        <v>2797</v>
      </c>
      <c r="I135" s="307" t="s">
        <v>2747</v>
      </c>
      <c r="J135" s="307">
        <v>255</v>
      </c>
      <c r="K135" s="348"/>
    </row>
    <row r="136" spans="2:11" ht="15" customHeight="1">
      <c r="B136" s="346"/>
      <c r="C136" s="307" t="s">
        <v>2774</v>
      </c>
      <c r="D136" s="307"/>
      <c r="E136" s="307"/>
      <c r="F136" s="326" t="s">
        <v>2745</v>
      </c>
      <c r="G136" s="307"/>
      <c r="H136" s="307" t="s">
        <v>2798</v>
      </c>
      <c r="I136" s="307" t="s">
        <v>2776</v>
      </c>
      <c r="J136" s="307"/>
      <c r="K136" s="348"/>
    </row>
    <row r="137" spans="2:11" ht="15" customHeight="1">
      <c r="B137" s="346"/>
      <c r="C137" s="307" t="s">
        <v>2777</v>
      </c>
      <c r="D137" s="307"/>
      <c r="E137" s="307"/>
      <c r="F137" s="326" t="s">
        <v>2745</v>
      </c>
      <c r="G137" s="307"/>
      <c r="H137" s="307" t="s">
        <v>2799</v>
      </c>
      <c r="I137" s="307" t="s">
        <v>2779</v>
      </c>
      <c r="J137" s="307"/>
      <c r="K137" s="348"/>
    </row>
    <row r="138" spans="2:11" ht="15" customHeight="1">
      <c r="B138" s="346"/>
      <c r="C138" s="307" t="s">
        <v>2780</v>
      </c>
      <c r="D138" s="307"/>
      <c r="E138" s="307"/>
      <c r="F138" s="326" t="s">
        <v>2745</v>
      </c>
      <c r="G138" s="307"/>
      <c r="H138" s="307" t="s">
        <v>2780</v>
      </c>
      <c r="I138" s="307" t="s">
        <v>2779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2745</v>
      </c>
      <c r="G139" s="307"/>
      <c r="H139" s="307" t="s">
        <v>2800</v>
      </c>
      <c r="I139" s="307" t="s">
        <v>2779</v>
      </c>
      <c r="J139" s="307"/>
      <c r="K139" s="348"/>
    </row>
    <row r="140" spans="2:11" ht="15" customHeight="1">
      <c r="B140" s="346"/>
      <c r="C140" s="307" t="s">
        <v>2801</v>
      </c>
      <c r="D140" s="307"/>
      <c r="E140" s="307"/>
      <c r="F140" s="326" t="s">
        <v>2745</v>
      </c>
      <c r="G140" s="307"/>
      <c r="H140" s="307" t="s">
        <v>2802</v>
      </c>
      <c r="I140" s="307" t="s">
        <v>2779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2803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2739</v>
      </c>
      <c r="D146" s="319"/>
      <c r="E146" s="319"/>
      <c r="F146" s="319" t="s">
        <v>2740</v>
      </c>
      <c r="G146" s="320"/>
      <c r="H146" s="319" t="s">
        <v>139</v>
      </c>
      <c r="I146" s="319" t="s">
        <v>62</v>
      </c>
      <c r="J146" s="319" t="s">
        <v>2741</v>
      </c>
      <c r="K146" s="318"/>
    </row>
    <row r="147" spans="2:11" ht="17.25" customHeight="1">
      <c r="B147" s="317"/>
      <c r="C147" s="321" t="s">
        <v>2742</v>
      </c>
      <c r="D147" s="321"/>
      <c r="E147" s="321"/>
      <c r="F147" s="322" t="s">
        <v>2743</v>
      </c>
      <c r="G147" s="323"/>
      <c r="H147" s="321"/>
      <c r="I147" s="321"/>
      <c r="J147" s="321" t="s">
        <v>2744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2748</v>
      </c>
      <c r="D149" s="307"/>
      <c r="E149" s="307"/>
      <c r="F149" s="353" t="s">
        <v>2745</v>
      </c>
      <c r="G149" s="307"/>
      <c r="H149" s="352" t="s">
        <v>2784</v>
      </c>
      <c r="I149" s="352" t="s">
        <v>2747</v>
      </c>
      <c r="J149" s="352">
        <v>120</v>
      </c>
      <c r="K149" s="348"/>
    </row>
    <row r="150" spans="2:11" ht="15" customHeight="1">
      <c r="B150" s="327"/>
      <c r="C150" s="352" t="s">
        <v>2793</v>
      </c>
      <c r="D150" s="307"/>
      <c r="E150" s="307"/>
      <c r="F150" s="353" t="s">
        <v>2745</v>
      </c>
      <c r="G150" s="307"/>
      <c r="H150" s="352" t="s">
        <v>2804</v>
      </c>
      <c r="I150" s="352" t="s">
        <v>2747</v>
      </c>
      <c r="J150" s="352" t="s">
        <v>2795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2745</v>
      </c>
      <c r="G151" s="307"/>
      <c r="H151" s="352" t="s">
        <v>2805</v>
      </c>
      <c r="I151" s="352" t="s">
        <v>2747</v>
      </c>
      <c r="J151" s="352" t="s">
        <v>2795</v>
      </c>
      <c r="K151" s="348"/>
    </row>
    <row r="152" spans="2:11" ht="15" customHeight="1">
      <c r="B152" s="327"/>
      <c r="C152" s="352" t="s">
        <v>2750</v>
      </c>
      <c r="D152" s="307"/>
      <c r="E152" s="307"/>
      <c r="F152" s="353" t="s">
        <v>2751</v>
      </c>
      <c r="G152" s="307"/>
      <c r="H152" s="352" t="s">
        <v>2784</v>
      </c>
      <c r="I152" s="352" t="s">
        <v>2747</v>
      </c>
      <c r="J152" s="352">
        <v>50</v>
      </c>
      <c r="K152" s="348"/>
    </row>
    <row r="153" spans="2:11" ht="15" customHeight="1">
      <c r="B153" s="327"/>
      <c r="C153" s="352" t="s">
        <v>2753</v>
      </c>
      <c r="D153" s="307"/>
      <c r="E153" s="307"/>
      <c r="F153" s="353" t="s">
        <v>2745</v>
      </c>
      <c r="G153" s="307"/>
      <c r="H153" s="352" t="s">
        <v>2784</v>
      </c>
      <c r="I153" s="352" t="s">
        <v>2755</v>
      </c>
      <c r="J153" s="352"/>
      <c r="K153" s="348"/>
    </row>
    <row r="154" spans="2:11" ht="15" customHeight="1">
      <c r="B154" s="327"/>
      <c r="C154" s="352" t="s">
        <v>2764</v>
      </c>
      <c r="D154" s="307"/>
      <c r="E154" s="307"/>
      <c r="F154" s="353" t="s">
        <v>2751</v>
      </c>
      <c r="G154" s="307"/>
      <c r="H154" s="352" t="s">
        <v>2784</v>
      </c>
      <c r="I154" s="352" t="s">
        <v>2747</v>
      </c>
      <c r="J154" s="352">
        <v>50</v>
      </c>
      <c r="K154" s="348"/>
    </row>
    <row r="155" spans="2:11" ht="15" customHeight="1">
      <c r="B155" s="327"/>
      <c r="C155" s="352" t="s">
        <v>2772</v>
      </c>
      <c r="D155" s="307"/>
      <c r="E155" s="307"/>
      <c r="F155" s="353" t="s">
        <v>2751</v>
      </c>
      <c r="G155" s="307"/>
      <c r="H155" s="352" t="s">
        <v>2784</v>
      </c>
      <c r="I155" s="352" t="s">
        <v>2747</v>
      </c>
      <c r="J155" s="352">
        <v>50</v>
      </c>
      <c r="K155" s="348"/>
    </row>
    <row r="156" spans="2:11" ht="15" customHeight="1">
      <c r="B156" s="327"/>
      <c r="C156" s="352" t="s">
        <v>2770</v>
      </c>
      <c r="D156" s="307"/>
      <c r="E156" s="307"/>
      <c r="F156" s="353" t="s">
        <v>2751</v>
      </c>
      <c r="G156" s="307"/>
      <c r="H156" s="352" t="s">
        <v>2784</v>
      </c>
      <c r="I156" s="352" t="s">
        <v>2747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2745</v>
      </c>
      <c r="G157" s="307"/>
      <c r="H157" s="352" t="s">
        <v>2806</v>
      </c>
      <c r="I157" s="352" t="s">
        <v>2747</v>
      </c>
      <c r="J157" s="352" t="s">
        <v>2807</v>
      </c>
      <c r="K157" s="348"/>
    </row>
    <row r="158" spans="2:11" ht="15" customHeight="1">
      <c r="B158" s="327"/>
      <c r="C158" s="352" t="s">
        <v>2808</v>
      </c>
      <c r="D158" s="307"/>
      <c r="E158" s="307"/>
      <c r="F158" s="353" t="s">
        <v>2745</v>
      </c>
      <c r="G158" s="307"/>
      <c r="H158" s="352" t="s">
        <v>2809</v>
      </c>
      <c r="I158" s="352" t="s">
        <v>2779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2810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2739</v>
      </c>
      <c r="D164" s="319"/>
      <c r="E164" s="319"/>
      <c r="F164" s="319" t="s">
        <v>2740</v>
      </c>
      <c r="G164" s="356"/>
      <c r="H164" s="357" t="s">
        <v>139</v>
      </c>
      <c r="I164" s="357" t="s">
        <v>62</v>
      </c>
      <c r="J164" s="319" t="s">
        <v>2741</v>
      </c>
      <c r="K164" s="299"/>
    </row>
    <row r="165" spans="2:11" ht="17.25" customHeight="1">
      <c r="B165" s="300"/>
      <c r="C165" s="321" t="s">
        <v>2742</v>
      </c>
      <c r="D165" s="321"/>
      <c r="E165" s="321"/>
      <c r="F165" s="322" t="s">
        <v>2743</v>
      </c>
      <c r="G165" s="358"/>
      <c r="H165" s="359"/>
      <c r="I165" s="359"/>
      <c r="J165" s="321" t="s">
        <v>2744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2748</v>
      </c>
      <c r="D167" s="307"/>
      <c r="E167" s="307"/>
      <c r="F167" s="326" t="s">
        <v>2745</v>
      </c>
      <c r="G167" s="307"/>
      <c r="H167" s="307" t="s">
        <v>2784</v>
      </c>
      <c r="I167" s="307" t="s">
        <v>2747</v>
      </c>
      <c r="J167" s="307">
        <v>120</v>
      </c>
      <c r="K167" s="348"/>
    </row>
    <row r="168" spans="2:11" ht="15" customHeight="1">
      <c r="B168" s="327"/>
      <c r="C168" s="307" t="s">
        <v>2793</v>
      </c>
      <c r="D168" s="307"/>
      <c r="E168" s="307"/>
      <c r="F168" s="326" t="s">
        <v>2745</v>
      </c>
      <c r="G168" s="307"/>
      <c r="H168" s="307" t="s">
        <v>2794</v>
      </c>
      <c r="I168" s="307" t="s">
        <v>2747</v>
      </c>
      <c r="J168" s="307" t="s">
        <v>2795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2745</v>
      </c>
      <c r="G169" s="307"/>
      <c r="H169" s="307" t="s">
        <v>2811</v>
      </c>
      <c r="I169" s="307" t="s">
        <v>2747</v>
      </c>
      <c r="J169" s="307" t="s">
        <v>2795</v>
      </c>
      <c r="K169" s="348"/>
    </row>
    <row r="170" spans="2:11" ht="15" customHeight="1">
      <c r="B170" s="327"/>
      <c r="C170" s="307" t="s">
        <v>2750</v>
      </c>
      <c r="D170" s="307"/>
      <c r="E170" s="307"/>
      <c r="F170" s="326" t="s">
        <v>2751</v>
      </c>
      <c r="G170" s="307"/>
      <c r="H170" s="307" t="s">
        <v>2811</v>
      </c>
      <c r="I170" s="307" t="s">
        <v>2747</v>
      </c>
      <c r="J170" s="307">
        <v>50</v>
      </c>
      <c r="K170" s="348"/>
    </row>
    <row r="171" spans="2:11" ht="15" customHeight="1">
      <c r="B171" s="327"/>
      <c r="C171" s="307" t="s">
        <v>2753</v>
      </c>
      <c r="D171" s="307"/>
      <c r="E171" s="307"/>
      <c r="F171" s="326" t="s">
        <v>2745</v>
      </c>
      <c r="G171" s="307"/>
      <c r="H171" s="307" t="s">
        <v>2811</v>
      </c>
      <c r="I171" s="307" t="s">
        <v>2755</v>
      </c>
      <c r="J171" s="307"/>
      <c r="K171" s="348"/>
    </row>
    <row r="172" spans="2:11" ht="15" customHeight="1">
      <c r="B172" s="327"/>
      <c r="C172" s="307" t="s">
        <v>2764</v>
      </c>
      <c r="D172" s="307"/>
      <c r="E172" s="307"/>
      <c r="F172" s="326" t="s">
        <v>2751</v>
      </c>
      <c r="G172" s="307"/>
      <c r="H172" s="307" t="s">
        <v>2811</v>
      </c>
      <c r="I172" s="307" t="s">
        <v>2747</v>
      </c>
      <c r="J172" s="307">
        <v>50</v>
      </c>
      <c r="K172" s="348"/>
    </row>
    <row r="173" spans="2:11" ht="15" customHeight="1">
      <c r="B173" s="327"/>
      <c r="C173" s="307" t="s">
        <v>2772</v>
      </c>
      <c r="D173" s="307"/>
      <c r="E173" s="307"/>
      <c r="F173" s="326" t="s">
        <v>2751</v>
      </c>
      <c r="G173" s="307"/>
      <c r="H173" s="307" t="s">
        <v>2811</v>
      </c>
      <c r="I173" s="307" t="s">
        <v>2747</v>
      </c>
      <c r="J173" s="307">
        <v>50</v>
      </c>
      <c r="K173" s="348"/>
    </row>
    <row r="174" spans="2:11" ht="15" customHeight="1">
      <c r="B174" s="327"/>
      <c r="C174" s="307" t="s">
        <v>2770</v>
      </c>
      <c r="D174" s="307"/>
      <c r="E174" s="307"/>
      <c r="F174" s="326" t="s">
        <v>2751</v>
      </c>
      <c r="G174" s="307"/>
      <c r="H174" s="307" t="s">
        <v>2811</v>
      </c>
      <c r="I174" s="307" t="s">
        <v>2747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2745</v>
      </c>
      <c r="G175" s="307"/>
      <c r="H175" s="307" t="s">
        <v>2812</v>
      </c>
      <c r="I175" s="307" t="s">
        <v>2813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2745</v>
      </c>
      <c r="G176" s="307"/>
      <c r="H176" s="307" t="s">
        <v>2814</v>
      </c>
      <c r="I176" s="307" t="s">
        <v>2815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2745</v>
      </c>
      <c r="G177" s="307"/>
      <c r="H177" s="307" t="s">
        <v>2816</v>
      </c>
      <c r="I177" s="307" t="s">
        <v>2747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2745</v>
      </c>
      <c r="G178" s="307"/>
      <c r="H178" s="307" t="s">
        <v>2817</v>
      </c>
      <c r="I178" s="307" t="s">
        <v>2747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2745</v>
      </c>
      <c r="G179" s="307"/>
      <c r="H179" s="307" t="s">
        <v>2710</v>
      </c>
      <c r="I179" s="307" t="s">
        <v>2747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2745</v>
      </c>
      <c r="G180" s="307"/>
      <c r="H180" s="307" t="s">
        <v>2818</v>
      </c>
      <c r="I180" s="307" t="s">
        <v>2779</v>
      </c>
      <c r="J180" s="307"/>
      <c r="K180" s="348"/>
    </row>
    <row r="181" spans="2:11" ht="15" customHeight="1">
      <c r="B181" s="327"/>
      <c r="C181" s="307" t="s">
        <v>2819</v>
      </c>
      <c r="D181" s="307"/>
      <c r="E181" s="307"/>
      <c r="F181" s="326" t="s">
        <v>2745</v>
      </c>
      <c r="G181" s="307"/>
      <c r="H181" s="307" t="s">
        <v>2820</v>
      </c>
      <c r="I181" s="307" t="s">
        <v>2779</v>
      </c>
      <c r="J181" s="307"/>
      <c r="K181" s="348"/>
    </row>
    <row r="182" spans="2:11" ht="15" customHeight="1">
      <c r="B182" s="327"/>
      <c r="C182" s="307" t="s">
        <v>2808</v>
      </c>
      <c r="D182" s="307"/>
      <c r="E182" s="307"/>
      <c r="F182" s="326" t="s">
        <v>2745</v>
      </c>
      <c r="G182" s="307"/>
      <c r="H182" s="307" t="s">
        <v>2821</v>
      </c>
      <c r="I182" s="307" t="s">
        <v>2779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2751</v>
      </c>
      <c r="G183" s="307"/>
      <c r="H183" s="307" t="s">
        <v>2822</v>
      </c>
      <c r="I183" s="307" t="s">
        <v>2747</v>
      </c>
      <c r="J183" s="307">
        <v>50</v>
      </c>
      <c r="K183" s="348"/>
    </row>
    <row r="184" spans="2:11" ht="15" customHeight="1">
      <c r="B184" s="327"/>
      <c r="C184" s="307" t="s">
        <v>2823</v>
      </c>
      <c r="D184" s="307"/>
      <c r="E184" s="307"/>
      <c r="F184" s="326" t="s">
        <v>2751</v>
      </c>
      <c r="G184" s="307"/>
      <c r="H184" s="307" t="s">
        <v>2824</v>
      </c>
      <c r="I184" s="307" t="s">
        <v>2825</v>
      </c>
      <c r="J184" s="307"/>
      <c r="K184" s="348"/>
    </row>
    <row r="185" spans="2:11" ht="15" customHeight="1">
      <c r="B185" s="327"/>
      <c r="C185" s="307" t="s">
        <v>2826</v>
      </c>
      <c r="D185" s="307"/>
      <c r="E185" s="307"/>
      <c r="F185" s="326" t="s">
        <v>2751</v>
      </c>
      <c r="G185" s="307"/>
      <c r="H185" s="307" t="s">
        <v>2827</v>
      </c>
      <c r="I185" s="307" t="s">
        <v>2825</v>
      </c>
      <c r="J185" s="307"/>
      <c r="K185" s="348"/>
    </row>
    <row r="186" spans="2:11" ht="15" customHeight="1">
      <c r="B186" s="327"/>
      <c r="C186" s="307" t="s">
        <v>2828</v>
      </c>
      <c r="D186" s="307"/>
      <c r="E186" s="307"/>
      <c r="F186" s="326" t="s">
        <v>2751</v>
      </c>
      <c r="G186" s="307"/>
      <c r="H186" s="307" t="s">
        <v>2829</v>
      </c>
      <c r="I186" s="307" t="s">
        <v>2825</v>
      </c>
      <c r="J186" s="307"/>
      <c r="K186" s="348"/>
    </row>
    <row r="187" spans="2:11" ht="15" customHeight="1">
      <c r="B187" s="327"/>
      <c r="C187" s="360" t="s">
        <v>2830</v>
      </c>
      <c r="D187" s="307"/>
      <c r="E187" s="307"/>
      <c r="F187" s="326" t="s">
        <v>2751</v>
      </c>
      <c r="G187" s="307"/>
      <c r="H187" s="307" t="s">
        <v>2831</v>
      </c>
      <c r="I187" s="307" t="s">
        <v>2832</v>
      </c>
      <c r="J187" s="361" t="s">
        <v>2833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2745</v>
      </c>
      <c r="G188" s="307"/>
      <c r="H188" s="303" t="s">
        <v>2834</v>
      </c>
      <c r="I188" s="307" t="s">
        <v>2835</v>
      </c>
      <c r="J188" s="307"/>
      <c r="K188" s="348"/>
    </row>
    <row r="189" spans="2:11" ht="15" customHeight="1">
      <c r="B189" s="327"/>
      <c r="C189" s="312" t="s">
        <v>2836</v>
      </c>
      <c r="D189" s="307"/>
      <c r="E189" s="307"/>
      <c r="F189" s="326" t="s">
        <v>2745</v>
      </c>
      <c r="G189" s="307"/>
      <c r="H189" s="307" t="s">
        <v>2837</v>
      </c>
      <c r="I189" s="307" t="s">
        <v>2779</v>
      </c>
      <c r="J189" s="307"/>
      <c r="K189" s="348"/>
    </row>
    <row r="190" spans="2:11" ht="15" customHeight="1">
      <c r="B190" s="327"/>
      <c r="C190" s="312" t="s">
        <v>2838</v>
      </c>
      <c r="D190" s="307"/>
      <c r="E190" s="307"/>
      <c r="F190" s="326" t="s">
        <v>2745</v>
      </c>
      <c r="G190" s="307"/>
      <c r="H190" s="307" t="s">
        <v>2839</v>
      </c>
      <c r="I190" s="307" t="s">
        <v>2779</v>
      </c>
      <c r="J190" s="307"/>
      <c r="K190" s="348"/>
    </row>
    <row r="191" spans="2:11" ht="15" customHeight="1">
      <c r="B191" s="327"/>
      <c r="C191" s="312" t="s">
        <v>2840</v>
      </c>
      <c r="D191" s="307"/>
      <c r="E191" s="307"/>
      <c r="F191" s="326" t="s">
        <v>2751</v>
      </c>
      <c r="G191" s="307"/>
      <c r="H191" s="307" t="s">
        <v>2841</v>
      </c>
      <c r="I191" s="307" t="s">
        <v>2779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2842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2843</v>
      </c>
      <c r="D198" s="363"/>
      <c r="E198" s="363"/>
      <c r="F198" s="363" t="s">
        <v>2844</v>
      </c>
      <c r="G198" s="364"/>
      <c r="H198" s="427" t="s">
        <v>2845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2835</v>
      </c>
      <c r="D200" s="307"/>
      <c r="E200" s="307"/>
      <c r="F200" s="326" t="s">
        <v>48</v>
      </c>
      <c r="G200" s="307"/>
      <c r="H200" s="425" t="s">
        <v>2846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2847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2848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2849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2850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2791</v>
      </c>
      <c r="D206" s="307"/>
      <c r="E206" s="307"/>
      <c r="F206" s="326" t="s">
        <v>83</v>
      </c>
      <c r="G206" s="307"/>
      <c r="H206" s="425" t="s">
        <v>2851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2689</v>
      </c>
      <c r="G207" s="307"/>
      <c r="H207" s="425" t="s">
        <v>2690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2687</v>
      </c>
      <c r="G208" s="307"/>
      <c r="H208" s="425" t="s">
        <v>2852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2691</v>
      </c>
      <c r="G209" s="312"/>
      <c r="H209" s="426" t="s">
        <v>2692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2693</v>
      </c>
      <c r="G210" s="312"/>
      <c r="H210" s="426" t="s">
        <v>2661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2815</v>
      </c>
      <c r="D212" s="333"/>
      <c r="E212" s="333"/>
      <c r="F212" s="326">
        <v>1</v>
      </c>
      <c r="G212" s="312"/>
      <c r="H212" s="426" t="s">
        <v>2853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2854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2855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2856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1.1.a - bourání</vt:lpstr>
      <vt:lpstr>1.1.b - nové práce a dodá...</vt:lpstr>
      <vt:lpstr>1.1.b1 - odvětrávací kaná...</vt:lpstr>
      <vt:lpstr>1.2 - Stavebně-konstrukčn...</vt:lpstr>
      <vt:lpstr>1.3 - Specializovaná řemesla</vt:lpstr>
      <vt:lpstr>VRN - Vedlejší rozpočtové...</vt:lpstr>
      <vt:lpstr>Pokyny pro vyplnění</vt:lpstr>
      <vt:lpstr>'1.1.a - bourání'!Názvy_tisku</vt:lpstr>
      <vt:lpstr>'1.1.b - nové práce a dodá...'!Názvy_tisku</vt:lpstr>
      <vt:lpstr>'1.1.b1 - odvětrávací kaná...'!Názvy_tisku</vt:lpstr>
      <vt:lpstr>'1.2 - Stavebně-konstrukčn...'!Názvy_tisku</vt:lpstr>
      <vt:lpstr>'1.3 - Specializovaná řemesla'!Názvy_tisku</vt:lpstr>
      <vt:lpstr>'Rekapitulace stavby'!Názvy_tisku</vt:lpstr>
      <vt:lpstr>'VRN - Vedlejší rozpočtové...'!Názvy_tisku</vt:lpstr>
      <vt:lpstr>'1.1.a - bourání'!Oblast_tisku</vt:lpstr>
      <vt:lpstr>'1.1.b - nové práce a dodá...'!Oblast_tisku</vt:lpstr>
      <vt:lpstr>'1.1.b1 - odvětrávací kaná...'!Oblast_tisku</vt:lpstr>
      <vt:lpstr>'1.2 - Stavebně-konstrukčn...'!Oblast_tisku</vt:lpstr>
      <vt:lpstr>'1.3 -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Jaroslav Král</cp:lastModifiedBy>
  <dcterms:created xsi:type="dcterms:W3CDTF">2017-08-01T12:32:18Z</dcterms:created>
  <dcterms:modified xsi:type="dcterms:W3CDTF">2017-08-01T12:32:47Z</dcterms:modified>
</cp:coreProperties>
</file>