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1.1.a - bourání" sheetId="2" r:id="rId2"/>
    <sheet name="1.1.b - nové práce a dodá..." sheetId="3" r:id="rId3"/>
    <sheet name="1.1.b1 - odvětrávací kaná..." sheetId="4" r:id="rId4"/>
    <sheet name="1.2 - Stavebně-konstrukčn..." sheetId="5" r:id="rId5"/>
    <sheet name="1.3 - Specializovaná řemesla" sheetId="6" r:id="rId6"/>
    <sheet name="VRN - Vedlejší rozpočtové..." sheetId="7" r:id="rId7"/>
    <sheet name="Pokyny pro vyplnění" sheetId="8" r:id="rId8"/>
  </sheets>
  <definedNames>
    <definedName name="_xlnm._FilterDatabase" localSheetId="1" hidden="1">'1.1.a - bourání'!$C$94:$K$797</definedName>
    <definedName name="_xlnm._FilterDatabase" localSheetId="2" hidden="1">'1.1.b - nové práce a dodá...'!$C$113:$K$2693</definedName>
    <definedName name="_xlnm._FilterDatabase" localSheetId="3" hidden="1">'1.1.b1 - odvětrávací kaná...'!$C$101:$K$543</definedName>
    <definedName name="_xlnm._FilterDatabase" localSheetId="4" hidden="1">'1.2 - Stavebně-konstrukčn...'!$C$78:$K$113</definedName>
    <definedName name="_xlnm._FilterDatabase" localSheetId="5" hidden="1">'1.3 - Specializovaná řemesla'!$C$83:$K$108</definedName>
    <definedName name="_xlnm._FilterDatabase" localSheetId="6" hidden="1">'VRN - Vedlejší rozpočtové...'!$C$83:$K$150</definedName>
    <definedName name="_xlnm.Print_Area" localSheetId="1">'1.1.a - bourání'!$C$4:$J$38,'1.1.a - bourání'!$C$44:$J$74,'1.1.a - bourání'!$C$80:$K$797</definedName>
    <definedName name="_xlnm.Print_Area" localSheetId="2">'1.1.b - nové práce a dodá...'!$C$4:$J$38,'1.1.b - nové práce a dodá...'!$C$44:$J$93,'1.1.b - nové práce a dodá...'!$C$99:$K$2693</definedName>
    <definedName name="_xlnm.Print_Area" localSheetId="3">'1.1.b1 - odvětrávací kaná...'!$C$4:$J$40,'1.1.b1 - odvětrávací kaná...'!$C$46:$J$79,'1.1.b1 - odvětrávací kaná...'!$C$85:$K$543</definedName>
    <definedName name="_xlnm.Print_Area" localSheetId="4">'1.2 - Stavebně-konstrukčn...'!$C$4:$J$36,'1.2 - Stavebně-konstrukčn...'!$C$42:$J$60,'1.2 - Stavebně-konstrukčn...'!$C$66:$K$113</definedName>
    <definedName name="_xlnm.Print_Area" localSheetId="5">'1.3 - Specializovaná řemesla'!$C$4:$J$36,'1.3 - Specializovaná řemesla'!$C$42:$J$65,'1.3 - Specializovaná řemesla'!$C$71:$K$108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6">'VRN - Vedlejší rozpočtové...'!$C$4:$J$36,'VRN - Vedlejší rozpočtové...'!$C$42:$J$65,'VRN - Vedlejší rozpočtové...'!$C$71:$K$150</definedName>
    <definedName name="_xlnm.Print_Titles" localSheetId="0">'Rekapitulace stavby'!$49:$49</definedName>
    <definedName name="_xlnm.Print_Titles" localSheetId="1">'1.1.a - bourání'!$94:$94</definedName>
    <definedName name="_xlnm.Print_Titles" localSheetId="2">'1.1.b - nové práce a dodá...'!$113:$113</definedName>
    <definedName name="_xlnm.Print_Titles" localSheetId="3">'1.1.b1 - odvětrávací kaná...'!$101:$101</definedName>
    <definedName name="_xlnm.Print_Titles" localSheetId="4">'1.2 - Stavebně-konstrukčn...'!$78:$78</definedName>
    <definedName name="_xlnm.Print_Titles" localSheetId="5">'1.3 - Specializovaná řemesla'!$83:$83</definedName>
    <definedName name="_xlnm.Print_Titles" localSheetId="6">'VRN - Vedlejší rozpočtové...'!$83:$83</definedName>
  </definedNames>
  <calcPr calcId="145621"/>
</workbook>
</file>

<file path=xl/sharedStrings.xml><?xml version="1.0" encoding="utf-8"?>
<sst xmlns="http://schemas.openxmlformats.org/spreadsheetml/2006/main" count="39795" uniqueCount="2849">
  <si>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</si>
  <si>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</si>
  <si>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</si>
  <si>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</si>
  <si>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</si>
  <si>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</si>
  <si>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</si>
  <si>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{33659cae-a82f-457d-86f6-304d6b103513}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</si>
  <si>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</si>
  <si>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</si>
  <si>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</si>
  <si>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</si>
  <si>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</si>
  <si>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</si>
  <si>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</si>
  <si>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</si>
  <si>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</si>
  <si>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</si>
  <si>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</si>
  <si>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</si>
  <si>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</si>
  <si>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</si>
  <si>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</si>
  <si>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</si>
  <si>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</si>
  <si>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</si>
  <si>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</si>
  <si>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10.8.2017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</si>
  <si>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</si>
  <si>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</si>
  <si>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</si>
  <si>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</si>
  <si>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</si>
  <si>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</si>
  <si>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</si>
  <si>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</si>
  <si>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</si>
  <si>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</si>
  <si>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</si>
  <si>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</si>
  <si>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</si>
  <si>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</si>
  <si>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</si>
  <si>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</si>
  <si>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</si>
  <si>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</si>
  <si>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</si>
  <si>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</si>
  <si>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</si>
  <si>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</si>
  <si>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</si>
  <si>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</si>
  <si>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</si>
  <si>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</si>
  <si>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</si>
  <si>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</si>
  <si>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</si>
  <si>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</si>
  <si>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</si>
  <si>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</si>
  <si>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</si>
  <si>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</si>
  <si>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</si>
  <si>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</si>
  <si>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</si>
  <si>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</si>
  <si>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</si>
  <si>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</si>
  <si>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</si>
  <si>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</si>
  <si>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</si>
  <si>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</si>
  <si>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</si>
  <si>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</si>
  <si>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</si>
  <si>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</si>
  <si>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</si>
  <si>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</si>
  <si>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</si>
  <si>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</si>
  <si>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</si>
  <si>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</si>
  <si>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</si>
  <si>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</si>
  <si>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</si>
  <si>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{8e151c69-04d8-416c-a67f-051f1c20e614}</t>
  </si>
  <si>
    <t>2</t>
  </si>
  <si>
    <t>/</t>
  </si>
  <si>
    <t>1.1.a</t>
  </si>
  <si>
    <t>bourání</t>
  </si>
  <si>
    <t>Soupis</t>
  </si>
  <si>
    <t>{c687ee20-f0c7-4d8c-a28d-0a726493daa1}</t>
  </si>
  <si>
    <t>1.1.b</t>
  </si>
  <si>
    <t>nové práce a dodávky vyhlídka</t>
  </si>
  <si>
    <t>{84fbe698-d779-40af-8510-21d16fdfaceb}</t>
  </si>
  <si>
    <t>3</t>
  </si>
  <si>
    <t>###NOINSERT###</t>
  </si>
  <si>
    <t>1.1.b1</t>
  </si>
  <si>
    <t>odvětrávací kanálek s drenáží</t>
  </si>
  <si>
    <t>{0b453fb9-7089-4ac2-b4a5-a3ebc4072bb5}</t>
  </si>
  <si>
    <t>1.2</t>
  </si>
  <si>
    <t>Stavebně-konstrukční řešení</t>
  </si>
  <si>
    <t>{e8df17a6-ae5f-4ecb-8eb4-5e4217d41e79}</t>
  </si>
  <si>
    <t>1.3</t>
  </si>
  <si>
    <t>Specializovaná řemesla</t>
  </si>
  <si>
    <t>{9cbd0491-d5e4-4f98-b9c9-2fcb3d2da8f5}</t>
  </si>
  <si>
    <t>VRN</t>
  </si>
  <si>
    <t>Vedlejší rozpočtové náklady</t>
  </si>
  <si>
    <t>{997204e1-2033-4e45-a61d-db02496bbf09}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</si>
  <si>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</si>
  <si>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</si>
  <si>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</si>
  <si>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</si>
  <si>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</si>
  <si>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</si>
  <si>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</si>
  <si>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</si>
  <si>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</si>
  <si>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</si>
  <si>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</si>
  <si>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</si>
  <si>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</si>
  <si>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</si>
  <si>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</si>
  <si>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</si>
  <si>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</si>
  <si>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</si>
  <si>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</si>
  <si>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</si>
  <si>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</si>
  <si>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</si>
  <si>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</si>
  <si>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</si>
  <si>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</si>
  <si>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</si>
  <si>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</si>
  <si>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</si>
  <si>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</si>
  <si>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</si>
  <si>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</si>
  <si>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</si>
  <si>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</si>
  <si>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</si>
  <si>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</si>
  <si>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</si>
  <si>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</si>
  <si>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</si>
  <si>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</si>
  <si>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</si>
  <si>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</si>
  <si>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</si>
  <si>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</si>
  <si>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</si>
  <si>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</si>
  <si>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</si>
  <si>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</si>
  <si>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</si>
  <si>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</si>
  <si>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</si>
  <si>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</si>
  <si>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</si>
  <si>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</si>
  <si>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</si>
  <si>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</si>
  <si>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</si>
  <si>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</si>
  <si>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</si>
  <si>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</si>
  <si>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</si>
  <si>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</si>
  <si>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</si>
  <si>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</si>
  <si>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</si>
  <si>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</si>
  <si>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</si>
  <si>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</si>
  <si>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</si>
  <si>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</si>
  <si>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</si>
  <si>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</si>
  <si>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</si>
  <si>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</si>
  <si>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</si>
  <si>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</si>
  <si>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</si>
  <si>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</si>
  <si>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</si>
  <si>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</si>
  <si>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</si>
  <si>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</si>
  <si>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</si>
  <si>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</si>
  <si>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</si>
  <si>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</si>
  <si>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</si>
  <si>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</si>
  <si>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</si>
  <si>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</si>
  <si>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</si>
  <si>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</si>
  <si>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</si>
  <si>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</si>
  <si>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</si>
  <si>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</si>
  <si>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</si>
  <si>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</si>
  <si>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</si>
  <si>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</si>
  <si>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</si>
  <si>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</si>
  <si>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</si>
  <si>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</si>
  <si>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</si>
  <si>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</si>
  <si>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</si>
  <si>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</si>
  <si>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</si>
  <si>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</si>
  <si>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</si>
  <si>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</si>
  <si>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</si>
  <si>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</si>
  <si>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</si>
  <si>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</si>
  <si>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</si>
  <si>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</si>
  <si>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</si>
  <si>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</si>
  <si>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</si>
  <si>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</si>
  <si>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</si>
  <si>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</si>
  <si>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</si>
  <si>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</si>
  <si>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</si>
  <si>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</si>
  <si>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</si>
  <si>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</si>
  <si>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</si>
  <si>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</si>
  <si>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</si>
  <si>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</si>
  <si>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</si>
  <si>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</si>
  <si>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</si>
  <si>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</si>
  <si>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</si>
  <si>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</si>
  <si>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</si>
  <si>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</si>
  <si>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</si>
  <si>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</si>
  <si>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</si>
  <si>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</si>
  <si>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</si>
  <si>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</si>
  <si>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</si>
  <si>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</si>
  <si>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</si>
  <si>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</si>
  <si>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</si>
  <si>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</si>
  <si>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</si>
  <si>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</si>
  <si>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</si>
  <si>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</si>
  <si>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</si>
  <si>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</si>
  <si>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</si>
  <si>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</si>
  <si>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</si>
  <si>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</si>
  <si>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</si>
  <si>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</si>
  <si>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</si>
  <si>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</si>
  <si>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</si>
  <si>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</si>
  <si>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</si>
  <si>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</si>
  <si>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</si>
  <si>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</si>
  <si>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</si>
  <si>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</si>
  <si>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</si>
  <si>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</si>
  <si>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</si>
  <si>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</si>
  <si>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</si>
  <si>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</si>
  <si>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</si>
  <si>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</si>
  <si>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</si>
  <si>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</si>
  <si>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</si>
  <si>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</si>
  <si>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</si>
  <si>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</si>
  <si>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</si>
  <si>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</si>
  <si>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</si>
  <si>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</si>
  <si>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</si>
  <si>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</si>
  <si>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</si>
  <si>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</si>
  <si>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</si>
  <si>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</si>
  <si>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</si>
  <si>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</si>
  <si>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</si>
  <si>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</si>
  <si>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</si>
  <si>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</si>
  <si>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</si>
  <si>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</si>
  <si>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973022241</t>
  </si>
  <si>
    <t>Vysekání výklenků nebo kapes ve zdivu z kamene kapes, plochy do 0,10 m2, hl. do 150 mm</t>
  </si>
  <si>
    <t>kus</t>
  </si>
  <si>
    <t>-861496825</t>
  </si>
  <si>
    <t>pro kapsy l úhelníků v oblouku odvětrávacího kanálku</t>
  </si>
  <si>
    <t>26,00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</si>
  <si>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</si>
  <si>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</si>
  <si>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</si>
  <si>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</si>
  <si>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</si>
  <si>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</si>
  <si>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22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</si>
  <si>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</si>
  <si>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</si>
  <si>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</si>
  <si>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</si>
  <si>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</si>
  <si>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</si>
  <si>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</si>
  <si>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</si>
  <si>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</si>
  <si>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</si>
  <si>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</si>
  <si>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</si>
  <si>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23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</si>
  <si>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</si>
  <si>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</si>
  <si>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</si>
  <si>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</si>
  <si>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</si>
  <si>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</si>
  <si>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</si>
  <si>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</si>
  <si>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</si>
  <si>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</si>
  <si>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</si>
  <si>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</si>
  <si>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</si>
  <si>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</si>
  <si>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</si>
  <si>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</si>
  <si>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</si>
  <si>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</si>
  <si>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</si>
  <si>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</si>
  <si>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</si>
  <si>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</si>
  <si>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</si>
  <si>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</si>
  <si>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</si>
  <si>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24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</si>
  <si>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</si>
  <si>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</si>
  <si>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</si>
  <si>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</si>
  <si>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</si>
  <si>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</si>
  <si>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</si>
  <si>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</si>
  <si>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</si>
  <si>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25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</si>
  <si>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</si>
  <si>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</si>
  <si>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</si>
  <si>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</si>
  <si>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</si>
  <si>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</si>
  <si>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</si>
  <si>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26</t>
  </si>
  <si>
    <t>981511118R</t>
  </si>
  <si>
    <t>Odstranění přístavby dle specifikace v TZ</t>
  </si>
  <si>
    <t>Kč</t>
  </si>
  <si>
    <t>-2082185258</t>
  </si>
  <si>
    <t>likvidace suti v ceně</t>
  </si>
  <si>
    <t>27</t>
  </si>
  <si>
    <t>981511119R</t>
  </si>
  <si>
    <t>Odstranění rampy dle specifikace v TZ</t>
  </si>
  <si>
    <t>-1250662543</t>
  </si>
  <si>
    <t>28</t>
  </si>
  <si>
    <t>989510152</t>
  </si>
  <si>
    <t>Opravy jeřábů Demontáž rozvaděče nebo stykačové skříně</t>
  </si>
  <si>
    <t>64</t>
  </si>
  <si>
    <t>-1706065171</t>
  </si>
  <si>
    <t>997</t>
  </si>
  <si>
    <t>Přesun sutě</t>
  </si>
  <si>
    <t>29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</si>
  <si>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</si>
  <si>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</si>
  <si>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</si>
  <si>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</si>
  <si>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</si>
  <si>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</si>
  <si>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</si>
  <si>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</si>
  <si>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</si>
  <si>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30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</si>
  <si>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</si>
  <si>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</si>
  <si>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</si>
  <si>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31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</si>
  <si>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</si>
  <si>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</si>
  <si>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</si>
  <si>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32</t>
  </si>
  <si>
    <t>997013312</t>
  </si>
  <si>
    <t>Shoz suti montáž a demontáž shozu výšky přes 10 do 20 m</t>
  </si>
  <si>
    <t>m</t>
  </si>
  <si>
    <t>795249875</t>
  </si>
  <si>
    <t>12,00*2</t>
  </si>
  <si>
    <t>33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</si>
  <si>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</si>
  <si>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</si>
  <si>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</si>
  <si>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</si>
  <si>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34</t>
  </si>
  <si>
    <t>997013501</t>
  </si>
  <si>
    <t>Odvoz suti a vybouraných hmot na skládku nebo meziskládku se složením, na vzdálenost do 1 km</t>
  </si>
  <si>
    <t>814329403</t>
  </si>
  <si>
    <t>35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</si>
  <si>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</si>
  <si>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</si>
  <si>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</si>
  <si>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255,937*19 'Přepočtené koeficientem množství</t>
  </si>
  <si>
    <t>36</t>
  </si>
  <si>
    <t>997013821</t>
  </si>
  <si>
    <t>Poplatek za uložení stavebního odpadu na skládce (skládkovné) s azbestem</t>
  </si>
  <si>
    <t>-181636655</t>
  </si>
  <si>
    <t>37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</si>
  <si>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</si>
  <si>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</si>
  <si>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</si>
  <si>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</si>
  <si>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</si>
  <si>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</si>
  <si>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</si>
  <si>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</si>
  <si>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</si>
  <si>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38</t>
  </si>
  <si>
    <t>712300833</t>
  </si>
  <si>
    <t>Odstranění ze střech plochých do 10 st. krytiny povlakové třívrstvé</t>
  </si>
  <si>
    <t>1580956594</t>
  </si>
  <si>
    <t>39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</si>
  <si>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</si>
  <si>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</si>
  <si>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</si>
  <si>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</si>
  <si>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</si>
  <si>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40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</si>
  <si>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</si>
  <si>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</si>
  <si>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</si>
  <si>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</si>
  <si>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</si>
  <si>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</si>
  <si>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</si>
  <si>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</si>
  <si>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</si>
  <si>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</si>
  <si>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41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</si>
  <si>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</si>
  <si>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</si>
  <si>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</si>
  <si>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</si>
  <si>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42</t>
  </si>
  <si>
    <t>762421818R</t>
  </si>
  <si>
    <t>Demontáž obložení stropů z desek Lignos tl přes 15 mm na sraz šroubovaných</t>
  </si>
  <si>
    <t>666857911</t>
  </si>
  <si>
    <t>43</t>
  </si>
  <si>
    <t>762841939</t>
  </si>
  <si>
    <t>Prověření a ochrana krovu proti povětrnostním vlivům (viz TZ)</t>
  </si>
  <si>
    <t>467031520</t>
  </si>
  <si>
    <t>764</t>
  </si>
  <si>
    <t>Konstrukce klempířské</t>
  </si>
  <si>
    <t>44</t>
  </si>
  <si>
    <t>764001821</t>
  </si>
  <si>
    <t>Demontáž klempířských konstrukcí krytiny ze svitků nebo tabulí do suti</t>
  </si>
  <si>
    <t>-1067927518</t>
  </si>
  <si>
    <t>45</t>
  </si>
  <si>
    <t>764991111R</t>
  </si>
  <si>
    <t>Demontáž všech klempířských prvků střešních s příslušenstvím</t>
  </si>
  <si>
    <t>-494488734</t>
  </si>
  <si>
    <t>765</t>
  </si>
  <si>
    <t>Krytina skládaná</t>
  </si>
  <si>
    <t>46</t>
  </si>
  <si>
    <t>765131801</t>
  </si>
  <si>
    <t>Demontáž vláknocementové krytiny skládané sklonu do 30 st. do suti</t>
  </si>
  <si>
    <t>1072910077</t>
  </si>
  <si>
    <t>47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</si>
  <si>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</si>
  <si>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</si>
  <si>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</si>
  <si>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</si>
  <si>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</si>
  <si>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</si>
  <si>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</si>
  <si>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</si>
  <si>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</si>
  <si>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</si>
  <si>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</si>
  <si>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</si>
  <si>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</si>
  <si>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</si>
  <si>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48</t>
  </si>
  <si>
    <t>765131841</t>
  </si>
  <si>
    <t>Demontáž vláknocementové krytiny skládané Příplatek k cenám za sklon přes 30 st. demontáže krytiny</t>
  </si>
  <si>
    <t>-1173098513</t>
  </si>
  <si>
    <t>49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</si>
  <si>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</si>
  <si>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</si>
  <si>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</si>
  <si>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</si>
  <si>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</si>
  <si>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50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</si>
  <si>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</si>
  <si>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</si>
  <si>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</si>
  <si>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</si>
  <si>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</si>
  <si>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</si>
  <si>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51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</si>
  <si>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</si>
  <si>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</si>
  <si>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</si>
  <si>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</si>
  <si>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</si>
  <si>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</si>
  <si>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</si>
  <si>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</si>
  <si>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</si>
  <si>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</si>
  <si>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</si>
  <si>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</si>
  <si>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</si>
  <si>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</si>
  <si>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</si>
  <si>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</si>
  <si>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</si>
  <si>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</si>
  <si>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</si>
  <si>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</si>
  <si>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</si>
  <si>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</si>
  <si>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</si>
  <si>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</si>
  <si>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</si>
  <si>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</si>
  <si>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</si>
  <si>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</si>
  <si>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</si>
  <si>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</si>
  <si>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</si>
  <si>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</si>
  <si>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</si>
  <si>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</si>
  <si>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</si>
  <si>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</si>
  <si>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</si>
  <si>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</si>
  <si>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</si>
  <si>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</si>
  <si>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</si>
  <si>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</si>
  <si>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</si>
  <si>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</si>
  <si>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</si>
  <si>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</si>
  <si>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</si>
  <si>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</si>
  <si>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</si>
  <si>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</si>
  <si>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</si>
  <si>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</si>
  <si>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</si>
  <si>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52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</si>
  <si>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</si>
  <si>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</si>
  <si>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</si>
  <si>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</si>
  <si>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</si>
  <si>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</si>
  <si>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</si>
  <si>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53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</si>
  <si>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</si>
  <si>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</si>
  <si>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</si>
  <si>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</si>
  <si>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54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</si>
  <si>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</si>
  <si>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</si>
  <si>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</si>
  <si>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</si>
  <si>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</si>
  <si>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55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</si>
  <si>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</si>
  <si>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</si>
  <si>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</si>
  <si>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</si>
  <si>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56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</si>
  <si>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</si>
  <si>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</si>
  <si>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</si>
  <si>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</si>
  <si>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</si>
  <si>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57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</si>
  <si>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</si>
  <si>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</si>
  <si>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</si>
  <si>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</si>
  <si>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</si>
  <si>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</si>
  <si>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</si>
  <si>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</si>
  <si>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</si>
  <si>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</si>
  <si>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</si>
  <si>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</si>
  <si>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</si>
  <si>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</si>
  <si>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</si>
  <si>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</si>
  <si>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</si>
  <si>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</si>
  <si>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</si>
  <si>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</si>
  <si>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</si>
  <si>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</si>
  <si>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</si>
  <si>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</si>
  <si>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</si>
  <si>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</si>
  <si>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  798.2 - repase klempířských prvků</t>
  </si>
  <si>
    <t xml:space="preserve">      798.3 - repase oken</t>
  </si>
  <si>
    <t xml:space="preserve">  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</si>
  <si>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</si>
  <si>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</si>
  <si>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</si>
  <si>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</si>
  <si>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</si>
  <si>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</si>
  <si>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</si>
  <si>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</si>
  <si>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</si>
  <si>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</si>
  <si>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</si>
  <si>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</si>
  <si>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</si>
  <si>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</si>
  <si>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</si>
  <si>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</si>
  <si>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</si>
  <si>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</si>
  <si>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</si>
  <si>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</si>
  <si>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</si>
  <si>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předpoklad</t>
  </si>
  <si>
    <t>3,000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</si>
  <si>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</si>
  <si>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</si>
  <si>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</si>
  <si>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</si>
  <si>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</si>
  <si>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</si>
  <si>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</si>
  <si>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</si>
  <si>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</si>
  <si>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</si>
  <si>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</si>
  <si>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</si>
  <si>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</si>
  <si>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 vč. podepření</t>
  </si>
  <si>
    <t>1003363706</t>
  </si>
  <si>
    <t>dle popisu v TZ vč. ocel. nosníků a odstranění znovuzřízení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</si>
  <si>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</si>
  <si>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</si>
  <si>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</si>
  <si>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</si>
  <si>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</si>
  <si>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</si>
  <si>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stávající ocel. profily ošetřené dle TP2101 pro všechny klenby 65 mb předpoklad Ič.280 (světlá délka), což dělá cca 70 m2 povrchů profilu.</t>
  </si>
  <si>
    <t>70,00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</si>
  <si>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</si>
  <si>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</si>
  <si>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</si>
  <si>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</si>
  <si>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</si>
  <si>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</si>
  <si>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</si>
  <si>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</si>
  <si>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</si>
  <si>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</si>
  <si>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</si>
  <si>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</si>
  <si>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</si>
  <si>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</si>
  <si>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</si>
  <si>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</si>
  <si>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</si>
  <si>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</si>
  <si>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</si>
  <si>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</si>
  <si>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</si>
  <si>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</si>
  <si>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</si>
  <si>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</si>
  <si>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</si>
  <si>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</si>
  <si>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</si>
  <si>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</si>
  <si>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</si>
  <si>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</si>
  <si>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</si>
  <si>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</si>
  <si>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</si>
  <si>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</si>
  <si>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</si>
  <si>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</si>
  <si>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</si>
  <si>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</si>
  <si>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</si>
  <si>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</si>
  <si>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</si>
  <si>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</si>
  <si>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</si>
  <si>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</si>
  <si>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</si>
  <si>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</si>
  <si>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</si>
  <si>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</si>
  <si>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</si>
  <si>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</si>
  <si>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</si>
  <si>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</si>
  <si>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</si>
  <si>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</si>
  <si>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</si>
  <si>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</si>
  <si>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</si>
  <si>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</si>
  <si>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</si>
  <si>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</si>
  <si>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</si>
  <si>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</si>
  <si>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</si>
  <si>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</si>
  <si>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</si>
  <si>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</si>
  <si>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</si>
  <si>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</si>
  <si>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</si>
  <si>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</si>
  <si>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</si>
  <si>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</si>
  <si>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</si>
  <si>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</si>
  <si>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</si>
  <si>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</si>
  <si>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</si>
  <si>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</si>
  <si>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</si>
  <si>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</si>
  <si>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</si>
  <si>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</si>
  <si>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</si>
  <si>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</si>
  <si>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</si>
  <si>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</si>
  <si>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</si>
  <si>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</si>
  <si>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</si>
  <si>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</si>
  <si>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</si>
  <si>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</si>
  <si>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</si>
  <si>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</si>
  <si>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</si>
  <si>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</si>
  <si>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</si>
  <si>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</si>
  <si>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</si>
  <si>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</si>
  <si>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</si>
  <si>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</si>
  <si>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</si>
  <si>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</si>
  <si>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</si>
  <si>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</si>
  <si>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</si>
  <si>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</si>
  <si>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</si>
  <si>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</si>
  <si>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</si>
  <si>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</si>
  <si>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</si>
  <si>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</si>
  <si>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</si>
  <si>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</si>
  <si>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</si>
  <si>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</si>
  <si>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</si>
  <si>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</si>
  <si>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</si>
  <si>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</si>
  <si>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</si>
  <si>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</si>
  <si>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</si>
  <si>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</si>
  <si>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</si>
  <si>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</si>
  <si>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</si>
  <si>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</si>
  <si>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</si>
  <si>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 xml:space="preserve">Jedná se štukovou výzdobu v prostoru schodiště 1. až 4. úroveň a víceúčelové haly č.m. 2.1 (viz řez A-A). Popis postupu viz technická zpráva 8. </t>
  </si>
  <si>
    <t>Povrchy stěn/Oprava vnitřních omítek, str.15 – štuková výzdoba. Předpoklad oprav 28 m2 štukové výzdoby.</t>
  </si>
  <si>
    <t>28,00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</si>
  <si>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</si>
  <si>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</si>
  <si>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</si>
  <si>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</si>
  <si>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</si>
  <si>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</si>
  <si>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</si>
  <si>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</si>
  <si>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</si>
  <si>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</si>
  <si>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</si>
  <si>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</si>
  <si>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</si>
  <si>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</si>
  <si>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</si>
  <si>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</si>
  <si>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</si>
  <si>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</si>
  <si>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</si>
  <si>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</si>
  <si>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</si>
  <si>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</si>
  <si>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</si>
  <si>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</si>
  <si>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</si>
  <si>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</si>
  <si>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</si>
  <si>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</si>
  <si>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</si>
  <si>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</si>
  <si>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</si>
  <si>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</si>
  <si>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</si>
  <si>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</si>
  <si>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</si>
  <si>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</si>
  <si>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</si>
  <si>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</si>
  <si>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</si>
  <si>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</si>
  <si>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</si>
  <si>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</si>
  <si>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</si>
  <si>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</si>
  <si>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</si>
  <si>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</si>
  <si>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</si>
  <si>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</si>
  <si>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</si>
  <si>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</si>
  <si>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</si>
  <si>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</si>
  <si>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</si>
  <si>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</si>
  <si>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</si>
  <si>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</si>
  <si>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</si>
  <si>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</si>
  <si>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</si>
  <si>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</si>
  <si>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</si>
  <si>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</si>
  <si>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</si>
  <si>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</si>
  <si>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</si>
  <si>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</si>
  <si>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</si>
  <si>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</si>
  <si>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</si>
  <si>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</si>
  <si>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</si>
  <si>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</si>
  <si>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</si>
  <si>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</si>
  <si>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</si>
  <si>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</si>
  <si>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</si>
  <si>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</si>
  <si>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</si>
  <si>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</si>
  <si>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</si>
  <si>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</si>
  <si>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</si>
  <si>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</si>
  <si>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</si>
  <si>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</si>
  <si>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</si>
  <si>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</si>
  <si>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</si>
  <si>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</si>
  <si>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</si>
  <si>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</si>
  <si>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</si>
  <si>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</si>
  <si>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</si>
  <si>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878,211*0,225*0,85</t>
  </si>
  <si>
    <t>58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</si>
  <si>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</si>
  <si>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</si>
  <si>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</si>
  <si>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</si>
  <si>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</si>
  <si>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</si>
  <si>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</si>
  <si>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</si>
  <si>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</si>
  <si>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59</t>
  </si>
  <si>
    <t>985223119R</t>
  </si>
  <si>
    <t>Náhrada omítaných dílčích ploch</t>
  </si>
  <si>
    <t>-1195827709</t>
  </si>
  <si>
    <t>Jedná se o plochy na vnější fasádě s tvrdou omítkou imitující kamenné plochy (popis položky, specifikace a postup viz technologický postup TP 1204</t>
  </si>
  <si>
    <t>v technické zprávě, str. 25. Předpoklad 57 m2 tvrdé omítky.</t>
  </si>
  <si>
    <t>57,000</t>
  </si>
  <si>
    <t>60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</si>
  <si>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</si>
  <si>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</si>
  <si>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</si>
  <si>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</si>
  <si>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</si>
  <si>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</si>
  <si>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</si>
  <si>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</si>
  <si>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</si>
  <si>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</si>
  <si>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61</t>
  </si>
  <si>
    <t>583807620</t>
  </si>
  <si>
    <t>kámen lomový pro zdivo kyklopské tl. 20 cm</t>
  </si>
  <si>
    <t>474237080</t>
  </si>
  <si>
    <t>155,869*2 " předpoklady: tl. zdiva 40 cm"*0,15   "procento přezdívání" *0,30 " procento doplnění kamene"</t>
  </si>
  <si>
    <t>62</t>
  </si>
  <si>
    <t>985223299 R</t>
  </si>
  <si>
    <t>Příplatek za úpravu jednotlivých kamenů na vhodný dozdívací tvar</t>
  </si>
  <si>
    <t>-230327597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</si>
  <si>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</si>
  <si>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</si>
  <si>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</si>
  <si>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</si>
  <si>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</si>
  <si>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</si>
  <si>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</si>
  <si>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</si>
  <si>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</si>
  <si>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</si>
  <si>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</si>
  <si>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</si>
  <si>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</si>
  <si>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</si>
  <si>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</si>
  <si>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</si>
  <si>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</si>
  <si>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</si>
  <si>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</si>
  <si>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</si>
  <si>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</si>
  <si>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</si>
  <si>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</si>
  <si>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</si>
  <si>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</si>
  <si>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</si>
  <si>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</si>
  <si>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</si>
  <si>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</si>
  <si>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</si>
  <si>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</si>
  <si>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</si>
  <si>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</si>
  <si>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</si>
  <si>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</si>
  <si>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</si>
  <si>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</si>
  <si>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</si>
  <si>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</si>
  <si>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</si>
  <si>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</si>
  <si>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</si>
  <si>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</si>
  <si>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</si>
  <si>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</si>
  <si>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</si>
  <si>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</si>
  <si>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</si>
  <si>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</si>
  <si>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</si>
  <si>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</si>
  <si>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</si>
  <si>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</si>
  <si>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</si>
  <si>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</si>
  <si>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</si>
  <si>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</si>
  <si>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</si>
  <si>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</si>
  <si>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</si>
  <si>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</si>
  <si>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</si>
  <si>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</si>
  <si>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</si>
  <si>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</si>
  <si>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</si>
  <si>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</si>
  <si>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</si>
  <si>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</si>
  <si>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</si>
  <si>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</si>
  <si>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</si>
  <si>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</si>
  <si>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</si>
  <si>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</si>
  <si>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</si>
  <si>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</si>
  <si>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</si>
  <si>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</si>
  <si>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</si>
  <si>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</si>
  <si>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</si>
  <si>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</si>
  <si>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</si>
  <si>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</si>
  <si>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</si>
  <si>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</si>
  <si>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</si>
  <si>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</si>
  <si>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</si>
  <si>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</si>
  <si>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</si>
  <si>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</si>
  <si>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</si>
  <si>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</si>
  <si>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</si>
  <si>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</si>
  <si>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</si>
  <si>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</si>
  <si>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</si>
  <si>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</si>
  <si>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</si>
  <si>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</si>
  <si>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</si>
  <si>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</si>
  <si>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</si>
  <si>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</si>
  <si>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</si>
  <si>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</si>
  <si>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</si>
  <si>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</si>
  <si>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</si>
  <si>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</si>
  <si>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</si>
  <si>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</si>
  <si>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</si>
  <si>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</si>
  <si>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</si>
  <si>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</si>
  <si>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</si>
  <si>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</si>
  <si>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</si>
  <si>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</si>
  <si>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</si>
  <si>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</si>
  <si>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</si>
  <si>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</si>
  <si>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</si>
  <si>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</si>
  <si>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</si>
  <si>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</si>
  <si>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</si>
  <si>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</si>
  <si>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</si>
  <si>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</si>
  <si>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</si>
  <si>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</si>
  <si>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</si>
  <si>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</si>
  <si>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</si>
  <si>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</si>
  <si>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</si>
  <si>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</si>
  <si>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</si>
  <si>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</si>
  <si>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</si>
  <si>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</si>
  <si>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</si>
  <si>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</si>
  <si>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</si>
  <si>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</si>
  <si>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</si>
  <si>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</si>
  <si>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</si>
  <si>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</si>
  <si>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</si>
  <si>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</si>
  <si>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</si>
  <si>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</si>
  <si>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</si>
  <si>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</si>
  <si>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</si>
  <si>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</si>
  <si>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</si>
  <si>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</si>
  <si>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</si>
  <si>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</si>
  <si>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</si>
  <si>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</si>
  <si>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</si>
  <si>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</si>
  <si>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</si>
  <si>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</si>
  <si>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</si>
  <si>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</si>
  <si>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</si>
  <si>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</si>
  <si>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</si>
  <si>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</si>
  <si>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</si>
  <si>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</si>
  <si>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 xml:space="preserve">Úprava spádu střechy nad m.č. 4.04 do min. spádu 7° pomocí dřev. seřízlých trámů 150/150 mm, výšky 0 – 300/150 mm, položených na stávající krokve. </t>
  </si>
  <si>
    <t>Předpoklad množství 1,5 m3 dřeva.</t>
  </si>
  <si>
    <t>1,50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</si>
  <si>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</si>
  <si>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</si>
  <si>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</si>
  <si>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</si>
  <si>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</si>
  <si>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</si>
  <si>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</si>
  <si>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</si>
  <si>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</si>
  <si>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</si>
  <si>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</si>
  <si>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</si>
  <si>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</si>
  <si>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</si>
  <si>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</si>
  <si>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</si>
  <si>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</si>
  <si>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</si>
  <si>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</si>
  <si>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</si>
  <si>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</si>
  <si>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</si>
  <si>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</si>
  <si>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</si>
  <si>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</si>
  <si>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</si>
  <si>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</si>
  <si>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</si>
  <si>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</si>
  <si>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</si>
  <si>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</si>
  <si>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</si>
  <si>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</si>
  <si>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</si>
  <si>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</si>
  <si>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</si>
  <si>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</si>
  <si>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</si>
  <si>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</si>
  <si>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</si>
  <si>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</si>
  <si>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</si>
  <si>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</si>
  <si>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</si>
  <si>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</si>
  <si>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</si>
  <si>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</si>
  <si>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</si>
  <si>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</si>
  <si>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</si>
  <si>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</si>
  <si>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</si>
  <si>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</si>
  <si>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</si>
  <si>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</si>
  <si>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</si>
  <si>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</si>
  <si>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</si>
  <si>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</si>
  <si>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</si>
  <si>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</si>
  <si>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</si>
  <si>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</si>
  <si>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</si>
  <si>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</si>
  <si>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</si>
  <si>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</si>
  <si>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</si>
  <si>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</si>
  <si>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</si>
  <si>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</si>
  <si>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</si>
  <si>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</si>
  <si>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</si>
  <si>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</si>
  <si>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</si>
  <si>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</si>
  <si>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</si>
  <si>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</si>
  <si>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</si>
  <si>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</si>
  <si>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</si>
  <si>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</si>
  <si>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</si>
  <si>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</si>
  <si>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</si>
  <si>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</si>
  <si>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</si>
  <si>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</si>
  <si>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</si>
  <si>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</si>
  <si>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</si>
  <si>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</si>
  <si>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</si>
  <si>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</si>
  <si>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</si>
  <si>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</si>
  <si>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</si>
  <si>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</si>
  <si>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</si>
  <si>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</si>
  <si>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</si>
  <si>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</si>
  <si>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</si>
  <si>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</si>
  <si>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</si>
  <si>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</si>
  <si>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</si>
  <si>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</si>
  <si>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</si>
  <si>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</si>
  <si>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</si>
  <si>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</si>
  <si>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</si>
  <si>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</si>
  <si>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</si>
  <si>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</si>
  <si>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</si>
  <si>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</si>
  <si>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</si>
  <si>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</si>
  <si>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</si>
  <si>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</si>
  <si>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</si>
  <si>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</si>
  <si>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</si>
  <si>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</si>
  <si>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</si>
  <si>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</si>
  <si>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</si>
  <si>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</si>
  <si>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</si>
  <si>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</si>
  <si>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</si>
  <si>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</si>
  <si>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</si>
  <si>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</si>
  <si>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</si>
  <si>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</si>
  <si>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</si>
  <si>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</si>
  <si>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</si>
  <si>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</si>
  <si>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</si>
  <si>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</si>
  <si>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</si>
  <si>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</si>
  <si>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</si>
  <si>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</si>
  <si>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</si>
  <si>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</si>
  <si>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</si>
  <si>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</si>
  <si>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</si>
  <si>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</si>
  <si>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</si>
  <si>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</si>
  <si>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</si>
  <si>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</si>
  <si>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</si>
  <si>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</si>
  <si>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</si>
  <si>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</si>
  <si>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</si>
  <si>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</si>
  <si>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</si>
  <si>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</si>
  <si>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</si>
  <si>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</si>
  <si>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</si>
  <si>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</si>
  <si>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</si>
  <si>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</si>
  <si>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</si>
  <si>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</si>
  <si>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</si>
  <si>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</si>
  <si>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</si>
  <si>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</si>
  <si>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</si>
  <si>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</si>
  <si>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</si>
  <si>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</si>
  <si>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</si>
  <si>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</si>
  <si>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</si>
  <si>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</si>
  <si>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</si>
  <si>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</si>
  <si>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</si>
  <si>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</si>
  <si>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</si>
  <si>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</si>
  <si>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</si>
  <si>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</si>
  <si>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</si>
  <si>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</si>
  <si>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</si>
  <si>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</si>
  <si>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</si>
  <si>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</si>
  <si>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</si>
  <si>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</si>
  <si>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</si>
  <si>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</si>
  <si>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</si>
  <si>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</si>
  <si>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</si>
  <si>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</si>
  <si>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</si>
  <si>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</si>
  <si>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</si>
  <si>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</si>
  <si>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</si>
  <si>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</si>
  <si>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</si>
  <si>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</si>
  <si>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</si>
  <si>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</si>
  <si>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</si>
  <si>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</si>
  <si>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</si>
  <si>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</si>
  <si>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</si>
  <si>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</si>
  <si>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</si>
  <si>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</si>
  <si>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</si>
  <si>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Příplatek k cenám krytiny z přírodní břidlice na bednění  za stanovený druh šablony pokládku a vícebarevný vzor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</si>
  <si>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</si>
  <si>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</si>
  <si>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</si>
  <si>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</si>
  <si>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</si>
  <si>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</si>
  <si>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</si>
  <si>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</si>
  <si>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</si>
  <si>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</si>
  <si>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</si>
  <si>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</si>
  <si>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</si>
  <si>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</si>
  <si>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</si>
  <si>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</si>
  <si>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</si>
  <si>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</si>
  <si>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</si>
  <si>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</si>
  <si>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</si>
  <si>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</si>
  <si>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</si>
  <si>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</si>
  <si>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</si>
  <si>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</si>
  <si>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</si>
  <si>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</si>
  <si>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</si>
  <si>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</si>
  <si>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</si>
  <si>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</si>
  <si>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</si>
  <si>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</si>
  <si>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</si>
  <si>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</si>
  <si>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</si>
  <si>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</si>
  <si>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</si>
  <si>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</si>
  <si>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</si>
  <si>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</si>
  <si>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</si>
  <si>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</si>
  <si>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</si>
  <si>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</si>
  <si>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</si>
  <si>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</si>
  <si>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</si>
  <si>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</si>
  <si>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</si>
  <si>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</si>
  <si>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</si>
  <si>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</si>
  <si>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</si>
  <si>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</si>
  <si>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</si>
  <si>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</si>
  <si>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</si>
  <si>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</si>
  <si>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</si>
  <si>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</si>
  <si>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</si>
  <si>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</si>
  <si>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</si>
  <si>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</si>
  <si>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</si>
  <si>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</si>
  <si>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</si>
  <si>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</si>
  <si>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</si>
  <si>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</si>
  <si>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</si>
  <si>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</si>
  <si>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</si>
  <si>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</si>
  <si>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</si>
  <si>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</si>
  <si>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</si>
  <si>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</si>
  <si>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</si>
  <si>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</si>
  <si>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</si>
  <si>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</si>
  <si>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</si>
  <si>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</si>
  <si>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</si>
  <si>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</si>
  <si>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</si>
  <si>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</si>
  <si>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</si>
  <si>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</si>
  <si>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</si>
  <si>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</si>
  <si>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</si>
  <si>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</si>
  <si>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</si>
  <si>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</si>
  <si>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</si>
  <si>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</si>
  <si>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</si>
  <si>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</si>
  <si>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</si>
  <si>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</si>
  <si>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</si>
  <si>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</si>
  <si>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</si>
  <si>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</si>
  <si>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</si>
  <si>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</si>
  <si>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</si>
  <si>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</si>
  <si>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</si>
  <si>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</si>
  <si>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</si>
  <si>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</si>
  <si>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</si>
  <si>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</si>
  <si>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</si>
  <si>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</si>
  <si>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</si>
  <si>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</si>
  <si>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</si>
  <si>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</si>
  <si>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</si>
  <si>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</si>
  <si>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</si>
  <si>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</si>
  <si>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</si>
  <si>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</si>
  <si>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</si>
  <si>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</si>
  <si>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</si>
  <si>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</si>
  <si>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</si>
  <si>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</si>
  <si>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</si>
  <si>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</si>
  <si>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</si>
  <si>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</si>
  <si>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</si>
  <si>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</si>
  <si>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</si>
  <si>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</si>
  <si>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</si>
  <si>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</si>
  <si>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</si>
  <si>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</si>
  <si>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</si>
  <si>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</si>
  <si>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</si>
  <si>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</si>
  <si>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766991133R</t>
  </si>
  <si>
    <t>Montáž a dodávka okna ON/01 dle specifikace v tab, oken nových</t>
  </si>
  <si>
    <t>-538829743</t>
  </si>
  <si>
    <t>168</t>
  </si>
  <si>
    <t>766991134R</t>
  </si>
  <si>
    <t>Montáž a dodávka prosklené stěny ON/02 dle specifikace v tab, oken nových</t>
  </si>
  <si>
    <t>-2066202859</t>
  </si>
  <si>
    <t>169</t>
  </si>
  <si>
    <t>766991135R</t>
  </si>
  <si>
    <t>Montáž a dodávka prosklené stěny ON/03 dle specifikace v tab, oken nových</t>
  </si>
  <si>
    <t>632718863</t>
  </si>
  <si>
    <t>170</t>
  </si>
  <si>
    <t>766991136R</t>
  </si>
  <si>
    <t>Montáž a dodávka okna ON/04 dle specifikace v tab, oken nových</t>
  </si>
  <si>
    <t>-434256330</t>
  </si>
  <si>
    <t>171</t>
  </si>
  <si>
    <t>766991137R</t>
  </si>
  <si>
    <t>Montáž a dodávka okna ON/05 dle specifikace v tab, oken nových</t>
  </si>
  <si>
    <t>1479089286</t>
  </si>
  <si>
    <t>172</t>
  </si>
  <si>
    <t>766991138R</t>
  </si>
  <si>
    <t>Montáž a dodávka okna ON/06 dle specifikace v tab, oken nových</t>
  </si>
  <si>
    <t>1286164375</t>
  </si>
  <si>
    <t>173</t>
  </si>
  <si>
    <t>766991139R</t>
  </si>
  <si>
    <t>Montáž a dodávka okna ON/07 dle specifikace v tab, oken nových</t>
  </si>
  <si>
    <t>1650200729</t>
  </si>
  <si>
    <t>174</t>
  </si>
  <si>
    <t>766991140R</t>
  </si>
  <si>
    <t>Montáž a dodávka okna ON/08 dle specifikace v tab, oken nových</t>
  </si>
  <si>
    <t>1577106634</t>
  </si>
  <si>
    <t>175</t>
  </si>
  <si>
    <t>766991141R</t>
  </si>
  <si>
    <t>Montáž a dodávka okna ON/09 dle specifikace v tab, oken nových</t>
  </si>
  <si>
    <t>163195208</t>
  </si>
  <si>
    <t>176</t>
  </si>
  <si>
    <t>766991142R</t>
  </si>
  <si>
    <t>Montáž a dodávka okna ON/10 dle specifikace v tab, oken nových</t>
  </si>
  <si>
    <t>-1033921635</t>
  </si>
  <si>
    <t>177</t>
  </si>
  <si>
    <t>766991143R</t>
  </si>
  <si>
    <t>Montáž a dodávka okna ON/11 dle specifikace v tab, oken nových</t>
  </si>
  <si>
    <t>884771827</t>
  </si>
  <si>
    <t>178</t>
  </si>
  <si>
    <t>766991144R</t>
  </si>
  <si>
    <t>Montáž a dodávka okna ON/12 dle specifikace v tab, oken nových</t>
  </si>
  <si>
    <t>160943428</t>
  </si>
  <si>
    <t>179</t>
  </si>
  <si>
    <t>766991145R</t>
  </si>
  <si>
    <t>Montáž a dodávka okna ON/13 dle specifikace v tab, oken nových</t>
  </si>
  <si>
    <t>1715279225</t>
  </si>
  <si>
    <t>180</t>
  </si>
  <si>
    <t>766991146R</t>
  </si>
  <si>
    <t>Montáž a dodávka okna ON/14 dle specifikace v tab, oken nových</t>
  </si>
  <si>
    <t>712113990</t>
  </si>
  <si>
    <t>181</t>
  </si>
  <si>
    <t>766991147R</t>
  </si>
  <si>
    <t>Montáž a dodávka okna ON/15 dle specifikace v tab, oken nových</t>
  </si>
  <si>
    <t>-366113184</t>
  </si>
  <si>
    <t>182</t>
  </si>
  <si>
    <t>766991148R</t>
  </si>
  <si>
    <t>Montáž a dodávka okna ON/16 dle specifikace v tab, oken nových</t>
  </si>
  <si>
    <t>-661646085</t>
  </si>
  <si>
    <t>183</t>
  </si>
  <si>
    <t>766991149R</t>
  </si>
  <si>
    <t>Montáž a dodávka okenice TN01 dle specifikace v tab, truhlářských prvků</t>
  </si>
  <si>
    <t>175898701</t>
  </si>
  <si>
    <t>184</t>
  </si>
  <si>
    <t>766991150R</t>
  </si>
  <si>
    <t>Montáž a dodávka okenice TN02 dle specifikace v tab, truhlářských prvků</t>
  </si>
  <si>
    <t>1683880143</t>
  </si>
  <si>
    <t>185</t>
  </si>
  <si>
    <t>766991151R</t>
  </si>
  <si>
    <t>Montáž a dodávka okenice TN03 dle specifikace v tab, truhlářských prvků</t>
  </si>
  <si>
    <t>225787173</t>
  </si>
  <si>
    <t>186</t>
  </si>
  <si>
    <t>766991152R</t>
  </si>
  <si>
    <t>Montáž a dodávka vrat dvouř. TN04 dle specifikace v tab, truhlářských prvků</t>
  </si>
  <si>
    <t>-1378533524</t>
  </si>
  <si>
    <t>187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</si>
  <si>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</si>
  <si>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</si>
  <si>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</si>
  <si>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</si>
  <si>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</si>
  <si>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188</t>
  </si>
  <si>
    <t>767991111R</t>
  </si>
  <si>
    <t>Montáž a dodávka dveří DN/06 dle specifikace v tab, dveří nových</t>
  </si>
  <si>
    <t>969074162</t>
  </si>
  <si>
    <t>189</t>
  </si>
  <si>
    <t>767991112R</t>
  </si>
  <si>
    <t>Montáž a dodávka mříže ZN/01 dle specifikace v tab, zámečnických prvků nových</t>
  </si>
  <si>
    <t>1152179835</t>
  </si>
  <si>
    <t>190</t>
  </si>
  <si>
    <t>767991113R</t>
  </si>
  <si>
    <t>Montáž a dodávka mříže ZN/02 dle specifikace v tab, zámečnických prvků nových</t>
  </si>
  <si>
    <t>174795329</t>
  </si>
  <si>
    <t>191</t>
  </si>
  <si>
    <t>767991114R</t>
  </si>
  <si>
    <t>Montáž a dodávka madla ZN/03 dle specifikace v tab, zámečnických prvků nových</t>
  </si>
  <si>
    <t>1486006093</t>
  </si>
  <si>
    <t>12,80</t>
  </si>
  <si>
    <t>192</t>
  </si>
  <si>
    <t>767991115R</t>
  </si>
  <si>
    <t>Montáž a dodávka madla ZN/04 dle specifikace v tab, zámečnických prvků nových</t>
  </si>
  <si>
    <t>1268324290</t>
  </si>
  <si>
    <t>193</t>
  </si>
  <si>
    <t>767991116R</t>
  </si>
  <si>
    <t>Montáž a dodávka madla ZN/05 dle specifikace v tab, zámečnických prvků nových</t>
  </si>
  <si>
    <t>-1334671424</t>
  </si>
  <si>
    <t>9,60</t>
  </si>
  <si>
    <t>194</t>
  </si>
  <si>
    <t>767991117R</t>
  </si>
  <si>
    <t>Montáž a dodávka skla ZN/06 dle specifikace v tab, zámečnických prvků nových</t>
  </si>
  <si>
    <t>1321061487</t>
  </si>
  <si>
    <t>195</t>
  </si>
  <si>
    <t>767991118R</t>
  </si>
  <si>
    <t>Montáž a dodávka zábradlí ZN/07 dle specifikace v tab, zámečnických prvků nových</t>
  </si>
  <si>
    <t>1984325063</t>
  </si>
  <si>
    <t>196</t>
  </si>
  <si>
    <t>767991119R</t>
  </si>
  <si>
    <t>Montáž a dodávka zábradlí ZN/09 dle specifikace v tab, zámečnických prvků nových</t>
  </si>
  <si>
    <t>-969908769</t>
  </si>
  <si>
    <t>197</t>
  </si>
  <si>
    <t>767991120R</t>
  </si>
  <si>
    <t>Montáž a dodávka zábradlí ZN/10 dle specifikace v tab, zámečnických prvků nových</t>
  </si>
  <si>
    <t>-1180647896</t>
  </si>
  <si>
    <t>198</t>
  </si>
  <si>
    <t>767991121R</t>
  </si>
  <si>
    <t>Montáž a dodávka zábradlí ZN/11 dle specifikace v tab, zámečnických prvků nových</t>
  </si>
  <si>
    <t>1445742503</t>
  </si>
  <si>
    <t>199</t>
  </si>
  <si>
    <t>767991122R</t>
  </si>
  <si>
    <t>Montáž a dodávka zábradlí ZN/12 dle specifikace v tab, zámečnických prvků nových</t>
  </si>
  <si>
    <t>313698328</t>
  </si>
  <si>
    <t>200</t>
  </si>
  <si>
    <t>767991123R</t>
  </si>
  <si>
    <t>Montáž a dodávka zábradlí ZN/14 dle specifikace v tab, zámečnických prvků nových</t>
  </si>
  <si>
    <t>658399600</t>
  </si>
  <si>
    <t>201</t>
  </si>
  <si>
    <t>767991124R</t>
  </si>
  <si>
    <t>Montáž a dodávka madla ZN/15 dle specifikace v tab, zámečnických prvků nových</t>
  </si>
  <si>
    <t>1572687232</t>
  </si>
  <si>
    <t>202</t>
  </si>
  <si>
    <t>767991125R</t>
  </si>
  <si>
    <t>Montáž a dodávka revizních dvířek ZN/16 dle specifikace v tab, zámečnických prvků nových</t>
  </si>
  <si>
    <t>-1848441320</t>
  </si>
  <si>
    <t>203</t>
  </si>
  <si>
    <t>767991126R</t>
  </si>
  <si>
    <t>Montáž a dodávka ocel.stupadla  ZN/17 dle specifikace v tab, zámečnických prvků nových</t>
  </si>
  <si>
    <t>1417240351</t>
  </si>
  <si>
    <t>204</t>
  </si>
  <si>
    <t>767991127R</t>
  </si>
  <si>
    <t>Montáž a dodávka nerez úchyt  ZN/18 dle specifikace v tab, zámečnických prvků nových</t>
  </si>
  <si>
    <t>-1795010661</t>
  </si>
  <si>
    <t>205</t>
  </si>
  <si>
    <t>767991128R</t>
  </si>
  <si>
    <t>Montáž a dodávka korouhev s makovicí  ZN/19 dle specifikace v tab, zámečnických prvků nových</t>
  </si>
  <si>
    <t>-1513182264</t>
  </si>
  <si>
    <t>206</t>
  </si>
  <si>
    <t>767991129R</t>
  </si>
  <si>
    <t>Montáž a dodávka plechový poklop  ZN/20 dle specifikace v tab, zámečnických prvků nových</t>
  </si>
  <si>
    <t>-229787872</t>
  </si>
  <si>
    <t>207</t>
  </si>
  <si>
    <t>767991130R</t>
  </si>
  <si>
    <t>Montáž a dodávka mříž ZN/21 dle specifikace v tab, zámečnických prvků nových</t>
  </si>
  <si>
    <t>290134296</t>
  </si>
  <si>
    <t>208</t>
  </si>
  <si>
    <t>767991131R</t>
  </si>
  <si>
    <t>Montáž a dodávka zábradlí ZN/23 dle specifikace v tab, zámečnických prvků nových</t>
  </si>
  <si>
    <t>1833844745</t>
  </si>
  <si>
    <t>209</t>
  </si>
  <si>
    <t>767991132R</t>
  </si>
  <si>
    <t>Montáž a dodávka madla ZN/24 dle specifikace v tab, zámečnických prvků nových</t>
  </si>
  <si>
    <t>243677412</t>
  </si>
  <si>
    <t>1,00</t>
  </si>
  <si>
    <t>210</t>
  </si>
  <si>
    <t>767991133R</t>
  </si>
  <si>
    <t>Montáž a dodávka trubka ZN/25 dle specifikace v tab, zámečnických prvků nových</t>
  </si>
  <si>
    <t>-657919249</t>
  </si>
  <si>
    <t>1,10</t>
  </si>
  <si>
    <t>211</t>
  </si>
  <si>
    <t>767991134R</t>
  </si>
  <si>
    <t>Montáž a dodávka tvarovky ZN/26 dle specifikace v tab, zámečnických prvků nových</t>
  </si>
  <si>
    <t>-1114712626</t>
  </si>
  <si>
    <t>212</t>
  </si>
  <si>
    <t>767991135R</t>
  </si>
  <si>
    <t xml:space="preserve">Ocelové konstrukce, posílení sloupu, rámy, překlady vč. nátěrů dle specifikace v PD </t>
  </si>
  <si>
    <t>2056946396</t>
  </si>
  <si>
    <t xml:space="preserve">Ocelové prvky posílení stropu pod příčkami a pro uložení vynášecího rámu IPE 240 celk. délky 15,5 m. Překlad nad oknem 3xIPE 160, dl. 2,2 m. </t>
  </si>
  <si>
    <t xml:space="preserve">Ocelový rám pro vynesení části krovu v č.m. 3.03, lomený rám HEB 160, dl. 8,5 m + sloupek pro podboru na konci 100/100 mm, dl.3,2 m. </t>
  </si>
  <si>
    <t>Překlady 2xI140, dl. 1,7 m, 2xI100, dl. 1,7 m, 3xIPE 160, dl. 2,7 m, 2xL 50/50/5, dl. 1,0 m.</t>
  </si>
  <si>
    <t>*1,15</t>
  </si>
  <si>
    <t>váha celkem 1200,96 kg = 1,2 t (bez prořezu)</t>
  </si>
  <si>
    <t>1,2*1,08</t>
  </si>
  <si>
    <t>213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</si>
  <si>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</si>
  <si>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</si>
  <si>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</si>
  <si>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</si>
  <si>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</si>
  <si>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214</t>
  </si>
  <si>
    <t>771531007</t>
  </si>
  <si>
    <t>Montáž podlahy z dlaždic cihelných nebo portlandských tloušťky do 30 mm kladených do malty přes 22 do 25 ks/m2</t>
  </si>
  <si>
    <t>1333668579</t>
  </si>
  <si>
    <t>215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</si>
  <si>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</si>
  <si>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</si>
  <si>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</si>
  <si>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</si>
  <si>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</si>
  <si>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</si>
  <si>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216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</si>
  <si>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</si>
  <si>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</si>
  <si>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</si>
  <si>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</si>
  <si>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217</t>
  </si>
  <si>
    <t>597614340</t>
  </si>
  <si>
    <t>dlaždice keramické slinuté neglazované mrazuvzdorné 29,8 x 29,8 x 0,9 cm</t>
  </si>
  <si>
    <t>527820827</t>
  </si>
  <si>
    <t>50,660*1,10</t>
  </si>
  <si>
    <t>218</t>
  </si>
  <si>
    <t>597614400</t>
  </si>
  <si>
    <t>dlaždice keramické slinuté neglazované mrazuvzdorné  59,8 x 59,8 x 1,1 cm</t>
  </si>
  <si>
    <t>1705112710</t>
  </si>
  <si>
    <t>219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</si>
  <si>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</si>
  <si>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</si>
  <si>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</si>
  <si>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220</t>
  </si>
  <si>
    <t>771991431R</t>
  </si>
  <si>
    <t>Voskování a leštění dlažeb a betonových podlah ručně</t>
  </si>
  <si>
    <t>1067910545</t>
  </si>
  <si>
    <t>772</t>
  </si>
  <si>
    <t>Podlahy z kamene</t>
  </si>
  <si>
    <t>221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</si>
  <si>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</si>
  <si>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</si>
  <si>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</si>
  <si>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</si>
  <si>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</si>
  <si>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</si>
  <si>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</si>
  <si>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222</t>
  </si>
  <si>
    <t>583811290</t>
  </si>
  <si>
    <t>deska dlažební, žula broušená, 40x40 tl 5 cm</t>
  </si>
  <si>
    <t>-2036959895</t>
  </si>
  <si>
    <t>196,773*1,04</t>
  </si>
  <si>
    <t>223</t>
  </si>
  <si>
    <t>772991111R</t>
  </si>
  <si>
    <t>Montáž a dodávka kamenického prvku KA/N 01 balkon žulová deska dle specifikace v tab. kam.prvků nových</t>
  </si>
  <si>
    <t>-224269577</t>
  </si>
  <si>
    <t>224</t>
  </si>
  <si>
    <t>772991112R</t>
  </si>
  <si>
    <t>Montáž a dodávka kamenického prvku KA/N 02 balkon žulová deska dle specifikace v tab. kam.prvků nových</t>
  </si>
  <si>
    <t>-500254118</t>
  </si>
  <si>
    <t>225</t>
  </si>
  <si>
    <t>772991113R</t>
  </si>
  <si>
    <t>Montáž a dodávka kamenického prvku KA/N 03 žulového chrliče dle specifikace v tab. kam.prvků nových</t>
  </si>
  <si>
    <t>1356705975</t>
  </si>
  <si>
    <t>226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</si>
  <si>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</si>
  <si>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</si>
  <si>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</si>
  <si>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</si>
  <si>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</si>
  <si>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227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</si>
  <si>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</si>
  <si>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</si>
  <si>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</si>
  <si>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</si>
  <si>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</si>
  <si>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</si>
  <si>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</si>
  <si>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</si>
  <si>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</si>
  <si>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</si>
  <si>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</si>
  <si>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</si>
  <si>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</si>
  <si>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</si>
  <si>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</si>
  <si>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</si>
  <si>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</si>
  <si>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</si>
  <si>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</si>
  <si>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</si>
  <si>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</si>
  <si>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</si>
  <si>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</si>
  <si>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</si>
  <si>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228</t>
  </si>
  <si>
    <t>614181010</t>
  </si>
  <si>
    <t>lišta podlahová dřevěná dub 8x35 mm</t>
  </si>
  <si>
    <t>1939296887</t>
  </si>
  <si>
    <t>234,607*1,02</t>
  </si>
  <si>
    <t>229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</si>
  <si>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</si>
  <si>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</si>
  <si>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</si>
  <si>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230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</si>
  <si>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</si>
  <si>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</si>
  <si>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</si>
  <si>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781</t>
  </si>
  <si>
    <t>Dokončovací práce - obklady</t>
  </si>
  <si>
    <t>231</t>
  </si>
  <si>
    <t>781413112</t>
  </si>
  <si>
    <t>Montáž obkladů vnitřních stěn z obkladaček a dekorů (listel) pórovinových lepených standardním lepidlem z obkladaček pravoúhlých přes 22 do 25 ks/m2</t>
  </si>
  <si>
    <t>212094256</t>
  </si>
  <si>
    <t>m1.03,1.04</t>
  </si>
  <si>
    <t>0,900*2*1,500</t>
  </si>
  <si>
    <t>m2.05,2.06</t>
  </si>
  <si>
    <t>(0,695*2+1,025*1+0,93+0,60)*1,800</t>
  </si>
  <si>
    <t>m3.06a,b</t>
  </si>
  <si>
    <t>(0,950+1,100+0,600*2+0,950+1,600*2+1,135*2)*1,800</t>
  </si>
  <si>
    <t>232</t>
  </si>
  <si>
    <t>597610000</t>
  </si>
  <si>
    <t>obkládačky keramické (bílé i barevné)  I. j.</t>
  </si>
  <si>
    <t>413596147</t>
  </si>
  <si>
    <t>27,207*1,10</t>
  </si>
  <si>
    <t>233</t>
  </si>
  <si>
    <t>998781104</t>
  </si>
  <si>
    <t>Přesun hmot pro obklady keramické stanovený z hmotnosti přesunovaného materiálu vodorovná dopravní vzdálenost do 50 m v objektech výšky přes 24 do 36 m</t>
  </si>
  <si>
    <t>-1539316554</t>
  </si>
  <si>
    <t>234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</si>
  <si>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</si>
  <si>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</si>
  <si>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</si>
  <si>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</si>
  <si>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</si>
  <si>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</si>
  <si>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</si>
  <si>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</si>
  <si>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</si>
  <si>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</si>
  <si>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235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</si>
  <si>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</si>
  <si>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</si>
  <si>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</si>
  <si>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</si>
  <si>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</si>
  <si>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</si>
  <si>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</si>
  <si>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</si>
  <si>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</si>
  <si>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</si>
  <si>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</si>
  <si>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</si>
  <si>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</si>
  <si>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</si>
  <si>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</si>
  <si>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</si>
  <si>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</si>
  <si>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</si>
  <si>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236</t>
  </si>
  <si>
    <t>783801501</t>
  </si>
  <si>
    <t>Příprava podkladu omítek před provedením nátěru omytí</t>
  </si>
  <si>
    <t>1129868444</t>
  </si>
  <si>
    <t>237</t>
  </si>
  <si>
    <t>783823131R</t>
  </si>
  <si>
    <t>Penetrační nátěr hladkých, tenkovrstvých zrnitých nebo štukových omítek</t>
  </si>
  <si>
    <t>-1094489804</t>
  </si>
  <si>
    <t>238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</si>
  <si>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</si>
  <si>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</si>
  <si>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</si>
  <si>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</si>
  <si>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239</t>
  </si>
  <si>
    <t>783827421R</t>
  </si>
  <si>
    <t>Krycí dvojnásobný omyvatelný nátěr omítek</t>
  </si>
  <si>
    <t>-2104162863</t>
  </si>
  <si>
    <t>pomocně pro omyvatelný nátěr</t>
  </si>
  <si>
    <t>240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</si>
  <si>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</si>
  <si>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</si>
  <si>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</si>
  <si>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</si>
  <si>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</si>
  <si>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241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</si>
  <si>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</si>
  <si>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</si>
  <si>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</si>
  <si>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</si>
  <si>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</si>
  <si>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</si>
  <si>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</si>
  <si>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242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</si>
  <si>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</si>
  <si>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</si>
  <si>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</si>
  <si>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</si>
  <si>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</si>
  <si>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</si>
  <si>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</si>
  <si>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</si>
  <si>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</si>
  <si>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</si>
  <si>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</si>
  <si>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</si>
  <si>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0,695*3,61*2+0,100*3,61*1</t>
  </si>
  <si>
    <t>0,450*3,62*2+0,100*3,61*1</t>
  </si>
  <si>
    <t>3,005*3,61*2</t>
  </si>
  <si>
    <t>4,400*3,61*2</t>
  </si>
  <si>
    <t>243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</si>
  <si>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</si>
  <si>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</si>
  <si>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</si>
  <si>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</si>
  <si>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</si>
  <si>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</si>
  <si>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</si>
  <si>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</si>
  <si>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</si>
  <si>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</si>
  <si>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</si>
  <si>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</si>
  <si>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</si>
  <si>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</si>
  <si>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</si>
  <si>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</si>
  <si>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244</t>
  </si>
  <si>
    <t>796991118R</t>
  </si>
  <si>
    <t>Montáž a dodávka prvku VEH 1 dávkovač tekutého mýdla uzamykatelný dle specifikace v tab. ZP</t>
  </si>
  <si>
    <t>-859963392</t>
  </si>
  <si>
    <t>245</t>
  </si>
  <si>
    <t>796991132R</t>
  </si>
  <si>
    <t>Montáž a dodávka prvku VEH 2 zásobník papírových ručnků uzamykatelný dle specifikace v tab. ZP</t>
  </si>
  <si>
    <t>-1310040590</t>
  </si>
  <si>
    <t>246</t>
  </si>
  <si>
    <t>796991111R</t>
  </si>
  <si>
    <t>Montáž a dodávka prvku VEH 3  zásobník na toaletní papír dle specifikace v tab. ZP</t>
  </si>
  <si>
    <t>-1078706986</t>
  </si>
  <si>
    <t>247</t>
  </si>
  <si>
    <t>796991125R</t>
  </si>
  <si>
    <t>Montáž a dodávka prvku VEH 4a  nástěnný věšák na oděvy dle specifikace v tab.ZP</t>
  </si>
  <si>
    <t>-982203215</t>
  </si>
  <si>
    <t>248</t>
  </si>
  <si>
    <t>796991145R</t>
  </si>
  <si>
    <t>Montáž a dodávka prvku VEH 4b háček na ručníky dle specifikace v tab.ZP</t>
  </si>
  <si>
    <t>2131473141</t>
  </si>
  <si>
    <t>249</t>
  </si>
  <si>
    <t>796991162R</t>
  </si>
  <si>
    <t>Montáž a dodávka prvku VEH 5 závěsný koš s víkem dle specifikace v tab. ZP</t>
  </si>
  <si>
    <t>1524301701</t>
  </si>
  <si>
    <t>250</t>
  </si>
  <si>
    <t>796991131R</t>
  </si>
  <si>
    <t>Montáž a dodávka prvku VEH 6 hyg. koš závěsný s víkem dle specifikace v tab. ZP</t>
  </si>
  <si>
    <t>-1580403991</t>
  </si>
  <si>
    <t>251</t>
  </si>
  <si>
    <t>796991152R</t>
  </si>
  <si>
    <t>Montáž a dodávka prvku VEH 7 zásobník na hyg. sáčky dle specifikace v tab. ZP</t>
  </si>
  <si>
    <t>1544328867</t>
  </si>
  <si>
    <t>252</t>
  </si>
  <si>
    <t>796991119R</t>
  </si>
  <si>
    <t>Montáž a dodávka prvku VEH 8 souprava WC závěsná dle specifikace v tab. ZP</t>
  </si>
  <si>
    <t>785894619</t>
  </si>
  <si>
    <t>253</t>
  </si>
  <si>
    <t>796991178R</t>
  </si>
  <si>
    <t>Montáž a dodávka prvku VEH 9  osvěžovač vzduchu dle specifikace v tab. VP</t>
  </si>
  <si>
    <t>-639859943</t>
  </si>
  <si>
    <t>254</t>
  </si>
  <si>
    <t>796991173R</t>
  </si>
  <si>
    <t>Montáž a dodávka prvku VEH 10 nerezové zrcadlo dle specifikace v tab. ZP</t>
  </si>
  <si>
    <t>-1110501245</t>
  </si>
  <si>
    <t>255</t>
  </si>
  <si>
    <t>796991134R</t>
  </si>
  <si>
    <t>Montáž a dodávka prvku VEH 14 mýdlenka  dle specifikace v tab. ZP</t>
  </si>
  <si>
    <t>-1046446198</t>
  </si>
  <si>
    <t>256</t>
  </si>
  <si>
    <t>796991133R</t>
  </si>
  <si>
    <t>Montáž a dodávka prvku VEH 16 automat. dávkovač mýdla dle specifikace v tab. ZP</t>
  </si>
  <si>
    <t>1642873404</t>
  </si>
  <si>
    <t>257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</si>
  <si>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</si>
  <si>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</si>
  <si>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</si>
  <si>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</si>
  <si>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</si>
  <si>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</si>
  <si>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</si>
  <si>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258</t>
  </si>
  <si>
    <t>798191111R</t>
  </si>
  <si>
    <t>Repase  prvku KA/R01 kamenný sokl dle specifikace v tab. kam.prvků repasovaných</t>
  </si>
  <si>
    <t>288755754</t>
  </si>
  <si>
    <t>259</t>
  </si>
  <si>
    <t>798191112R</t>
  </si>
  <si>
    <t>Repase  prvku KA/R02 bosáž nároží dle specifikace v tab. kam.prvků repasovaných</t>
  </si>
  <si>
    <t>-870757239</t>
  </si>
  <si>
    <t>260</t>
  </si>
  <si>
    <t>798191113R</t>
  </si>
  <si>
    <t>Repase  prvku KA/R03 kamenné schody dle specifikace v tab. kam.prvků repasovaných</t>
  </si>
  <si>
    <t>bm</t>
  </si>
  <si>
    <t>143783177</t>
  </si>
  <si>
    <t>261</t>
  </si>
  <si>
    <t>798191114R</t>
  </si>
  <si>
    <t>Repase  prvku KA/R04 schodiště na terasu dle specifikace v tab. kam.prvků repasovaných</t>
  </si>
  <si>
    <t>ks</t>
  </si>
  <si>
    <t>-659006199</t>
  </si>
  <si>
    <t>262</t>
  </si>
  <si>
    <t>798191115R</t>
  </si>
  <si>
    <t>Repase  prvku KA/R05 kam.rám okna dle specifikace v tab. kam.prvků repasovaných</t>
  </si>
  <si>
    <t>1721036069</t>
  </si>
  <si>
    <t>263</t>
  </si>
  <si>
    <t>798191116R</t>
  </si>
  <si>
    <t>Repase  prvku KA/R06 kam. rám okna dle specifikace v tab. kam.prvků repasovaných</t>
  </si>
  <si>
    <t>-1454361752</t>
  </si>
  <si>
    <t>264</t>
  </si>
  <si>
    <t>798191117R</t>
  </si>
  <si>
    <t>Repase  prvku KA/R07 kam. portíl dveří dle specifikace v tab. kam.prvků repasovaných</t>
  </si>
  <si>
    <t>-810247290</t>
  </si>
  <si>
    <t>265</t>
  </si>
  <si>
    <t>798191118R</t>
  </si>
  <si>
    <t>Repase  prvku KA/R8 kam. římsa dle specifikace v tab. kam.prvků repasovaných</t>
  </si>
  <si>
    <t>2062941481</t>
  </si>
  <si>
    <t>266</t>
  </si>
  <si>
    <t>798191119R</t>
  </si>
  <si>
    <t>Repase  prvku KA/R09 kam. římsa dle specifikace v tab. kam.prvků repasovaných</t>
  </si>
  <si>
    <t>822348767</t>
  </si>
  <si>
    <t>267</t>
  </si>
  <si>
    <t>798191120R</t>
  </si>
  <si>
    <t>Repase  prvku KA/R10 bosáž nároží dle specifikace v tab. kam.prvků repasovaných</t>
  </si>
  <si>
    <t>1566157984</t>
  </si>
  <si>
    <t>268</t>
  </si>
  <si>
    <t>798191121R</t>
  </si>
  <si>
    <t>Repase  prvku KA/R11 bosáž nároží dle specifikace v tab. kam.prvků repasovaných</t>
  </si>
  <si>
    <t>-829392772</t>
  </si>
  <si>
    <t>269</t>
  </si>
  <si>
    <t>798191122R</t>
  </si>
  <si>
    <t>Repase  prvku KA/R12 kamenný portál dle specifikace v tab. kam.prvků repasovaných</t>
  </si>
  <si>
    <t>671711262</t>
  </si>
  <si>
    <t>270</t>
  </si>
  <si>
    <t>798191123R</t>
  </si>
  <si>
    <t>Repase  prvku KA/R13 kamenný portál dle specifikace v tab. kam.prvků repasovaných</t>
  </si>
  <si>
    <t>-468291388</t>
  </si>
  <si>
    <t>271</t>
  </si>
  <si>
    <t>798191124R</t>
  </si>
  <si>
    <t>Repase  prvku KA/R14 kamenný portál dle specifikace v tab. kam.prvků repasovaných</t>
  </si>
  <si>
    <t>-863985707</t>
  </si>
  <si>
    <t>272</t>
  </si>
  <si>
    <t>798191125R</t>
  </si>
  <si>
    <t>Repase  prvku KA/R15 kam. římsa dle specifikace v tab. kam.prvků repasovaných</t>
  </si>
  <si>
    <t>793985482</t>
  </si>
  <si>
    <t>273</t>
  </si>
  <si>
    <t>798191126R</t>
  </si>
  <si>
    <t>Repase  prvku KA/R16 bosáž nároží dle specifikace v tab. kam.prvků repasovaných</t>
  </si>
  <si>
    <t>-899730392</t>
  </si>
  <si>
    <t>274</t>
  </si>
  <si>
    <t>798191127R</t>
  </si>
  <si>
    <t>Repase  prvku KA/R17 římsa atiky dle specifikace v tab. kam.prvků repasovaných</t>
  </si>
  <si>
    <t>-930122147</t>
  </si>
  <si>
    <t>275</t>
  </si>
  <si>
    <t>798191128R</t>
  </si>
  <si>
    <t>Repase  prvku KA/R18 obruba atiky dle specifikace v tab. kam.prvků repasovaných</t>
  </si>
  <si>
    <t>-332366268</t>
  </si>
  <si>
    <t>276</t>
  </si>
  <si>
    <t>798191129R</t>
  </si>
  <si>
    <t>Repase  prvku KA/R19 obruba atiky dle specifikace v tab. kam.prvků repasovaných</t>
  </si>
  <si>
    <t>-807619013</t>
  </si>
  <si>
    <t>277</t>
  </si>
  <si>
    <t>798191130R</t>
  </si>
  <si>
    <t>Repase  prvku KA/R20 kam. stínky  atiky dle specifikace v tab. kam.prvků repasovaných</t>
  </si>
  <si>
    <t>70153038</t>
  </si>
  <si>
    <t>278</t>
  </si>
  <si>
    <t>798191131R</t>
  </si>
  <si>
    <t>Repase  prvku KA/R21 stínky hřebene dle specifikace v tab. kam.prvků repasovaných</t>
  </si>
  <si>
    <t>1245942115</t>
  </si>
  <si>
    <t>279</t>
  </si>
  <si>
    <t>798191132R</t>
  </si>
  <si>
    <t>Repase  prvku KA/R22 rám dle specifikace v tab. kam.prvků repasovaných</t>
  </si>
  <si>
    <t>1300482256</t>
  </si>
  <si>
    <t>280</t>
  </si>
  <si>
    <t>798191133R</t>
  </si>
  <si>
    <t>Repase  prvku KA/R23 konzole dle specifikace v tab. kam.prvků repasovaných</t>
  </si>
  <si>
    <t>-2076996087</t>
  </si>
  <si>
    <t>281</t>
  </si>
  <si>
    <t>798191134R</t>
  </si>
  <si>
    <t>Repase  prvku KA/R24 konzole dle specifikace v tab. kam.prvků repasovaných</t>
  </si>
  <si>
    <t>1141377865</t>
  </si>
  <si>
    <t>282</t>
  </si>
  <si>
    <t>798191135R</t>
  </si>
  <si>
    <t>Repase  prvku KA/R25 římsa atiky dle specifikace v tab. kam.prvků repasovaných</t>
  </si>
  <si>
    <t>1568673824</t>
  </si>
  <si>
    <t>283</t>
  </si>
  <si>
    <t>798191136R</t>
  </si>
  <si>
    <t>Repase  prvku KA/R26 římsa atiky dle specifikace v tab. kam.prvků repasovaných</t>
  </si>
  <si>
    <t>645729031</t>
  </si>
  <si>
    <t>284</t>
  </si>
  <si>
    <t>798191137R</t>
  </si>
  <si>
    <t>Repase  prvku KA/R27 konzole dle specifikace v tab. kam.prvků repasovaných</t>
  </si>
  <si>
    <t>-1120523003</t>
  </si>
  <si>
    <t>285</t>
  </si>
  <si>
    <t>798191138R</t>
  </si>
  <si>
    <t>Repase  prvku KA/R28 klenák dle specifikace v tab. kam.prvků repasovaných</t>
  </si>
  <si>
    <t>1992104175</t>
  </si>
  <si>
    <t>286</t>
  </si>
  <si>
    <t>798191139R</t>
  </si>
  <si>
    <t>Repase  prvku KA/R29 stínky atiky dle specifikace v tab. kam.prvků repasovaných</t>
  </si>
  <si>
    <t>-1357091658</t>
  </si>
  <si>
    <t>287</t>
  </si>
  <si>
    <t>798191140R</t>
  </si>
  <si>
    <t>Repase  prvku KA/R30 římsa dle specifikace v tab. kam.prvků repasovaných</t>
  </si>
  <si>
    <t>-1962262865</t>
  </si>
  <si>
    <t>288</t>
  </si>
  <si>
    <t>798191141R</t>
  </si>
  <si>
    <t>Repase  prvku KA/R31 zdivo dle specifikace v tab. kam.prvků repasovaných</t>
  </si>
  <si>
    <t>18872681</t>
  </si>
  <si>
    <t>289</t>
  </si>
  <si>
    <t>798191142R</t>
  </si>
  <si>
    <t>Repase  prvku KA/R32 zdivo dle specifikace v tab. kam.prvků repasovaných</t>
  </si>
  <si>
    <t>1249895565</t>
  </si>
  <si>
    <t>290</t>
  </si>
  <si>
    <t>798191143R</t>
  </si>
  <si>
    <t>Repase  prvku KA/R33 chrliče dle specifikace v tab. kam.prvků repasovaných</t>
  </si>
  <si>
    <t>1522949268</t>
  </si>
  <si>
    <t>291</t>
  </si>
  <si>
    <t>798191144R</t>
  </si>
  <si>
    <t>Repase  prvku KA/R34 střecha dle specifikace v tab. kam.prvků repasovaných</t>
  </si>
  <si>
    <t>952409763</t>
  </si>
  <si>
    <t>292</t>
  </si>
  <si>
    <t>798191145R</t>
  </si>
  <si>
    <t>Repase  prvku KA/R35 střecha dle specifikace v tab. kam.prvků repasovaných</t>
  </si>
  <si>
    <t>-982341882</t>
  </si>
  <si>
    <t>293</t>
  </si>
  <si>
    <t>798191146R</t>
  </si>
  <si>
    <t>Repase  prvku KA/R36 parapet dle specifikace v tab. kam.prvků repasovaných</t>
  </si>
  <si>
    <t>655105379</t>
  </si>
  <si>
    <t>294</t>
  </si>
  <si>
    <t>798191147R</t>
  </si>
  <si>
    <t>Repase  prvku KA/R37 parapet dle specifikace v tab. kam.prvků repasovaných</t>
  </si>
  <si>
    <t>-1723686051</t>
  </si>
  <si>
    <t>295</t>
  </si>
  <si>
    <t>798191148R</t>
  </si>
  <si>
    <t>Repase  prvku KA/R38 parapet dle specifikace v tab. kam.prvků repasovaných</t>
  </si>
  <si>
    <t>456009488</t>
  </si>
  <si>
    <t>296</t>
  </si>
  <si>
    <t>798191149R</t>
  </si>
  <si>
    <t>Repase  prvku KA/R39 parapet dle specifikace v tab. kam.prvků repasovaných</t>
  </si>
  <si>
    <t>-1251226686</t>
  </si>
  <si>
    <t>297</t>
  </si>
  <si>
    <t>798191150R</t>
  </si>
  <si>
    <t>Repase  prvku KA/R40 parapet dle specifikace v tab. kam.prvků repasovaných</t>
  </si>
  <si>
    <t>-915602502</t>
  </si>
  <si>
    <t>298</t>
  </si>
  <si>
    <t>798191151R</t>
  </si>
  <si>
    <t>Repase  prvku KA/R41 parapet dle specifikace v tab. kam.prvků repasovaných</t>
  </si>
  <si>
    <t>-1530488833</t>
  </si>
  <si>
    <t>299</t>
  </si>
  <si>
    <t>798191152R</t>
  </si>
  <si>
    <t>Repase  prvku KA/R42 parapet dle specifikace v tab. kam.prvků repasovaných</t>
  </si>
  <si>
    <t>311745144</t>
  </si>
  <si>
    <t>300</t>
  </si>
  <si>
    <t>798191153R</t>
  </si>
  <si>
    <t>Repase  prvku KA/R43 parapet dle specifikace v tab. kam.prvků repasovaných</t>
  </si>
  <si>
    <t>-559434310</t>
  </si>
  <si>
    <t>301</t>
  </si>
  <si>
    <t>798191154R</t>
  </si>
  <si>
    <t>Repase  prvku KA/R44 parapet dle specifikace v tab. kam.prvků repasovaných</t>
  </si>
  <si>
    <t>-430613124</t>
  </si>
  <si>
    <t>302</t>
  </si>
  <si>
    <t>798191155R</t>
  </si>
  <si>
    <t>Repase  prvku KA/R45 parapet dle specifikace v tab. kam.prvků repasovaných</t>
  </si>
  <si>
    <t>1329955332</t>
  </si>
  <si>
    <t>303</t>
  </si>
  <si>
    <t>798191156R</t>
  </si>
  <si>
    <t>Repase  prvku KA/R46 parapet dle specifikace v tab. kam.prvků repasovaných</t>
  </si>
  <si>
    <t>-1990046293</t>
  </si>
  <si>
    <t>304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</si>
  <si>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</si>
  <si>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</si>
  <si>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</si>
  <si>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</si>
  <si>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</si>
  <si>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305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</si>
  <si>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</si>
  <si>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</si>
  <si>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</si>
  <si>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</si>
  <si>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</si>
  <si>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306</t>
  </si>
  <si>
    <t>798391111R</t>
  </si>
  <si>
    <t>Repase prvku OR01 okno stávající dle specifikace v tab. oken repasovaných</t>
  </si>
  <si>
    <t>-1531755488</t>
  </si>
  <si>
    <t>307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</si>
  <si>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</si>
  <si>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</si>
  <si>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</si>
  <si>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</si>
  <si>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</si>
  <si>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308</t>
  </si>
  <si>
    <t>798491111R</t>
  </si>
  <si>
    <t>Repase prvku ZR01 mříž stávající dle specifikace v tab. oken repasovaných</t>
  </si>
  <si>
    <t>639825608</t>
  </si>
  <si>
    <t>309</t>
  </si>
  <si>
    <t>798491112R</t>
  </si>
  <si>
    <t>Repase prvku ZR02 madlo stávající dle specifikace v tab. oken repasovaných</t>
  </si>
  <si>
    <t>929357088</t>
  </si>
  <si>
    <t>52,00</t>
  </si>
  <si>
    <t>310</t>
  </si>
  <si>
    <t>798491113R</t>
  </si>
  <si>
    <t>Repase prvku ZR03 zábradlí stávající dle specifikace v tab. oken repasovaných</t>
  </si>
  <si>
    <t>-1943941581</t>
  </si>
  <si>
    <t>9,00</t>
  </si>
  <si>
    <t>311</t>
  </si>
  <si>
    <t>798491114R</t>
  </si>
  <si>
    <t>Repase prvku ZR04 zábradlí stávající dle specifikace v tab. oken repasovaných</t>
  </si>
  <si>
    <t>-288422951</t>
  </si>
  <si>
    <t>6,00</t>
  </si>
  <si>
    <t>312</t>
  </si>
  <si>
    <t>798491115R</t>
  </si>
  <si>
    <t>Repase prvku ZR05 madlo stávající dle specifikace v tab. oken repasovaných</t>
  </si>
  <si>
    <t>1005272329</t>
  </si>
  <si>
    <t>313</t>
  </si>
  <si>
    <t>798491116R</t>
  </si>
  <si>
    <t>Repase prvku ZR06 madlo stávající dle specifikace v tab. oken repasovaných</t>
  </si>
  <si>
    <t>1959109780</t>
  </si>
  <si>
    <t>314</t>
  </si>
  <si>
    <t>798491117R</t>
  </si>
  <si>
    <t>Repase prvku ZR07 táhlo stávající dle specifikace v tab. oken repasovaných</t>
  </si>
  <si>
    <t>-1892904399</t>
  </si>
  <si>
    <t>315</t>
  </si>
  <si>
    <t>798491118R</t>
  </si>
  <si>
    <t>Repase prvku ZR08 špice stávající dle specifikace v tab. oken repasovaných</t>
  </si>
  <si>
    <t>1034706717</t>
  </si>
  <si>
    <t>316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</si>
  <si>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</si>
  <si>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</si>
  <si>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</si>
  <si>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</si>
  <si>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</si>
  <si>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317</t>
  </si>
  <si>
    <t>799991111R</t>
  </si>
  <si>
    <t>Restaurování erbu</t>
  </si>
  <si>
    <t>2031684265</t>
  </si>
  <si>
    <t>záměr, projednání, vlastní restaurování a závěrečná zpráva v ceně</t>
  </si>
  <si>
    <t>Úroveň 3:</t>
  </si>
  <si>
    <t>1.1.b1 - odvětrávací kanálek s drenáží</t>
  </si>
  <si>
    <t xml:space="preserve">    5 - Komunikace pozemní</t>
  </si>
  <si>
    <t xml:space="preserve">    8 - Trubní vedení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</si>
  <si>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</si>
  <si>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</si>
  <si>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1029013276</t>
  </si>
  <si>
    <t>"02_1NP-SA 1 NP 50.pdf</t>
  </si>
  <si>
    <t>odvětrávací kanálek - délka</t>
  </si>
  <si>
    <t>(0,300+7,750+0,920+2,625+0,473+0,587+0,775+0,631+0,537+0,405+1,102+0,994+0,727+1,233+1,920+1,130+6,610+1,225+4,855+2,610+2,195+1,860+4,860+2,290)</t>
  </si>
  <si>
    <t>48,614*0,50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</si>
  <si>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</si>
  <si>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</si>
  <si>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1637955995</t>
  </si>
  <si>
    <t>48,614*0,60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</si>
  <si>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</si>
  <si>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</si>
  <si>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748142289</t>
  </si>
  <si>
    <t>pomocně pro podkladní vrstvu rozebírané kamenné dlažby</t>
  </si>
  <si>
    <t>48,614*1,10</t>
  </si>
  <si>
    <t>132301201</t>
  </si>
  <si>
    <t>Hloubení zapažených i nezapažených rýh šířky přes 600 do 2 000 mm s urovnáním dna do předepsaného profilu a spádu v hornině tř. 4 do 100 m3</t>
  </si>
  <si>
    <t>-1530656389</t>
  </si>
  <si>
    <t>48,614*(1,10+0,65)/2*0,90</t>
  </si>
  <si>
    <t>strojně 70%</t>
  </si>
  <si>
    <t>38,284*0,70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</si>
  <si>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</si>
  <si>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</si>
  <si>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81129063</t>
  </si>
  <si>
    <t>ručně 30%</t>
  </si>
  <si>
    <t>38,284*0,30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</si>
  <si>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</si>
  <si>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</si>
  <si>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21552729</t>
  </si>
  <si>
    <t>na mezideponii a zpět</t>
  </si>
  <si>
    <t xml:space="preserve">"02_1NP-SA 1 NP 50.pdf </t>
  </si>
  <si>
    <t>celkový výkopek</t>
  </si>
  <si>
    <t>potřeba zásypu (celkový výkopek - vytlačená kubatura)</t>
  </si>
  <si>
    <t>38,284-(0,50*0,90*48,614)</t>
  </si>
  <si>
    <t>16,453*2</t>
  </si>
  <si>
    <t>990419284</t>
  </si>
  <si>
    <t>-(38,284-(0,50*0,90*48,614))</t>
  </si>
  <si>
    <t>-1590085035</t>
  </si>
  <si>
    <t>21,876*10</t>
  </si>
  <si>
    <t>167101102</t>
  </si>
  <si>
    <t>Nakládání, skládání a překládání neulehlého výkopku nebo sypaniny nakládání, množství přes 100 m3, z hornin tř. 1 až 4</t>
  </si>
  <si>
    <t>819307136</t>
  </si>
  <si>
    <t>celkový výkopek (ve výkopišti)</t>
  </si>
  <si>
    <t>nakládání na mezideponii pro zásyp</t>
  </si>
  <si>
    <t>1581860397</t>
  </si>
  <si>
    <t>21,876*2</t>
  </si>
  <si>
    <t>35275242</t>
  </si>
  <si>
    <t>211531111</t>
  </si>
  <si>
    <t>Výplň kamenivem do rýh odvodňovacích žeber nebo trativodů bez zhutnění, s úpravou povrchu výplně kamenivem hrubým drceným frakce 16 až 63 mm</t>
  </si>
  <si>
    <t>1173382612</t>
  </si>
  <si>
    <t>48,614*0,20*0,20</t>
  </si>
  <si>
    <t>211971110</t>
  </si>
  <si>
    <t>Zřízení opláštění výplně z geotextilie odvodňovacích žeber nebo trativodů v rýze nebo zářezu se stěnami šikmými o sklonu do 1:2</t>
  </si>
  <si>
    <t>1725933447</t>
  </si>
  <si>
    <t>opláštění drenážní trubky</t>
  </si>
  <si>
    <t>48,614*2*3,14*0,050</t>
  </si>
  <si>
    <t>opláštění štěrku</t>
  </si>
  <si>
    <t>48,614*(0,30+0,30+0,15+0,25)</t>
  </si>
  <si>
    <t>693111460</t>
  </si>
  <si>
    <t>geotextilie netkaná PP 300 g/m2 do š 8,8 m</t>
  </si>
  <si>
    <t>1255209096</t>
  </si>
  <si>
    <t>63,879*1,15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</si>
  <si>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</si>
  <si>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</si>
  <si>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1207394261</t>
  </si>
  <si>
    <t>279113131</t>
  </si>
  <si>
    <t>Základové zdi z tvárnic ztraceného bednění včetně výplně z betonu bez zvláštních nároků na vliv prostředí (X0, XC) třídy C 16/20, tloušťky zdiva do 150 mm</t>
  </si>
  <si>
    <t>-1431382842</t>
  </si>
  <si>
    <t>dělící příčka</t>
  </si>
  <si>
    <t>0,55*0,30*1</t>
  </si>
  <si>
    <t>279113132</t>
  </si>
  <si>
    <t>Základové zdi z tvárnic ztraceného bednění včetně výplně z betonu bez zvláštních nároků na vliv prostředí (X0, XC) třídy C 16/20, tloušťky zdiva přes 150 do 200 mm</t>
  </si>
  <si>
    <t>1637302530</t>
  </si>
  <si>
    <t>48,614*0,75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</si>
  <si>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</si>
  <si>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</si>
  <si>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-1481734122</t>
  </si>
  <si>
    <t>36,625*0,20*0,090*1,15</t>
  </si>
  <si>
    <t>317941121</t>
  </si>
  <si>
    <t>Osazování ocelových válcovaných nosníků na zdivu I nebo IE nebo U nebo UE nebo L do č. 12 nebo výšky do 120 mm</t>
  </si>
  <si>
    <t>-541608013</t>
  </si>
  <si>
    <t>rovná část</t>
  </si>
  <si>
    <t>(48,00-7,00)*1</t>
  </si>
  <si>
    <t>kulatá část</t>
  </si>
  <si>
    <t>7,00*0,60*26*2</t>
  </si>
  <si>
    <t>72,200*6,76/1000</t>
  </si>
  <si>
    <t>130105140</t>
  </si>
  <si>
    <t>úhelník ocelový nerovnostranný, v jakosti 11 375, 80 x 60 x 6 mm</t>
  </si>
  <si>
    <t>-557897948</t>
  </si>
  <si>
    <t>Poznámka k položce:
Hmotnost: 6,76 kg/m</t>
  </si>
  <si>
    <t>rovná část (41m)</t>
  </si>
  <si>
    <t>kulatá část (7m)</t>
  </si>
  <si>
    <t>0,60*26*2</t>
  </si>
  <si>
    <t>72,200*6,76/1000*1,15</t>
  </si>
  <si>
    <t>317991111</t>
  </si>
  <si>
    <t>kg</t>
  </si>
  <si>
    <t>-1715450466</t>
  </si>
  <si>
    <t>72,200*6,76*1,15</t>
  </si>
  <si>
    <t>378452111</t>
  </si>
  <si>
    <t>Ochranná vrstva z cementové malty na izolaci ze 400 kg cementu na m3 malty, tl. do 4 cm bez vložky se svařované sítě potěr</t>
  </si>
  <si>
    <t>-1629198403</t>
  </si>
  <si>
    <t>48,614*0,45*1,10 "10% na zalití spár kanálku a hran v oblouku kanálku</t>
  </si>
  <si>
    <t>451572111</t>
  </si>
  <si>
    <t>Lože pod potrubí, stoky a drobné objekty v otevřeném výkopu z kameniva drobného těženého 0 až 4 mm</t>
  </si>
  <si>
    <t>-79633056</t>
  </si>
  <si>
    <t>pomocně pro frakci 8/16 mm</t>
  </si>
  <si>
    <t>48,614*0,62*0,10</t>
  </si>
  <si>
    <t>452311141</t>
  </si>
  <si>
    <t>Podkladní a zajišťovací konstrukce z betonu prostého v otevřeném výkopu desky pod potrubí, stoky a drobné objekty z betonu tř. C 16/20</t>
  </si>
  <si>
    <t>-449253492</t>
  </si>
  <si>
    <t>podkladní beton pod kanálkem s vytvarováním dle det. PD</t>
  </si>
  <si>
    <t>48,614*0,50*0,15</t>
  </si>
  <si>
    <t>452351101</t>
  </si>
  <si>
    <t>Bednění podkladních a zajišťovacích konstrukcí v otevřeném výkopu desek nebo sedlových loží pod potrubí, stoky a drobné objekty</t>
  </si>
  <si>
    <t>-333468248</t>
  </si>
  <si>
    <t>2*48,614*0,15</t>
  </si>
  <si>
    <t>452368211</t>
  </si>
  <si>
    <t>Výztuž podkladních desek, bloků nebo pražců v otevřeném výkopu ze svařovaných sítí typu Kari</t>
  </si>
  <si>
    <t>-1688089181</t>
  </si>
  <si>
    <t>48,614*0,50*1,15*1,10*0,008*1,15</t>
  </si>
  <si>
    <t>Komunikace pozemní</t>
  </si>
  <si>
    <t>572371112</t>
  </si>
  <si>
    <t>Vyspravení krytu komunikací po překopech inženýrských sítí plochy přes 15 m2 dlažbou z kamenných kostek s ložem z kameniva těženého drobných</t>
  </si>
  <si>
    <t>1019997646</t>
  </si>
  <si>
    <t>612135101</t>
  </si>
  <si>
    <t>Hrubá výplň rýh maltou jakékoli šířky rýhy ve stěnách</t>
  </si>
  <si>
    <t>768326312</t>
  </si>
  <si>
    <t>pomocně pro zapravení kapes L úhelníků</t>
  </si>
  <si>
    <t>26*0,10*0,10</t>
  </si>
  <si>
    <t>1121503149</t>
  </si>
  <si>
    <t>ve spádu</t>
  </si>
  <si>
    <t>48,614*0,45*0,05</t>
  </si>
  <si>
    <t>-1079827971</t>
  </si>
  <si>
    <t>636195011R</t>
  </si>
  <si>
    <t>Oprava spárování zdiva z kamenů MC pl přes 4 m2</t>
  </si>
  <si>
    <t>-2114095189</t>
  </si>
  <si>
    <t>48,614*1,00</t>
  </si>
  <si>
    <t>Trubní vedení</t>
  </si>
  <si>
    <t>871265211</t>
  </si>
  <si>
    <t>Kanalizační potrubí z tvrdého PVC v otevřeném výkopu ve sklonu do 20 %, hladkého plnostěnného jednovrstvého, tuhost třídy SN 4 DN 110</t>
  </si>
  <si>
    <t>808024808</t>
  </si>
  <si>
    <t>odvodnění kanálku</t>
  </si>
  <si>
    <t>0,280*35</t>
  </si>
  <si>
    <t>894403011R</t>
  </si>
  <si>
    <t>Osazení betonových dílců pro šachty desek zákrytových</t>
  </si>
  <si>
    <t>1400357790</t>
  </si>
  <si>
    <t>z toho 7,00 kulatá část , 48,614-7,00= 41,614 rovná část</t>
  </si>
  <si>
    <t>7,000/0,600</t>
  </si>
  <si>
    <t>(48,614-7,000)/1,50</t>
  </si>
  <si>
    <t>593411205</t>
  </si>
  <si>
    <t>deska stropní plná PZD 149x29x10 cm</t>
  </si>
  <si>
    <t>1309761679</t>
  </si>
  <si>
    <t>27,743*1,02</t>
  </si>
  <si>
    <t>593411100</t>
  </si>
  <si>
    <t>deska stropní plná PZD 59x34x7 cm</t>
  </si>
  <si>
    <t>-889203472</t>
  </si>
  <si>
    <t>11,667*1,02</t>
  </si>
  <si>
    <t>899991111R</t>
  </si>
  <si>
    <t>Odvětrávací potrubí prům.150 mm s nasávacím prvkem specifikovaným v PD vč. prostupů nadložními vrstvami</t>
  </si>
  <si>
    <t>-51432540</t>
  </si>
  <si>
    <t>899991112R</t>
  </si>
  <si>
    <t xml:space="preserve">Propojení potrubí prům.150 mm plast vč. uložení pod schody </t>
  </si>
  <si>
    <t>2086444156</t>
  </si>
  <si>
    <t>953331111R</t>
  </si>
  <si>
    <t>Vložky do spár z lepenky nepískované kladené volně</t>
  </si>
  <si>
    <t>-78213406</t>
  </si>
  <si>
    <t>48,614*0,165</t>
  </si>
  <si>
    <t>953941721R</t>
  </si>
  <si>
    <t>Osazování rozpěrných tyčí ve zdivu betonovém s vyvrtáním otvoru a zalitím tyče</t>
  </si>
  <si>
    <t>-549668327</t>
  </si>
  <si>
    <t>36,461*2/2 "ks/m2 /délka 50 cm</t>
  </si>
  <si>
    <t>354411210R</t>
  </si>
  <si>
    <t>tyč s rovným koncem dl.1,0 m nerez</t>
  </si>
  <si>
    <t>-1318949236</t>
  </si>
  <si>
    <t>pomocně pro: tyč nerezová závitová 14x14 h11, dl. 500 mm, mat. 1.4301 + 2x nerez matice M14 s nerez podložkou, 2ks /m2</t>
  </si>
  <si>
    <t>36,461*1,08</t>
  </si>
  <si>
    <t>953961113</t>
  </si>
  <si>
    <t>Kotvy chemické s vyvrtáním otvoru do betonu, železobetonu nebo tvrdého kamene tmel, velikost M 12, hloubka 110 mm</t>
  </si>
  <si>
    <t>2118813569</t>
  </si>
  <si>
    <t>48,614/0,200</t>
  </si>
  <si>
    <t>953965121</t>
  </si>
  <si>
    <t>Kotvy chemické s vyvrtáním otvoru kotevní šrouby pro chemické kotvy, velikost M 12, délka 160 mm</t>
  </si>
  <si>
    <t>-56247359</t>
  </si>
  <si>
    <t>977151118</t>
  </si>
  <si>
    <t>Jádrové vrty diamantovými korunkami do stavebních materiálů (železobetonu, betonu, cihel, obkladů, dlažeb, kamene) průměru přes 90 do 100 mm</t>
  </si>
  <si>
    <t>-660051356</t>
  </si>
  <si>
    <t>977211111</t>
  </si>
  <si>
    <t>Řezání železobetonových konstrukcí stěnovou pilou do průměru řezané výztuže 16 mm hloubka řezu do 200 mm</t>
  </si>
  <si>
    <t>-1237304165</t>
  </si>
  <si>
    <t>pomocně pro přiřezání PZD desek do tvaru v oblouku</t>
  </si>
  <si>
    <t>11,667*0,340*2</t>
  </si>
  <si>
    <t>979051112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</si>
  <si>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cementovou maltou</t>
  </si>
  <si>
    <t>1015884033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</si>
  <si>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</si>
  <si>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</si>
  <si>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-520725158</t>
  </si>
  <si>
    <t>985131111R</t>
  </si>
  <si>
    <t>Očištění ploch stěn, rubu kleneb a podlah očištění párou</t>
  </si>
  <si>
    <t>-1471874772</t>
  </si>
  <si>
    <t>stěny k níž přiléhá kanálek</t>
  </si>
  <si>
    <t>997013211</t>
  </si>
  <si>
    <t>Vnitrostaveništní doprava suti a vybouraných hmot vodorovně do 50 m svisle ručně (nošením po schodech) pro budovy a haly výšky do 6 m</t>
  </si>
  <si>
    <t>54889634</t>
  </si>
  <si>
    <t>-533800432</t>
  </si>
  <si>
    <t>1267859756</t>
  </si>
  <si>
    <t>24,975*19 'Přepočtené koeficientem množství</t>
  </si>
  <si>
    <t>997013831R</t>
  </si>
  <si>
    <t>Poplatek za uložení stavebního odpadu na skládce (skládkovné)</t>
  </si>
  <si>
    <t>-1828961897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</si>
  <si>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</si>
  <si>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</si>
  <si>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-64371721</t>
  </si>
  <si>
    <t>711111001</t>
  </si>
  <si>
    <t>Provedení izolace proti zemní vlhkosti natěradly a tmely za studena na ploše vodorovné V nátěrem penetračním</t>
  </si>
  <si>
    <t>1949009842</t>
  </si>
  <si>
    <t>48,614*0,450</t>
  </si>
  <si>
    <t>711112001</t>
  </si>
  <si>
    <t>Provedení izolace proti zemní vlhkosti natěradly a tmely za studena na ploše svislé S nátěrem penetračním</t>
  </si>
  <si>
    <t>1882249527</t>
  </si>
  <si>
    <t>48,614*(0,685+0,180)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</si>
  <si>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</si>
  <si>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</si>
  <si>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794155419</t>
  </si>
  <si>
    <t>Poznámka k položce:
Spotřeba 0,3-0,4kg/m2 dle povrchu, ředidlo technický benzín</t>
  </si>
  <si>
    <t xml:space="preserve">vodorovná </t>
  </si>
  <si>
    <t>21,876</t>
  </si>
  <si>
    <t>svislá</t>
  </si>
  <si>
    <t>42,051</t>
  </si>
  <si>
    <t>63,927*0,00035</t>
  </si>
  <si>
    <t>711141559</t>
  </si>
  <si>
    <t>Provedení izolace proti zemní vlhkosti pásy přitavením NAIP na ploše vodorovné V</t>
  </si>
  <si>
    <t>1632642512</t>
  </si>
  <si>
    <t>711142559</t>
  </si>
  <si>
    <t>Provedení izolace proti zemní vlhkosti pásy přitavením NAIP na ploše svislé S</t>
  </si>
  <si>
    <t>-1080943492</t>
  </si>
  <si>
    <t>628522640</t>
  </si>
  <si>
    <t>Pásy s modifikovaným asfaltem vložka skelná tkanina asfaltované hydroizolační pásy modifikované SBS (styren - butadien - styren) posyp jemnozrný minerální, spodní strana PE folie Sklodek 40 special mineral</t>
  </si>
  <si>
    <t>-2136577675</t>
  </si>
  <si>
    <t>63,927*1,15</t>
  </si>
  <si>
    <t>998711201</t>
  </si>
  <si>
    <t>Přesun hmot pro izolace proti vodě, vlhkosti a plynům stanovený procentní sazbou z ceny vodorovná dopravní vzdálenost do 50 m v objektech výšky do 6 m</t>
  </si>
  <si>
    <t>-799538342</t>
  </si>
  <si>
    <t>772521160</t>
  </si>
  <si>
    <t>Kladení dlažby z kamene do malty z nejvýše dvou rozdílných druhů pravoúhlých desek nebo dlaždic ve skladbě se pravidelně opakujících, tl. přes 50 do 70 mm</t>
  </si>
  <si>
    <t>1290772030</t>
  </si>
  <si>
    <t>998772201</t>
  </si>
  <si>
    <t>Přesun hmot pro kamenné dlažby, obklady schodišťových stupňů a soklů stanovený procentní sazbou (%) z ceny vodorovná dopravní vzdálenost do 50 m v objektech výšky do 6 m</t>
  </si>
  <si>
    <t>-147124164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</si>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</sst>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0"/>
      <c r="AQ5" s="32"/>
      <c r="BE5" s="372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0"/>
      <c r="AQ6" s="32"/>
      <c r="BE6" s="373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73"/>
      <c r="BS7" s="25" t="s">
        <v>8</v>
      </c>
    </row>
    <row r="8" spans="2:71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73"/>
      <c r="BS8" s="25" t="s">
        <v>8</v>
      </c>
    </row>
    <row r="9" spans="2:71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373"/>
      <c r="BS9" s="25" t="s">
        <v>8</v>
      </c>
    </row>
    <row r="10" spans="2:71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373"/>
      <c r="BS10" s="25" t="s">
        <v>8</v>
      </c>
    </row>
    <row r="11" spans="2:71" ht="18.4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373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3"/>
      <c r="BS12" s="25" t="s">
        <v>8</v>
      </c>
    </row>
    <row r="13" spans="2:71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373"/>
      <c r="BS13" s="25" t="s">
        <v>8</v>
      </c>
    </row>
    <row r="14" spans="2:71" ht="13.5">
      <c r="B14" s="29"/>
      <c r="C14" s="30"/>
      <c r="D14" s="30"/>
      <c r="E14" s="377" t="s">
        <v>38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373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3"/>
      <c r="BS15" s="25" t="s">
        <v>6</v>
      </c>
    </row>
    <row r="16" spans="2:71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373"/>
      <c r="BS16" s="25" t="s">
        <v>6</v>
      </c>
    </row>
    <row r="17" spans="2:71" ht="18.4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373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3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3"/>
      <c r="BS19" s="25" t="s">
        <v>8</v>
      </c>
    </row>
    <row r="20" spans="2:71" ht="22.5" customHeight="1">
      <c r="B20" s="29"/>
      <c r="C20" s="30"/>
      <c r="D20" s="30"/>
      <c r="E20" s="379" t="s">
        <v>34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0"/>
      <c r="AP20" s="30"/>
      <c r="AQ20" s="32"/>
      <c r="BE20" s="373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3"/>
    </row>
    <row r="22" spans="2:57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373"/>
    </row>
    <row r="23" spans="2:57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80">
        <f>ROUND(AG51,2)</f>
        <v>0</v>
      </c>
      <c r="AL23" s="381"/>
      <c r="AM23" s="381"/>
      <c r="AN23" s="381"/>
      <c r="AO23" s="381"/>
      <c r="AP23" s="44"/>
      <c r="AQ23" s="47"/>
      <c r="BE23" s="373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73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82" t="s">
        <v>44</v>
      </c>
      <c r="M25" s="382"/>
      <c r="N25" s="382"/>
      <c r="O25" s="382"/>
      <c r="P25" s="44"/>
      <c r="Q25" s="44"/>
      <c r="R25" s="44"/>
      <c r="S25" s="44"/>
      <c r="T25" s="44"/>
      <c r="U25" s="44"/>
      <c r="V25" s="44"/>
      <c r="W25" s="382" t="s">
        <v>45</v>
      </c>
      <c r="X25" s="382"/>
      <c r="Y25" s="382"/>
      <c r="Z25" s="382"/>
      <c r="AA25" s="382"/>
      <c r="AB25" s="382"/>
      <c r="AC25" s="382"/>
      <c r="AD25" s="382"/>
      <c r="AE25" s="382"/>
      <c r="AF25" s="44"/>
      <c r="AG25" s="44"/>
      <c r="AH25" s="44"/>
      <c r="AI25" s="44"/>
      <c r="AJ25" s="44"/>
      <c r="AK25" s="382" t="s">
        <v>46</v>
      </c>
      <c r="AL25" s="382"/>
      <c r="AM25" s="382"/>
      <c r="AN25" s="382"/>
      <c r="AO25" s="382"/>
      <c r="AP25" s="44"/>
      <c r="AQ25" s="47"/>
      <c r="BE25" s="373"/>
    </row>
    <row r="26" spans="2:57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83">
        <v>0.21</v>
      </c>
      <c r="M26" s="384"/>
      <c r="N26" s="384"/>
      <c r="O26" s="384"/>
      <c r="P26" s="50"/>
      <c r="Q26" s="50"/>
      <c r="R26" s="50"/>
      <c r="S26" s="50"/>
      <c r="T26" s="50"/>
      <c r="U26" s="50"/>
      <c r="V26" s="50"/>
      <c r="W26" s="385">
        <f>ROUND(AZ51,2)</f>
        <v>0</v>
      </c>
      <c r="X26" s="384"/>
      <c r="Y26" s="384"/>
      <c r="Z26" s="384"/>
      <c r="AA26" s="384"/>
      <c r="AB26" s="384"/>
      <c r="AC26" s="384"/>
      <c r="AD26" s="384"/>
      <c r="AE26" s="384"/>
      <c r="AF26" s="50"/>
      <c r="AG26" s="50"/>
      <c r="AH26" s="50"/>
      <c r="AI26" s="50"/>
      <c r="AJ26" s="50"/>
      <c r="AK26" s="385">
        <f>ROUND(AV51,2)</f>
        <v>0</v>
      </c>
      <c r="AL26" s="384"/>
      <c r="AM26" s="384"/>
      <c r="AN26" s="384"/>
      <c r="AO26" s="384"/>
      <c r="AP26" s="50"/>
      <c r="AQ26" s="52"/>
      <c r="BE26" s="373"/>
    </row>
    <row r="27" spans="2:57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83">
        <v>0.15</v>
      </c>
      <c r="M27" s="384"/>
      <c r="N27" s="384"/>
      <c r="O27" s="384"/>
      <c r="P27" s="50"/>
      <c r="Q27" s="50"/>
      <c r="R27" s="50"/>
      <c r="S27" s="50"/>
      <c r="T27" s="50"/>
      <c r="U27" s="50"/>
      <c r="V27" s="50"/>
      <c r="W27" s="385">
        <f>ROUND(BA51,2)</f>
        <v>0</v>
      </c>
      <c r="X27" s="384"/>
      <c r="Y27" s="384"/>
      <c r="Z27" s="384"/>
      <c r="AA27" s="384"/>
      <c r="AB27" s="384"/>
      <c r="AC27" s="384"/>
      <c r="AD27" s="384"/>
      <c r="AE27" s="384"/>
      <c r="AF27" s="50"/>
      <c r="AG27" s="50"/>
      <c r="AH27" s="50"/>
      <c r="AI27" s="50"/>
      <c r="AJ27" s="50"/>
      <c r="AK27" s="385">
        <f>ROUND(AW51,2)</f>
        <v>0</v>
      </c>
      <c r="AL27" s="384"/>
      <c r="AM27" s="384"/>
      <c r="AN27" s="384"/>
      <c r="AO27" s="384"/>
      <c r="AP27" s="50"/>
      <c r="AQ27" s="52"/>
      <c r="BE27" s="373"/>
    </row>
    <row r="28" spans="2:57" s="2" customFormat="1" ht="14.45" customHeight="1" hidden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83">
        <v>0.21</v>
      </c>
      <c r="M28" s="384"/>
      <c r="N28" s="384"/>
      <c r="O28" s="384"/>
      <c r="P28" s="50"/>
      <c r="Q28" s="50"/>
      <c r="R28" s="50"/>
      <c r="S28" s="50"/>
      <c r="T28" s="50"/>
      <c r="U28" s="50"/>
      <c r="V28" s="50"/>
      <c r="W28" s="385">
        <f>ROUND(BB51,2)</f>
        <v>0</v>
      </c>
      <c r="X28" s="384"/>
      <c r="Y28" s="384"/>
      <c r="Z28" s="384"/>
      <c r="AA28" s="384"/>
      <c r="AB28" s="384"/>
      <c r="AC28" s="384"/>
      <c r="AD28" s="384"/>
      <c r="AE28" s="384"/>
      <c r="AF28" s="50"/>
      <c r="AG28" s="50"/>
      <c r="AH28" s="50"/>
      <c r="AI28" s="50"/>
      <c r="AJ28" s="50"/>
      <c r="AK28" s="385">
        <v>0</v>
      </c>
      <c r="AL28" s="384"/>
      <c r="AM28" s="384"/>
      <c r="AN28" s="384"/>
      <c r="AO28" s="384"/>
      <c r="AP28" s="50"/>
      <c r="AQ28" s="52"/>
      <c r="BE28" s="373"/>
    </row>
    <row r="29" spans="2:57" s="2" customFormat="1" ht="14.45" customHeight="1" hidden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83">
        <v>0.15</v>
      </c>
      <c r="M29" s="384"/>
      <c r="N29" s="384"/>
      <c r="O29" s="384"/>
      <c r="P29" s="50"/>
      <c r="Q29" s="50"/>
      <c r="R29" s="50"/>
      <c r="S29" s="50"/>
      <c r="T29" s="50"/>
      <c r="U29" s="50"/>
      <c r="V29" s="50"/>
      <c r="W29" s="385">
        <f>ROUND(BC51,2)</f>
        <v>0</v>
      </c>
      <c r="X29" s="384"/>
      <c r="Y29" s="384"/>
      <c r="Z29" s="384"/>
      <c r="AA29" s="384"/>
      <c r="AB29" s="384"/>
      <c r="AC29" s="384"/>
      <c r="AD29" s="384"/>
      <c r="AE29" s="384"/>
      <c r="AF29" s="50"/>
      <c r="AG29" s="50"/>
      <c r="AH29" s="50"/>
      <c r="AI29" s="50"/>
      <c r="AJ29" s="50"/>
      <c r="AK29" s="385">
        <v>0</v>
      </c>
      <c r="AL29" s="384"/>
      <c r="AM29" s="384"/>
      <c r="AN29" s="384"/>
      <c r="AO29" s="384"/>
      <c r="AP29" s="50"/>
      <c r="AQ29" s="52"/>
      <c r="BE29" s="373"/>
    </row>
    <row r="30" spans="2:57" s="2" customFormat="1" ht="14.45" customHeight="1" hidden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83">
        <v>0</v>
      </c>
      <c r="M30" s="384"/>
      <c r="N30" s="384"/>
      <c r="O30" s="384"/>
      <c r="P30" s="50"/>
      <c r="Q30" s="50"/>
      <c r="R30" s="50"/>
      <c r="S30" s="50"/>
      <c r="T30" s="50"/>
      <c r="U30" s="50"/>
      <c r="V30" s="50"/>
      <c r="W30" s="385">
        <f>ROUND(BD51,2)</f>
        <v>0</v>
      </c>
      <c r="X30" s="384"/>
      <c r="Y30" s="384"/>
      <c r="Z30" s="384"/>
      <c r="AA30" s="384"/>
      <c r="AB30" s="384"/>
      <c r="AC30" s="384"/>
      <c r="AD30" s="384"/>
      <c r="AE30" s="384"/>
      <c r="AF30" s="50"/>
      <c r="AG30" s="50"/>
      <c r="AH30" s="50"/>
      <c r="AI30" s="50"/>
      <c r="AJ30" s="50"/>
      <c r="AK30" s="385">
        <v>0</v>
      </c>
      <c r="AL30" s="384"/>
      <c r="AM30" s="384"/>
      <c r="AN30" s="384"/>
      <c r="AO30" s="384"/>
      <c r="AP30" s="50"/>
      <c r="AQ30" s="52"/>
      <c r="BE30" s="373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73"/>
    </row>
    <row r="32" spans="2:57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386" t="s">
        <v>55</v>
      </c>
      <c r="Y32" s="387"/>
      <c r="Z32" s="387"/>
      <c r="AA32" s="387"/>
      <c r="AB32" s="387"/>
      <c r="AC32" s="55"/>
      <c r="AD32" s="55"/>
      <c r="AE32" s="55"/>
      <c r="AF32" s="55"/>
      <c r="AG32" s="55"/>
      <c r="AH32" s="55"/>
      <c r="AI32" s="55"/>
      <c r="AJ32" s="55"/>
      <c r="AK32" s="388">
        <f>SUM(AK23:AK30)</f>
        <v>0</v>
      </c>
      <c r="AL32" s="387"/>
      <c r="AM32" s="387"/>
      <c r="AN32" s="387"/>
      <c r="AO32" s="389"/>
      <c r="AP32" s="53"/>
      <c r="AQ32" s="57"/>
      <c r="BE32" s="373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43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44" s="1" customFormat="1" ht="36.95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44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44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17041ZZ/1-DI7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44" s="4" customFormat="1" ht="36.95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90" t="str">
        <f>K6</f>
        <v>Obnova Goethovy vyhlídky část 1- objekt vyhlídky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2"/>
      <c r="AQ42" s="72"/>
      <c r="AR42" s="73"/>
    </row>
    <row r="43" spans="2:44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44" s="1" customFormat="1" ht="13.5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92" t="str">
        <f>IF(AN8="","",AN8)</f>
        <v>10.8.2017</v>
      </c>
      <c r="AN44" s="392"/>
      <c r="AO44" s="65"/>
      <c r="AP44" s="65"/>
      <c r="AQ44" s="65"/>
      <c r="AR44" s="63"/>
    </row>
    <row r="45" spans="2:44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3.5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93" t="str">
        <f>IF(E17="","",E17)</f>
        <v>Projektový atelier pro arch.a poz.stavby, s.r.o.</v>
      </c>
      <c r="AN46" s="393"/>
      <c r="AO46" s="393"/>
      <c r="AP46" s="393"/>
      <c r="AQ46" s="65"/>
      <c r="AR46" s="63"/>
      <c r="AS46" s="394" t="s">
        <v>57</v>
      </c>
      <c r="AT46" s="39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3.5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96"/>
      <c r="AT47" s="397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8"/>
      <c r="AT48" s="399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2:56" s="1" customFormat="1" ht="29.25" customHeight="1">
      <c r="B49" s="43"/>
      <c r="C49" s="400" t="s">
        <v>58</v>
      </c>
      <c r="D49" s="401"/>
      <c r="E49" s="401"/>
      <c r="F49" s="401"/>
      <c r="G49" s="401"/>
      <c r="H49" s="81"/>
      <c r="I49" s="402" t="s">
        <v>59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60</v>
      </c>
      <c r="AH49" s="401"/>
      <c r="AI49" s="401"/>
      <c r="AJ49" s="401"/>
      <c r="AK49" s="401"/>
      <c r="AL49" s="401"/>
      <c r="AM49" s="401"/>
      <c r="AN49" s="402" t="s">
        <v>61</v>
      </c>
      <c r="AO49" s="401"/>
      <c r="AP49" s="401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2:56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2:90" s="4" customFormat="1" ht="32.45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12">
        <f>ROUND(AG52+SUM(AG57:AG59),2)</f>
        <v>0</v>
      </c>
      <c r="AH51" s="412"/>
      <c r="AI51" s="412"/>
      <c r="AJ51" s="412"/>
      <c r="AK51" s="412"/>
      <c r="AL51" s="412"/>
      <c r="AM51" s="412"/>
      <c r="AN51" s="413">
        <f aca="true" t="shared" si="0" ref="AN51:AN59">SUM(AG51,AT51)</f>
        <v>0</v>
      </c>
      <c r="AO51" s="413"/>
      <c r="AP51" s="413"/>
      <c r="AQ51" s="91" t="s">
        <v>34</v>
      </c>
      <c r="AR51" s="73"/>
      <c r="AS51" s="92">
        <f>ROUND(AS52+SUM(AS57:AS59),2)</f>
        <v>0</v>
      </c>
      <c r="AT51" s="93">
        <f aca="true" t="shared" si="1" ref="AT51:AT59">ROUND(SUM(AV51:AW51),2)</f>
        <v>0</v>
      </c>
      <c r="AU51" s="94">
        <f>ROUND(AU52+SUM(AU57:AU59),5)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ROUND(AZ52+SUM(AZ57:AZ59),2)</f>
        <v>0</v>
      </c>
      <c r="BA51" s="93">
        <f>ROUND(BA52+SUM(BA57:BA59),2)</f>
        <v>0</v>
      </c>
      <c r="BB51" s="93">
        <f>ROUND(BB52+SUM(BB57:BB59),2)</f>
        <v>0</v>
      </c>
      <c r="BC51" s="93">
        <f>ROUND(BC52+SUM(BC57:BC59),2)</f>
        <v>0</v>
      </c>
      <c r="BD51" s="95">
        <f>ROUND(BD52+SUM(BD57:BD59),2)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2:91" s="5" customFormat="1" ht="22.5" customHeight="1">
      <c r="B52" s="98"/>
      <c r="C52" s="99"/>
      <c r="D52" s="407" t="s">
        <v>81</v>
      </c>
      <c r="E52" s="407"/>
      <c r="F52" s="407"/>
      <c r="G52" s="407"/>
      <c r="H52" s="407"/>
      <c r="I52" s="100"/>
      <c r="J52" s="407" t="s">
        <v>82</v>
      </c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6">
        <f>ROUND(AG53+AG54,2)</f>
        <v>0</v>
      </c>
      <c r="AH52" s="405"/>
      <c r="AI52" s="405"/>
      <c r="AJ52" s="405"/>
      <c r="AK52" s="405"/>
      <c r="AL52" s="405"/>
      <c r="AM52" s="405"/>
      <c r="AN52" s="404">
        <f t="shared" si="0"/>
        <v>0</v>
      </c>
      <c r="AO52" s="405"/>
      <c r="AP52" s="405"/>
      <c r="AQ52" s="101" t="s">
        <v>83</v>
      </c>
      <c r="AR52" s="102"/>
      <c r="AS52" s="103">
        <f>ROUND(AS53+AS54,2)</f>
        <v>0</v>
      </c>
      <c r="AT52" s="104">
        <f t="shared" si="1"/>
        <v>0</v>
      </c>
      <c r="AU52" s="105">
        <f>ROUND(AU53+AU54,5)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ROUND(AZ53+AZ54,2)</f>
        <v>0</v>
      </c>
      <c r="BA52" s="104">
        <f>ROUND(BA53+BA54,2)</f>
        <v>0</v>
      </c>
      <c r="BB52" s="104">
        <f>ROUND(BB53+BB54,2)</f>
        <v>0</v>
      </c>
      <c r="BC52" s="104">
        <f>ROUND(BC53+BC54,2)</f>
        <v>0</v>
      </c>
      <c r="BD52" s="106">
        <f>ROUND(BD53+BD54,2)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0" s="6" customFormat="1" ht="22.5" customHeight="1">
      <c r="A53" s="108" t="s">
        <v>87</v>
      </c>
      <c r="B53" s="109"/>
      <c r="C53" s="110"/>
      <c r="D53" s="110"/>
      <c r="E53" s="410" t="s">
        <v>88</v>
      </c>
      <c r="F53" s="410"/>
      <c r="G53" s="410"/>
      <c r="H53" s="410"/>
      <c r="I53" s="410"/>
      <c r="J53" s="110"/>
      <c r="K53" s="410" t="s">
        <v>89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'1.1.a - bourání'!J29</f>
        <v>0</v>
      </c>
      <c r="AH53" s="409"/>
      <c r="AI53" s="409"/>
      <c r="AJ53" s="409"/>
      <c r="AK53" s="409"/>
      <c r="AL53" s="409"/>
      <c r="AM53" s="409"/>
      <c r="AN53" s="408">
        <f t="shared" si="0"/>
        <v>0</v>
      </c>
      <c r="AO53" s="409"/>
      <c r="AP53" s="40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2:90" s="6" customFormat="1" ht="22.5" customHeight="1">
      <c r="B54" s="109"/>
      <c r="C54" s="110"/>
      <c r="D54" s="110"/>
      <c r="E54" s="410" t="s">
        <v>92</v>
      </c>
      <c r="F54" s="410"/>
      <c r="G54" s="410"/>
      <c r="H54" s="410"/>
      <c r="I54" s="410"/>
      <c r="J54" s="110"/>
      <c r="K54" s="410" t="s">
        <v>93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1">
        <f>ROUND(SUM(AG55:AG56),2)</f>
        <v>0</v>
      </c>
      <c r="AH54" s="409"/>
      <c r="AI54" s="409"/>
      <c r="AJ54" s="409"/>
      <c r="AK54" s="409"/>
      <c r="AL54" s="409"/>
      <c r="AM54" s="409"/>
      <c r="AN54" s="408">
        <f t="shared" si="0"/>
        <v>0</v>
      </c>
      <c r="AO54" s="409"/>
      <c r="AP54" s="409"/>
      <c r="AQ54" s="111" t="s">
        <v>90</v>
      </c>
      <c r="AR54" s="112"/>
      <c r="AS54" s="113">
        <f>ROUND(SUM(AS55:AS56),2)</f>
        <v>0</v>
      </c>
      <c r="AT54" s="114">
        <f t="shared" si="1"/>
        <v>0</v>
      </c>
      <c r="AU54" s="115">
        <f>ROUND(SUM(AU55:AU56),5)</f>
        <v>0</v>
      </c>
      <c r="AV54" s="114">
        <f>ROUND(AZ54*L26,2)</f>
        <v>0</v>
      </c>
      <c r="AW54" s="114">
        <f>ROUND(BA54*L27,2)</f>
        <v>0</v>
      </c>
      <c r="AX54" s="114">
        <f>ROUND(BB54*L26,2)</f>
        <v>0</v>
      </c>
      <c r="AY54" s="114">
        <f>ROUND(BC54*L27,2)</f>
        <v>0</v>
      </c>
      <c r="AZ54" s="114">
        <f>ROUND(SUM(AZ55:AZ56),2)</f>
        <v>0</v>
      </c>
      <c r="BA54" s="114">
        <f>ROUND(SUM(BA55:BA56),2)</f>
        <v>0</v>
      </c>
      <c r="BB54" s="114">
        <f>ROUND(SUM(BB55:BB56),2)</f>
        <v>0</v>
      </c>
      <c r="BC54" s="114">
        <f>ROUND(SUM(BC55:BC56),2)</f>
        <v>0</v>
      </c>
      <c r="BD54" s="116">
        <f>ROUND(SUM(BD55:BD56),2)</f>
        <v>0</v>
      </c>
      <c r="BS54" s="117" t="s">
        <v>76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0" s="6" customFormat="1" ht="22.5" customHeight="1">
      <c r="A55" s="108" t="s">
        <v>87</v>
      </c>
      <c r="B55" s="109"/>
      <c r="C55" s="110"/>
      <c r="D55" s="110"/>
      <c r="E55" s="110"/>
      <c r="F55" s="410" t="s">
        <v>92</v>
      </c>
      <c r="G55" s="410"/>
      <c r="H55" s="410"/>
      <c r="I55" s="410"/>
      <c r="J55" s="410"/>
      <c r="K55" s="110"/>
      <c r="L55" s="410" t="s">
        <v>93</v>
      </c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08">
        <f>'1.1.b - nové práce a dodá...'!J29</f>
        <v>0</v>
      </c>
      <c r="AH55" s="409"/>
      <c r="AI55" s="409"/>
      <c r="AJ55" s="409"/>
      <c r="AK55" s="409"/>
      <c r="AL55" s="409"/>
      <c r="AM55" s="409"/>
      <c r="AN55" s="408">
        <f t="shared" si="0"/>
        <v>0</v>
      </c>
      <c r="AO55" s="409"/>
      <c r="AP55" s="409"/>
      <c r="AQ55" s="111" t="s">
        <v>90</v>
      </c>
      <c r="AR55" s="112"/>
      <c r="AS55" s="113">
        <v>0</v>
      </c>
      <c r="AT55" s="114">
        <f t="shared" si="1"/>
        <v>0</v>
      </c>
      <c r="AU55" s="115">
        <f>'1.1.b - nové práce a dodá...'!P114</f>
        <v>0</v>
      </c>
      <c r="AV55" s="114">
        <f>'1.1.b - nové práce a dodá...'!J32</f>
        <v>0</v>
      </c>
      <c r="AW55" s="114">
        <f>'1.1.b - nové práce a dodá...'!J33</f>
        <v>0</v>
      </c>
      <c r="AX55" s="114">
        <f>'1.1.b - nové práce a dodá...'!J34</f>
        <v>0</v>
      </c>
      <c r="AY55" s="114">
        <f>'1.1.b - nové práce a dodá...'!J35</f>
        <v>0</v>
      </c>
      <c r="AZ55" s="114">
        <f>'1.1.b - nové práce a dodá...'!F32</f>
        <v>0</v>
      </c>
      <c r="BA55" s="114">
        <f>'1.1.b - nové práce a dodá...'!F33</f>
        <v>0</v>
      </c>
      <c r="BB55" s="114">
        <f>'1.1.b - nové práce a dodá...'!F34</f>
        <v>0</v>
      </c>
      <c r="BC55" s="114">
        <f>'1.1.b - nové práce a dodá...'!F35</f>
        <v>0</v>
      </c>
      <c r="BD55" s="116">
        <f>'1.1.b - nové práce a dodá...'!F36</f>
        <v>0</v>
      </c>
      <c r="BT55" s="117" t="s">
        <v>95</v>
      </c>
      <c r="BU55" s="117" t="s">
        <v>96</v>
      </c>
      <c r="BV55" s="117" t="s">
        <v>79</v>
      </c>
      <c r="BW55" s="117" t="s">
        <v>94</v>
      </c>
      <c r="BX55" s="117" t="s">
        <v>85</v>
      </c>
      <c r="CL55" s="117" t="s">
        <v>21</v>
      </c>
    </row>
    <row r="56" spans="1:90" s="6" customFormat="1" ht="22.5" customHeight="1">
      <c r="A56" s="108" t="s">
        <v>87</v>
      </c>
      <c r="B56" s="109"/>
      <c r="C56" s="110"/>
      <c r="D56" s="110"/>
      <c r="E56" s="110"/>
      <c r="F56" s="410" t="s">
        <v>97</v>
      </c>
      <c r="G56" s="410"/>
      <c r="H56" s="410"/>
      <c r="I56" s="410"/>
      <c r="J56" s="410"/>
      <c r="K56" s="110"/>
      <c r="L56" s="410" t="s">
        <v>98</v>
      </c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08">
        <f>'1.1.b1 - odvětrávací kaná...'!J31</f>
        <v>0</v>
      </c>
      <c r="AH56" s="409"/>
      <c r="AI56" s="409"/>
      <c r="AJ56" s="409"/>
      <c r="AK56" s="409"/>
      <c r="AL56" s="409"/>
      <c r="AM56" s="409"/>
      <c r="AN56" s="408">
        <f t="shared" si="0"/>
        <v>0</v>
      </c>
      <c r="AO56" s="409"/>
      <c r="AP56" s="409"/>
      <c r="AQ56" s="111" t="s">
        <v>90</v>
      </c>
      <c r="AR56" s="112"/>
      <c r="AS56" s="113">
        <v>0</v>
      </c>
      <c r="AT56" s="114">
        <f t="shared" si="1"/>
        <v>0</v>
      </c>
      <c r="AU56" s="115">
        <f>'1.1.b1 - odvětrávací kaná...'!P102</f>
        <v>0</v>
      </c>
      <c r="AV56" s="114">
        <f>'1.1.b1 - odvětrávací kaná...'!J34</f>
        <v>0</v>
      </c>
      <c r="AW56" s="114">
        <f>'1.1.b1 - odvětrávací kaná...'!J35</f>
        <v>0</v>
      </c>
      <c r="AX56" s="114">
        <f>'1.1.b1 - odvětrávací kaná...'!J36</f>
        <v>0</v>
      </c>
      <c r="AY56" s="114">
        <f>'1.1.b1 - odvětrávací kaná...'!J37</f>
        <v>0</v>
      </c>
      <c r="AZ56" s="114">
        <f>'1.1.b1 - odvětrávací kaná...'!F34</f>
        <v>0</v>
      </c>
      <c r="BA56" s="114">
        <f>'1.1.b1 - odvětrávací kaná...'!F35</f>
        <v>0</v>
      </c>
      <c r="BB56" s="114">
        <f>'1.1.b1 - odvětrávací kaná...'!F36</f>
        <v>0</v>
      </c>
      <c r="BC56" s="114">
        <f>'1.1.b1 - odvětrávací kaná...'!F37</f>
        <v>0</v>
      </c>
      <c r="BD56" s="116">
        <f>'1.1.b1 - odvětrávací kaná...'!F38</f>
        <v>0</v>
      </c>
      <c r="BT56" s="117" t="s">
        <v>95</v>
      </c>
      <c r="BV56" s="117" t="s">
        <v>79</v>
      </c>
      <c r="BW56" s="117" t="s">
        <v>99</v>
      </c>
      <c r="BX56" s="117" t="s">
        <v>94</v>
      </c>
      <c r="CL56" s="117" t="s">
        <v>21</v>
      </c>
    </row>
    <row r="57" spans="1:91" s="5" customFormat="1" ht="22.5" customHeight="1">
      <c r="A57" s="108" t="s">
        <v>87</v>
      </c>
      <c r="B57" s="98"/>
      <c r="C57" s="99"/>
      <c r="D57" s="407" t="s">
        <v>100</v>
      </c>
      <c r="E57" s="407"/>
      <c r="F57" s="407"/>
      <c r="G57" s="407"/>
      <c r="H57" s="407"/>
      <c r="I57" s="100"/>
      <c r="J57" s="407" t="s">
        <v>101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4">
        <f>'1.2 - Stavebně-konstrukčn...'!J27</f>
        <v>0</v>
      </c>
      <c r="AH57" s="405"/>
      <c r="AI57" s="405"/>
      <c r="AJ57" s="405"/>
      <c r="AK57" s="405"/>
      <c r="AL57" s="405"/>
      <c r="AM57" s="405"/>
      <c r="AN57" s="404">
        <f t="shared" si="0"/>
        <v>0</v>
      </c>
      <c r="AO57" s="405"/>
      <c r="AP57" s="405"/>
      <c r="AQ57" s="101" t="s">
        <v>83</v>
      </c>
      <c r="AR57" s="102"/>
      <c r="AS57" s="103">
        <v>0</v>
      </c>
      <c r="AT57" s="104">
        <f t="shared" si="1"/>
        <v>0</v>
      </c>
      <c r="AU57" s="105">
        <f>'1.2 - Stavebně-konstrukčn...'!P79</f>
        <v>0</v>
      </c>
      <c r="AV57" s="104">
        <f>'1.2 - Stavebně-konstrukčn...'!J30</f>
        <v>0</v>
      </c>
      <c r="AW57" s="104">
        <f>'1.2 - Stavebně-konstrukčn...'!J31</f>
        <v>0</v>
      </c>
      <c r="AX57" s="104">
        <f>'1.2 - Stavebně-konstrukčn...'!J32</f>
        <v>0</v>
      </c>
      <c r="AY57" s="104">
        <f>'1.2 - Stavebně-konstrukčn...'!J33</f>
        <v>0</v>
      </c>
      <c r="AZ57" s="104">
        <f>'1.2 - Stavebně-konstrukčn...'!F30</f>
        <v>0</v>
      </c>
      <c r="BA57" s="104">
        <f>'1.2 - Stavebně-konstrukčn...'!F31</f>
        <v>0</v>
      </c>
      <c r="BB57" s="104">
        <f>'1.2 - Stavebně-konstrukčn...'!F32</f>
        <v>0</v>
      </c>
      <c r="BC57" s="104">
        <f>'1.2 - Stavebně-konstrukčn...'!F33</f>
        <v>0</v>
      </c>
      <c r="BD57" s="106">
        <f>'1.2 - Stavebně-konstrukčn...'!F34</f>
        <v>0</v>
      </c>
      <c r="BT57" s="107" t="s">
        <v>84</v>
      </c>
      <c r="BV57" s="107" t="s">
        <v>79</v>
      </c>
      <c r="BW57" s="107" t="s">
        <v>102</v>
      </c>
      <c r="BX57" s="107" t="s">
        <v>7</v>
      </c>
      <c r="CL57" s="107" t="s">
        <v>21</v>
      </c>
      <c r="CM57" s="107" t="s">
        <v>86</v>
      </c>
    </row>
    <row r="58" spans="1:91" s="5" customFormat="1" ht="22.5" customHeight="1">
      <c r="A58" s="108" t="s">
        <v>87</v>
      </c>
      <c r="B58" s="98"/>
      <c r="C58" s="99"/>
      <c r="D58" s="407" t="s">
        <v>103</v>
      </c>
      <c r="E58" s="407"/>
      <c r="F58" s="407"/>
      <c r="G58" s="407"/>
      <c r="H58" s="407"/>
      <c r="I58" s="100"/>
      <c r="J58" s="407" t="s">
        <v>104</v>
      </c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4">
        <f>'1.3 - Specializovaná řemesla'!J27</f>
        <v>0</v>
      </c>
      <c r="AH58" s="405"/>
      <c r="AI58" s="405"/>
      <c r="AJ58" s="405"/>
      <c r="AK58" s="405"/>
      <c r="AL58" s="405"/>
      <c r="AM58" s="405"/>
      <c r="AN58" s="404">
        <f t="shared" si="0"/>
        <v>0</v>
      </c>
      <c r="AO58" s="405"/>
      <c r="AP58" s="405"/>
      <c r="AQ58" s="101" t="s">
        <v>83</v>
      </c>
      <c r="AR58" s="102"/>
      <c r="AS58" s="103">
        <v>0</v>
      </c>
      <c r="AT58" s="104">
        <f t="shared" si="1"/>
        <v>0</v>
      </c>
      <c r="AU58" s="105">
        <f>'1.3 - Specializovaná řemesla'!P84</f>
        <v>0</v>
      </c>
      <c r="AV58" s="104">
        <f>'1.3 - Specializovaná řemesla'!J30</f>
        <v>0</v>
      </c>
      <c r="AW58" s="104">
        <f>'1.3 - Specializovaná řemesla'!J31</f>
        <v>0</v>
      </c>
      <c r="AX58" s="104">
        <f>'1.3 - Specializovaná řemesla'!J32</f>
        <v>0</v>
      </c>
      <c r="AY58" s="104">
        <f>'1.3 - Specializovaná řemesla'!J33</f>
        <v>0</v>
      </c>
      <c r="AZ58" s="104">
        <f>'1.3 - Specializovaná řemesla'!F30</f>
        <v>0</v>
      </c>
      <c r="BA58" s="104">
        <f>'1.3 - Specializovaná řemesla'!F31</f>
        <v>0</v>
      </c>
      <c r="BB58" s="104">
        <f>'1.3 - Specializovaná řemesla'!F32</f>
        <v>0</v>
      </c>
      <c r="BC58" s="104">
        <f>'1.3 - Specializovaná řemesla'!F33</f>
        <v>0</v>
      </c>
      <c r="BD58" s="106">
        <f>'1.3 - Specializovaná řemesla'!F34</f>
        <v>0</v>
      </c>
      <c r="BT58" s="107" t="s">
        <v>84</v>
      </c>
      <c r="BV58" s="107" t="s">
        <v>79</v>
      </c>
      <c r="BW58" s="107" t="s">
        <v>105</v>
      </c>
      <c r="BX58" s="107" t="s">
        <v>7</v>
      </c>
      <c r="CL58" s="107" t="s">
        <v>21</v>
      </c>
      <c r="CM58" s="107" t="s">
        <v>86</v>
      </c>
    </row>
    <row r="59" spans="1:91" s="5" customFormat="1" ht="22.5" customHeight="1">
      <c r="A59" s="108" t="s">
        <v>87</v>
      </c>
      <c r="B59" s="98"/>
      <c r="C59" s="99"/>
      <c r="D59" s="407" t="s">
        <v>106</v>
      </c>
      <c r="E59" s="407"/>
      <c r="F59" s="407"/>
      <c r="G59" s="407"/>
      <c r="H59" s="407"/>
      <c r="I59" s="100"/>
      <c r="J59" s="407" t="s">
        <v>107</v>
      </c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4">
        <f>'VRN - Vedlejší rozpočtové...'!J27</f>
        <v>0</v>
      </c>
      <c r="AH59" s="405"/>
      <c r="AI59" s="405"/>
      <c r="AJ59" s="405"/>
      <c r="AK59" s="405"/>
      <c r="AL59" s="405"/>
      <c r="AM59" s="405"/>
      <c r="AN59" s="404">
        <f t="shared" si="0"/>
        <v>0</v>
      </c>
      <c r="AO59" s="405"/>
      <c r="AP59" s="405"/>
      <c r="AQ59" s="101" t="s">
        <v>83</v>
      </c>
      <c r="AR59" s="102"/>
      <c r="AS59" s="118">
        <v>0</v>
      </c>
      <c r="AT59" s="119">
        <f t="shared" si="1"/>
        <v>0</v>
      </c>
      <c r="AU59" s="120">
        <f>'VRN - Vedlejší rozpočtové...'!P84</f>
        <v>0</v>
      </c>
      <c r="AV59" s="119">
        <f>'VRN - Vedlejší rozpočtové...'!J30</f>
        <v>0</v>
      </c>
      <c r="AW59" s="119">
        <f>'VRN - Vedlejší rozpočtové...'!J31</f>
        <v>0</v>
      </c>
      <c r="AX59" s="119">
        <f>'VRN - Vedlejší rozpočtové...'!J32</f>
        <v>0</v>
      </c>
      <c r="AY59" s="119">
        <f>'VRN - Vedlejší rozpočtové...'!J33</f>
        <v>0</v>
      </c>
      <c r="AZ59" s="119">
        <f>'VRN - Vedlejší rozpočtové...'!F30</f>
        <v>0</v>
      </c>
      <c r="BA59" s="119">
        <f>'VRN - Vedlejší rozpočtové...'!F31</f>
        <v>0</v>
      </c>
      <c r="BB59" s="119">
        <f>'VRN - Vedlejší rozpočtové...'!F32</f>
        <v>0</v>
      </c>
      <c r="BC59" s="119">
        <f>'VRN - Vedlejší rozpočtové...'!F33</f>
        <v>0</v>
      </c>
      <c r="BD59" s="121">
        <f>'VRN - Vedlejší rozpočtové...'!F34</f>
        <v>0</v>
      </c>
      <c r="BT59" s="107" t="s">
        <v>84</v>
      </c>
      <c r="BV59" s="107" t="s">
        <v>79</v>
      </c>
      <c r="BW59" s="107" t="s">
        <v>108</v>
      </c>
      <c r="BX59" s="107" t="s">
        <v>7</v>
      </c>
      <c r="CL59" s="107" t="s">
        <v>21</v>
      </c>
      <c r="CM59" s="107" t="s">
        <v>86</v>
      </c>
    </row>
    <row r="60" spans="2:44" s="1" customFormat="1" ht="30" customHeight="1">
      <c r="B60" s="4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3"/>
    </row>
    <row r="61" spans="2:44" s="1" customFormat="1" ht="6.9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63"/>
    </row>
  </sheetData>
  <sheetProtection password="CC35" sheet="1" objects="1" scenarios="1" formatCells="0" formatColumns="0" formatRows="0" sort="0" autoFilter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F56:J56"/>
    <mergeCell ref="L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F55:J55"/>
    <mergeCell ref="L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5" location="'1.1.b - nové práce a dodá...'!C2" display="/"/>
    <hyperlink ref="A56" location="'1.1.b1 - odvětrávací kaná...'!C2" display="/"/>
    <hyperlink ref="A57" location="'1.2 - Stavebně-konstrukčn...'!C2" display="/"/>
    <hyperlink ref="A58" location="'1.3 - Specializovaná řemesla'!C2" display="/"/>
    <hyperlink ref="A59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8" t="s">
        <v>118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10.8.2017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ROUND(SUM(BE95:BE797),2)</f>
        <v>0</v>
      </c>
      <c r="G32" s="44"/>
      <c r="H32" s="44"/>
      <c r="I32" s="142">
        <v>0.21</v>
      </c>
      <c r="J32" s="141">
        <f>ROUND(ROUND((SUM(BE95:BE797)),2)*I32,2)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ROUND(SUM(BF95:BF797),2)</f>
        <v>0</v>
      </c>
      <c r="G33" s="44"/>
      <c r="H33" s="44"/>
      <c r="I33" s="142">
        <v>0.15</v>
      </c>
      <c r="J33" s="141">
        <f>ROUND(ROUND((SUM(BF95:BF797)),2)*I33,2)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ROUND(SUM(BG95:BG797),2)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ROUND(SUM(BH95:BH797),2)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ROUND(SUM(BI95:BI797),2)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 ht="13.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11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8" t="str">
        <f>E11</f>
        <v>1.1.a - bourání</v>
      </c>
      <c r="F51" s="417"/>
      <c r="G51" s="417"/>
      <c r="H51" s="417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10.8.2017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123</v>
      </c>
    </row>
    <row r="61" spans="2:11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11" s="9" customFormat="1" ht="19.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11" s="9" customFormat="1" ht="19.9" customHeight="1">
      <c r="B63" s="167"/>
      <c r="C63" s="168"/>
      <c r="D63" s="169" t="s">
        <v>126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11" s="9" customFormat="1" ht="19.9" customHeight="1">
      <c r="B64" s="167"/>
      <c r="C64" s="168"/>
      <c r="D64" s="169" t="s">
        <v>127</v>
      </c>
      <c r="E64" s="170"/>
      <c r="F64" s="170"/>
      <c r="G64" s="170"/>
      <c r="H64" s="170"/>
      <c r="I64" s="171"/>
      <c r="J64" s="172">
        <f>J568</f>
        <v>0</v>
      </c>
      <c r="K64" s="173"/>
    </row>
    <row r="65" spans="2:11" s="9" customFormat="1" ht="19.9" customHeight="1">
      <c r="B65" s="167"/>
      <c r="C65" s="168"/>
      <c r="D65" s="169" t="s">
        <v>128</v>
      </c>
      <c r="E65" s="170"/>
      <c r="F65" s="170"/>
      <c r="G65" s="170"/>
      <c r="H65" s="170"/>
      <c r="I65" s="171"/>
      <c r="J65" s="172">
        <f>J609</f>
        <v>0</v>
      </c>
      <c r="K65" s="173"/>
    </row>
    <row r="66" spans="2:11" s="8" customFormat="1" ht="24.95" customHeight="1">
      <c r="B66" s="160"/>
      <c r="C66" s="161"/>
      <c r="D66" s="162" t="s">
        <v>129</v>
      </c>
      <c r="E66" s="163"/>
      <c r="F66" s="163"/>
      <c r="G66" s="163"/>
      <c r="H66" s="163"/>
      <c r="I66" s="164"/>
      <c r="J66" s="165">
        <f>J610</f>
        <v>0</v>
      </c>
      <c r="K66" s="166"/>
    </row>
    <row r="67" spans="2:11" s="9" customFormat="1" ht="19.9" customHeight="1">
      <c r="B67" s="167"/>
      <c r="C67" s="168"/>
      <c r="D67" s="169" t="s">
        <v>130</v>
      </c>
      <c r="E67" s="170"/>
      <c r="F67" s="170"/>
      <c r="G67" s="170"/>
      <c r="H67" s="170"/>
      <c r="I67" s="171"/>
      <c r="J67" s="172">
        <f>J611</f>
        <v>0</v>
      </c>
      <c r="K67" s="173"/>
    </row>
    <row r="68" spans="2:11" s="9" customFormat="1" ht="19.9" customHeight="1">
      <c r="B68" s="167"/>
      <c r="C68" s="168"/>
      <c r="D68" s="169" t="s">
        <v>131</v>
      </c>
      <c r="E68" s="170"/>
      <c r="F68" s="170"/>
      <c r="G68" s="170"/>
      <c r="H68" s="170"/>
      <c r="I68" s="171"/>
      <c r="J68" s="172">
        <f>J620</f>
        <v>0</v>
      </c>
      <c r="K68" s="173"/>
    </row>
    <row r="69" spans="2:11" s="9" customFormat="1" ht="19.9" customHeight="1">
      <c r="B69" s="167"/>
      <c r="C69" s="168"/>
      <c r="D69" s="169" t="s">
        <v>132</v>
      </c>
      <c r="E69" s="170"/>
      <c r="F69" s="170"/>
      <c r="G69" s="170"/>
      <c r="H69" s="170"/>
      <c r="I69" s="171"/>
      <c r="J69" s="172">
        <f>J656</f>
        <v>0</v>
      </c>
      <c r="K69" s="173"/>
    </row>
    <row r="70" spans="2:11" s="9" customFormat="1" ht="19.9" customHeight="1">
      <c r="B70" s="167"/>
      <c r="C70" s="168"/>
      <c r="D70" s="169" t="s">
        <v>133</v>
      </c>
      <c r="E70" s="170"/>
      <c r="F70" s="170"/>
      <c r="G70" s="170"/>
      <c r="H70" s="170"/>
      <c r="I70" s="171"/>
      <c r="J70" s="172">
        <f>J664</f>
        <v>0</v>
      </c>
      <c r="K70" s="173"/>
    </row>
    <row r="71" spans="2:11" s="9" customFormat="1" ht="19.9" customHeight="1">
      <c r="B71" s="167"/>
      <c r="C71" s="168"/>
      <c r="D71" s="169" t="s">
        <v>134</v>
      </c>
      <c r="E71" s="170"/>
      <c r="F71" s="170"/>
      <c r="G71" s="170"/>
      <c r="H71" s="170"/>
      <c r="I71" s="171"/>
      <c r="J71" s="172">
        <f>J707</f>
        <v>0</v>
      </c>
      <c r="K71" s="173"/>
    </row>
    <row r="72" spans="2:11" s="9" customFormat="1" ht="19.9" customHeight="1">
      <c r="B72" s="167"/>
      <c r="C72" s="168"/>
      <c r="D72" s="169" t="s">
        <v>135</v>
      </c>
      <c r="E72" s="170"/>
      <c r="F72" s="170"/>
      <c r="G72" s="170"/>
      <c r="H72" s="170"/>
      <c r="I72" s="171"/>
      <c r="J72" s="172">
        <f>J720</f>
        <v>0</v>
      </c>
      <c r="K72" s="173"/>
    </row>
    <row r="73" spans="2:11" s="8" customFormat="1" ht="24.95" customHeight="1">
      <c r="B73" s="160"/>
      <c r="C73" s="161"/>
      <c r="D73" s="162" t="s">
        <v>136</v>
      </c>
      <c r="E73" s="163"/>
      <c r="F73" s="163"/>
      <c r="G73" s="163"/>
      <c r="H73" s="163"/>
      <c r="I73" s="164"/>
      <c r="J73" s="165">
        <f>J774</f>
        <v>0</v>
      </c>
      <c r="K73" s="166"/>
    </row>
    <row r="74" spans="2:11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1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" customHeight="1">
      <c r="B80" s="43"/>
      <c r="C80" s="64" t="s">
        <v>137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12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12" s="1" customFormat="1" ht="22.5" customHeight="1">
      <c r="B83" s="43"/>
      <c r="C83" s="65"/>
      <c r="D83" s="65"/>
      <c r="E83" s="419" t="str">
        <f>E7</f>
        <v>Obnova Goethovy vyhlídky část 1- objekt vyhlídky</v>
      </c>
      <c r="F83" s="420"/>
      <c r="G83" s="420"/>
      <c r="H83" s="420"/>
      <c r="I83" s="174"/>
      <c r="J83" s="65"/>
      <c r="K83" s="65"/>
      <c r="L83" s="63"/>
    </row>
    <row r="84" spans="2:12" ht="13.5">
      <c r="B84" s="29"/>
      <c r="C84" s="67" t="s">
        <v>115</v>
      </c>
      <c r="D84" s="175"/>
      <c r="E84" s="175"/>
      <c r="F84" s="175"/>
      <c r="G84" s="175"/>
      <c r="H84" s="175"/>
      <c r="J84" s="175"/>
      <c r="K84" s="175"/>
      <c r="L84" s="176"/>
    </row>
    <row r="85" spans="2:12" s="1" customFormat="1" ht="22.5" customHeight="1">
      <c r="B85" s="43"/>
      <c r="C85" s="65"/>
      <c r="D85" s="65"/>
      <c r="E85" s="419" t="s">
        <v>116</v>
      </c>
      <c r="F85" s="421"/>
      <c r="G85" s="421"/>
      <c r="H85" s="421"/>
      <c r="I85" s="174"/>
      <c r="J85" s="65"/>
      <c r="K85" s="65"/>
      <c r="L85" s="63"/>
    </row>
    <row r="86" spans="2:12" s="1" customFormat="1" ht="14.45" customHeight="1">
      <c r="B86" s="43"/>
      <c r="C86" s="67" t="s">
        <v>117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23.25" customHeight="1">
      <c r="B87" s="43"/>
      <c r="C87" s="65"/>
      <c r="D87" s="65"/>
      <c r="E87" s="390" t="str">
        <f>E11</f>
        <v>1.1.a - bourání</v>
      </c>
      <c r="F87" s="421"/>
      <c r="G87" s="421"/>
      <c r="H87" s="421"/>
      <c r="I87" s="174"/>
      <c r="J87" s="65"/>
      <c r="K87" s="65"/>
      <c r="L87" s="63"/>
    </row>
    <row r="88" spans="2:12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12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10.8.2017</v>
      </c>
      <c r="K89" s="65"/>
      <c r="L89" s="63"/>
    </row>
    <row r="90" spans="2:12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12" s="1" customFormat="1" ht="13.5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12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12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20" s="10" customFormat="1" ht="29.25" customHeight="1">
      <c r="B94" s="179"/>
      <c r="C94" s="180" t="s">
        <v>138</v>
      </c>
      <c r="D94" s="181" t="s">
        <v>62</v>
      </c>
      <c r="E94" s="181" t="s">
        <v>58</v>
      </c>
      <c r="F94" s="181" t="s">
        <v>139</v>
      </c>
      <c r="G94" s="181" t="s">
        <v>140</v>
      </c>
      <c r="H94" s="181" t="s">
        <v>141</v>
      </c>
      <c r="I94" s="182" t="s">
        <v>142</v>
      </c>
      <c r="J94" s="181" t="s">
        <v>121</v>
      </c>
      <c r="K94" s="183" t="s">
        <v>143</v>
      </c>
      <c r="L94" s="184"/>
      <c r="M94" s="83" t="s">
        <v>144</v>
      </c>
      <c r="N94" s="84" t="s">
        <v>47</v>
      </c>
      <c r="O94" s="84" t="s">
        <v>145</v>
      </c>
      <c r="P94" s="84" t="s">
        <v>146</v>
      </c>
      <c r="Q94" s="84" t="s">
        <v>147</v>
      </c>
      <c r="R94" s="84" t="s">
        <v>148</v>
      </c>
      <c r="S94" s="84" t="s">
        <v>149</v>
      </c>
      <c r="T94" s="85" t="s">
        <v>150</v>
      </c>
    </row>
    <row r="95" spans="2:63" s="1" customFormat="1" ht="29.25" customHeight="1">
      <c r="B95" s="43"/>
      <c r="C95" s="89" t="s">
        <v>122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P96+P610+P774</f>
        <v>0</v>
      </c>
      <c r="Q95" s="87"/>
      <c r="R95" s="186">
        <f>R96+R610+R774</f>
        <v>3.4297716199999995</v>
      </c>
      <c r="S95" s="87"/>
      <c r="T95" s="187">
        <f>T96+T610+T774</f>
        <v>255.93720881</v>
      </c>
      <c r="AT95" s="25" t="s">
        <v>76</v>
      </c>
      <c r="AU95" s="25" t="s">
        <v>123</v>
      </c>
      <c r="BK95" s="188">
        <f>BK96+BK610+BK774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151</v>
      </c>
      <c r="F96" s="192" t="s">
        <v>152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P97+P292+P568+P609</f>
        <v>0</v>
      </c>
      <c r="Q96" s="197"/>
      <c r="R96" s="198">
        <f>R97+R292+R568+R609</f>
        <v>0.08022589999999999</v>
      </c>
      <c r="S96" s="197"/>
      <c r="T96" s="199">
        <f>T97+T292+T568+T609</f>
        <v>248.262456</v>
      </c>
      <c r="AR96" s="200" t="s">
        <v>84</v>
      </c>
      <c r="AT96" s="201" t="s">
        <v>76</v>
      </c>
      <c r="AU96" s="201" t="s">
        <v>77</v>
      </c>
      <c r="AY96" s="200" t="s">
        <v>153</v>
      </c>
      <c r="BK96" s="202">
        <f>BK97+BK292+BK568+BK609</f>
        <v>0</v>
      </c>
    </row>
    <row r="97" spans="2:63" s="11" customFormat="1" ht="19.9" customHeight="1">
      <c r="B97" s="189"/>
      <c r="C97" s="190"/>
      <c r="D97" s="203" t="s">
        <v>76</v>
      </c>
      <c r="E97" s="204" t="s">
        <v>84</v>
      </c>
      <c r="F97" s="204" t="s">
        <v>154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</v>
      </c>
      <c r="AR97" s="200" t="s">
        <v>84</v>
      </c>
      <c r="AT97" s="201" t="s">
        <v>76</v>
      </c>
      <c r="AU97" s="201" t="s">
        <v>84</v>
      </c>
      <c r="AY97" s="200" t="s">
        <v>153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155</v>
      </c>
      <c r="E98" s="207" t="s">
        <v>156</v>
      </c>
      <c r="F98" s="208" t="s">
        <v>157</v>
      </c>
      <c r="G98" s="209" t="s">
        <v>158</v>
      </c>
      <c r="H98" s="210">
        <v>122.05</v>
      </c>
      <c r="I98" s="211"/>
      <c r="J98" s="212">
        <f>ROUND(I98*H98,2)</f>
        <v>0</v>
      </c>
      <c r="K98" s="208" t="s">
        <v>159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0.098</v>
      </c>
      <c r="T98" s="216">
        <f>S98*H98</f>
        <v>11.9609</v>
      </c>
      <c r="AR98" s="25" t="s">
        <v>160</v>
      </c>
      <c r="AT98" s="25" t="s">
        <v>155</v>
      </c>
      <c r="AU98" s="25" t="s">
        <v>86</v>
      </c>
      <c r="AY98" s="25" t="s">
        <v>153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160</v>
      </c>
      <c r="BM98" s="25" t="s">
        <v>161</v>
      </c>
    </row>
    <row r="99" spans="2:51" s="12" customFormat="1" ht="13.5">
      <c r="B99" s="218"/>
      <c r="C99" s="219"/>
      <c r="D99" s="220" t="s">
        <v>162</v>
      </c>
      <c r="E99" s="221" t="s">
        <v>34</v>
      </c>
      <c r="F99" s="222" t="s">
        <v>163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51" s="12" customFormat="1" ht="13.5">
      <c r="B100" s="218"/>
      <c r="C100" s="219"/>
      <c r="D100" s="220" t="s">
        <v>162</v>
      </c>
      <c r="E100" s="221" t="s">
        <v>34</v>
      </c>
      <c r="F100" s="222" t="s">
        <v>164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162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153</v>
      </c>
    </row>
    <row r="101" spans="2:51" s="13" customFormat="1" ht="13.5">
      <c r="B101" s="230"/>
      <c r="C101" s="231"/>
      <c r="D101" s="220" t="s">
        <v>162</v>
      </c>
      <c r="E101" s="232" t="s">
        <v>34</v>
      </c>
      <c r="F101" s="233" t="s">
        <v>165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51" s="12" customFormat="1" ht="13.5">
      <c r="B102" s="218"/>
      <c r="C102" s="219"/>
      <c r="D102" s="220" t="s">
        <v>162</v>
      </c>
      <c r="E102" s="221" t="s">
        <v>34</v>
      </c>
      <c r="F102" s="222" t="s">
        <v>166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51" s="12" customFormat="1" ht="13.5">
      <c r="B103" s="218"/>
      <c r="C103" s="219"/>
      <c r="D103" s="220" t="s">
        <v>162</v>
      </c>
      <c r="E103" s="221" t="s">
        <v>34</v>
      </c>
      <c r="F103" s="222" t="s">
        <v>164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162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153</v>
      </c>
    </row>
    <row r="104" spans="2:51" s="13" customFormat="1" ht="13.5">
      <c r="B104" s="230"/>
      <c r="C104" s="231"/>
      <c r="D104" s="220" t="s">
        <v>162</v>
      </c>
      <c r="E104" s="232" t="s">
        <v>34</v>
      </c>
      <c r="F104" s="233" t="s">
        <v>167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51" s="14" customFormat="1" ht="13.5">
      <c r="B105" s="241"/>
      <c r="C105" s="242"/>
      <c r="D105" s="243" t="s">
        <v>162</v>
      </c>
      <c r="E105" s="244" t="s">
        <v>34</v>
      </c>
      <c r="F105" s="245" t="s">
        <v>168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" customFormat="1" ht="31.5" customHeight="1">
      <c r="B106" s="43"/>
      <c r="C106" s="206" t="s">
        <v>86</v>
      </c>
      <c r="D106" s="206" t="s">
        <v>155</v>
      </c>
      <c r="E106" s="207" t="s">
        <v>169</v>
      </c>
      <c r="F106" s="208" t="s">
        <v>170</v>
      </c>
      <c r="G106" s="209" t="s">
        <v>171</v>
      </c>
      <c r="H106" s="210">
        <v>18.131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160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160</v>
      </c>
      <c r="BM106" s="25" t="s">
        <v>172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173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2" customFormat="1" ht="13.5">
      <c r="B108" s="218"/>
      <c r="C108" s="219"/>
      <c r="D108" s="220" t="s">
        <v>162</v>
      </c>
      <c r="E108" s="221" t="s">
        <v>34</v>
      </c>
      <c r="F108" s="222" t="s">
        <v>174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162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153</v>
      </c>
    </row>
    <row r="109" spans="2:51" s="13" customFormat="1" ht="13.5">
      <c r="B109" s="230"/>
      <c r="C109" s="231"/>
      <c r="D109" s="220" t="s">
        <v>162</v>
      </c>
      <c r="E109" s="232" t="s">
        <v>34</v>
      </c>
      <c r="F109" s="233" t="s">
        <v>175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51" s="12" customFormat="1" ht="13.5">
      <c r="B110" s="218"/>
      <c r="C110" s="219"/>
      <c r="D110" s="220" t="s">
        <v>162</v>
      </c>
      <c r="E110" s="221" t="s">
        <v>34</v>
      </c>
      <c r="F110" s="222" t="s">
        <v>176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162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153</v>
      </c>
    </row>
    <row r="111" spans="2:51" s="13" customFormat="1" ht="13.5">
      <c r="B111" s="230"/>
      <c r="C111" s="231"/>
      <c r="D111" s="220" t="s">
        <v>162</v>
      </c>
      <c r="E111" s="232" t="s">
        <v>34</v>
      </c>
      <c r="F111" s="233" t="s">
        <v>177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162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153</v>
      </c>
    </row>
    <row r="112" spans="2:51" s="12" customFormat="1" ht="13.5">
      <c r="B112" s="218"/>
      <c r="C112" s="219"/>
      <c r="D112" s="220" t="s">
        <v>162</v>
      </c>
      <c r="E112" s="221" t="s">
        <v>34</v>
      </c>
      <c r="F112" s="222" t="s">
        <v>178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51" s="13" customFormat="1" ht="13.5">
      <c r="B113" s="230"/>
      <c r="C113" s="231"/>
      <c r="D113" s="220" t="s">
        <v>162</v>
      </c>
      <c r="E113" s="232" t="s">
        <v>34</v>
      </c>
      <c r="F113" s="233" t="s">
        <v>179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51" s="12" customFormat="1" ht="13.5">
      <c r="B114" s="218"/>
      <c r="C114" s="219"/>
      <c r="D114" s="220" t="s">
        <v>162</v>
      </c>
      <c r="E114" s="221" t="s">
        <v>34</v>
      </c>
      <c r="F114" s="222" t="s">
        <v>180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51" s="13" customFormat="1" ht="13.5">
      <c r="B115" s="230"/>
      <c r="C115" s="231"/>
      <c r="D115" s="220" t="s">
        <v>162</v>
      </c>
      <c r="E115" s="232" t="s">
        <v>34</v>
      </c>
      <c r="F115" s="233" t="s">
        <v>181</v>
      </c>
      <c r="G115" s="231"/>
      <c r="H115" s="234">
        <v>9.53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51" s="12" customFormat="1" ht="13.5">
      <c r="B116" s="218"/>
      <c r="C116" s="219"/>
      <c r="D116" s="220" t="s">
        <v>162</v>
      </c>
      <c r="E116" s="221" t="s">
        <v>34</v>
      </c>
      <c r="F116" s="222" t="s">
        <v>182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51" s="12" customFormat="1" ht="13.5">
      <c r="B117" s="218"/>
      <c r="C117" s="219"/>
      <c r="D117" s="220" t="s">
        <v>162</v>
      </c>
      <c r="E117" s="221" t="s">
        <v>34</v>
      </c>
      <c r="F117" s="222" t="s">
        <v>183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51" s="13" customFormat="1" ht="13.5">
      <c r="B118" s="230"/>
      <c r="C118" s="231"/>
      <c r="D118" s="220" t="s">
        <v>162</v>
      </c>
      <c r="E118" s="232" t="s">
        <v>34</v>
      </c>
      <c r="F118" s="233" t="s">
        <v>184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51" s="12" customFormat="1" ht="13.5">
      <c r="B119" s="218"/>
      <c r="C119" s="219"/>
      <c r="D119" s="220" t="s">
        <v>162</v>
      </c>
      <c r="E119" s="221" t="s">
        <v>34</v>
      </c>
      <c r="F119" s="222" t="s">
        <v>185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51" s="13" customFormat="1" ht="13.5">
      <c r="B120" s="230"/>
      <c r="C120" s="231"/>
      <c r="D120" s="220" t="s">
        <v>162</v>
      </c>
      <c r="E120" s="232" t="s">
        <v>34</v>
      </c>
      <c r="F120" s="233" t="s">
        <v>186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187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3" customFormat="1" ht="13.5">
      <c r="B122" s="230"/>
      <c r="C122" s="231"/>
      <c r="D122" s="220" t="s">
        <v>162</v>
      </c>
      <c r="E122" s="232" t="s">
        <v>34</v>
      </c>
      <c r="F122" s="233" t="s">
        <v>188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51" s="12" customFormat="1" ht="13.5">
      <c r="B123" s="218"/>
      <c r="C123" s="219"/>
      <c r="D123" s="220" t="s">
        <v>162</v>
      </c>
      <c r="E123" s="221" t="s">
        <v>34</v>
      </c>
      <c r="F123" s="222" t="s">
        <v>189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51" s="13" customFormat="1" ht="13.5">
      <c r="B124" s="230"/>
      <c r="C124" s="231"/>
      <c r="D124" s="220" t="s">
        <v>162</v>
      </c>
      <c r="E124" s="232" t="s">
        <v>34</v>
      </c>
      <c r="F124" s="233" t="s">
        <v>190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51" s="14" customFormat="1" ht="13.5">
      <c r="B125" s="241"/>
      <c r="C125" s="242"/>
      <c r="D125" s="220" t="s">
        <v>162</v>
      </c>
      <c r="E125" s="253" t="s">
        <v>34</v>
      </c>
      <c r="F125" s="254" t="s">
        <v>168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162</v>
      </c>
      <c r="AU125" s="252" t="s">
        <v>86</v>
      </c>
      <c r="AV125" s="14" t="s">
        <v>160</v>
      </c>
      <c r="AW125" s="14" t="s">
        <v>41</v>
      </c>
      <c r="AX125" s="14" t="s">
        <v>77</v>
      </c>
      <c r="AY125" s="252" t="s">
        <v>153</v>
      </c>
    </row>
    <row r="126" spans="2:51" s="13" customFormat="1" ht="13.5">
      <c r="B126" s="230"/>
      <c r="C126" s="231"/>
      <c r="D126" s="220" t="s">
        <v>162</v>
      </c>
      <c r="E126" s="232" t="s">
        <v>34</v>
      </c>
      <c r="F126" s="233" t="s">
        <v>191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51" s="14" customFormat="1" ht="13.5">
      <c r="B127" s="241"/>
      <c r="C127" s="242"/>
      <c r="D127" s="243" t="s">
        <v>162</v>
      </c>
      <c r="E127" s="244" t="s">
        <v>34</v>
      </c>
      <c r="F127" s="245" t="s">
        <v>168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" customFormat="1" ht="44.25" customHeight="1">
      <c r="B128" s="43"/>
      <c r="C128" s="206" t="s">
        <v>95</v>
      </c>
      <c r="D128" s="206" t="s">
        <v>155</v>
      </c>
      <c r="E128" s="207" t="s">
        <v>192</v>
      </c>
      <c r="F128" s="208" t="s">
        <v>193</v>
      </c>
      <c r="G128" s="209" t="s">
        <v>171</v>
      </c>
      <c r="H128" s="210">
        <v>15.596</v>
      </c>
      <c r="I128" s="211"/>
      <c r="J128" s="212">
        <f>ROUND(I128*H128,2)</f>
        <v>0</v>
      </c>
      <c r="K128" s="208" t="s">
        <v>159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160</v>
      </c>
      <c r="AT128" s="25" t="s">
        <v>155</v>
      </c>
      <c r="AU128" s="25" t="s">
        <v>86</v>
      </c>
      <c r="AY128" s="25" t="s">
        <v>153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160</v>
      </c>
      <c r="BM128" s="25" t="s">
        <v>194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2" customFormat="1" ht="13.5">
      <c r="B130" s="218"/>
      <c r="C130" s="219"/>
      <c r="D130" s="220" t="s">
        <v>162</v>
      </c>
      <c r="E130" s="221" t="s">
        <v>34</v>
      </c>
      <c r="F130" s="222" t="s">
        <v>174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175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2" customFormat="1" ht="13.5">
      <c r="B132" s="218"/>
      <c r="C132" s="219"/>
      <c r="D132" s="220" t="s">
        <v>162</v>
      </c>
      <c r="E132" s="221" t="s">
        <v>34</v>
      </c>
      <c r="F132" s="222" t="s">
        <v>176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51" s="13" customFormat="1" ht="13.5">
      <c r="B133" s="230"/>
      <c r="C133" s="231"/>
      <c r="D133" s="220" t="s">
        <v>162</v>
      </c>
      <c r="E133" s="232" t="s">
        <v>34</v>
      </c>
      <c r="F133" s="233" t="s">
        <v>177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178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179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2" customFormat="1" ht="13.5">
      <c r="B136" s="218"/>
      <c r="C136" s="219"/>
      <c r="D136" s="220" t="s">
        <v>162</v>
      </c>
      <c r="E136" s="221" t="s">
        <v>34</v>
      </c>
      <c r="F136" s="222" t="s">
        <v>180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51" s="13" customFormat="1" ht="13.5">
      <c r="B137" s="230"/>
      <c r="C137" s="231"/>
      <c r="D137" s="220" t="s">
        <v>162</v>
      </c>
      <c r="E137" s="232" t="s">
        <v>34</v>
      </c>
      <c r="F137" s="233" t="s">
        <v>181</v>
      </c>
      <c r="G137" s="231"/>
      <c r="H137" s="234">
        <v>9.53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182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183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184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185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186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2" customFormat="1" ht="13.5">
      <c r="B143" s="218"/>
      <c r="C143" s="219"/>
      <c r="D143" s="220" t="s">
        <v>162</v>
      </c>
      <c r="E143" s="221" t="s">
        <v>34</v>
      </c>
      <c r="F143" s="222" t="s">
        <v>187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153</v>
      </c>
    </row>
    <row r="144" spans="2:51" s="13" customFormat="1" ht="13.5">
      <c r="B144" s="230"/>
      <c r="C144" s="231"/>
      <c r="D144" s="220" t="s">
        <v>162</v>
      </c>
      <c r="E144" s="232" t="s">
        <v>34</v>
      </c>
      <c r="F144" s="233" t="s">
        <v>188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153</v>
      </c>
    </row>
    <row r="145" spans="2:51" s="12" customFormat="1" ht="13.5">
      <c r="B145" s="218"/>
      <c r="C145" s="219"/>
      <c r="D145" s="220" t="s">
        <v>162</v>
      </c>
      <c r="E145" s="221" t="s">
        <v>34</v>
      </c>
      <c r="F145" s="222" t="s">
        <v>189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51" s="13" customFormat="1" ht="13.5">
      <c r="B146" s="230"/>
      <c r="C146" s="231"/>
      <c r="D146" s="220" t="s">
        <v>162</v>
      </c>
      <c r="E146" s="232" t="s">
        <v>34</v>
      </c>
      <c r="F146" s="233" t="s">
        <v>190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51" s="14" customFormat="1" ht="13.5">
      <c r="B147" s="241"/>
      <c r="C147" s="242"/>
      <c r="D147" s="220" t="s">
        <v>162</v>
      </c>
      <c r="E147" s="253" t="s">
        <v>34</v>
      </c>
      <c r="F147" s="254" t="s">
        <v>168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77</v>
      </c>
      <c r="AY147" s="252" t="s">
        <v>153</v>
      </c>
    </row>
    <row r="148" spans="2:51" s="13" customFormat="1" ht="13.5">
      <c r="B148" s="230"/>
      <c r="C148" s="231"/>
      <c r="D148" s="220" t="s">
        <v>162</v>
      </c>
      <c r="E148" s="232" t="s">
        <v>34</v>
      </c>
      <c r="F148" s="233" t="s">
        <v>191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51" s="15" customFormat="1" ht="13.5">
      <c r="B149" s="256"/>
      <c r="C149" s="257"/>
      <c r="D149" s="220" t="s">
        <v>162</v>
      </c>
      <c r="E149" s="258" t="s">
        <v>34</v>
      </c>
      <c r="F149" s="259" t="s">
        <v>195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162</v>
      </c>
      <c r="AU149" s="266" t="s">
        <v>86</v>
      </c>
      <c r="AV149" s="15" t="s">
        <v>95</v>
      </c>
      <c r="AW149" s="15" t="s">
        <v>41</v>
      </c>
      <c r="AX149" s="15" t="s">
        <v>77</v>
      </c>
      <c r="AY149" s="266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196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2" customFormat="1" ht="13.5">
      <c r="B151" s="218"/>
      <c r="C151" s="219"/>
      <c r="D151" s="220" t="s">
        <v>162</v>
      </c>
      <c r="E151" s="221" t="s">
        <v>34</v>
      </c>
      <c r="F151" s="222" t="s">
        <v>197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51" s="13" customFormat="1" ht="13.5">
      <c r="B152" s="230"/>
      <c r="C152" s="231"/>
      <c r="D152" s="220" t="s">
        <v>162</v>
      </c>
      <c r="E152" s="232" t="s">
        <v>34</v>
      </c>
      <c r="F152" s="233" t="s">
        <v>198</v>
      </c>
      <c r="G152" s="231"/>
      <c r="H152" s="234">
        <v>-2.535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51" s="14" customFormat="1" ht="13.5">
      <c r="B153" s="241"/>
      <c r="C153" s="242"/>
      <c r="D153" s="243" t="s">
        <v>162</v>
      </c>
      <c r="E153" s="244" t="s">
        <v>34</v>
      </c>
      <c r="F153" s="245" t="s">
        <v>168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162</v>
      </c>
      <c r="AU153" s="252" t="s">
        <v>86</v>
      </c>
      <c r="AV153" s="14" t="s">
        <v>160</v>
      </c>
      <c r="AW153" s="14" t="s">
        <v>41</v>
      </c>
      <c r="AX153" s="14" t="s">
        <v>84</v>
      </c>
      <c r="AY153" s="252" t="s">
        <v>153</v>
      </c>
    </row>
    <row r="154" spans="2:65" s="1" customFormat="1" ht="44.25" customHeight="1">
      <c r="B154" s="43"/>
      <c r="C154" s="206" t="s">
        <v>160</v>
      </c>
      <c r="D154" s="206" t="s">
        <v>155</v>
      </c>
      <c r="E154" s="207" t="s">
        <v>199</v>
      </c>
      <c r="F154" s="208" t="s">
        <v>200</v>
      </c>
      <c r="G154" s="209" t="s">
        <v>171</v>
      </c>
      <c r="H154" s="210">
        <v>15.596</v>
      </c>
      <c r="I154" s="211"/>
      <c r="J154" s="212">
        <f>ROUND(I154*H154,2)</f>
        <v>0</v>
      </c>
      <c r="K154" s="208" t="s">
        <v>159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160</v>
      </c>
      <c r="AT154" s="25" t="s">
        <v>155</v>
      </c>
      <c r="AU154" s="25" t="s">
        <v>86</v>
      </c>
      <c r="AY154" s="25" t="s">
        <v>153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160</v>
      </c>
      <c r="BM154" s="25" t="s">
        <v>201</v>
      </c>
    </row>
    <row r="155" spans="2:51" s="12" customFormat="1" ht="13.5">
      <c r="B155" s="218"/>
      <c r="C155" s="219"/>
      <c r="D155" s="220" t="s">
        <v>162</v>
      </c>
      <c r="E155" s="221" t="s">
        <v>34</v>
      </c>
      <c r="F155" s="222" t="s">
        <v>173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174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175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2" customFormat="1" ht="13.5">
      <c r="B158" s="218"/>
      <c r="C158" s="219"/>
      <c r="D158" s="220" t="s">
        <v>162</v>
      </c>
      <c r="E158" s="221" t="s">
        <v>34</v>
      </c>
      <c r="F158" s="222" t="s">
        <v>176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177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2" customFormat="1" ht="13.5">
      <c r="B160" s="218"/>
      <c r="C160" s="219"/>
      <c r="D160" s="220" t="s">
        <v>162</v>
      </c>
      <c r="E160" s="221" t="s">
        <v>34</v>
      </c>
      <c r="F160" s="222" t="s">
        <v>178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51" s="13" customFormat="1" ht="13.5">
      <c r="B161" s="230"/>
      <c r="C161" s="231"/>
      <c r="D161" s="220" t="s">
        <v>162</v>
      </c>
      <c r="E161" s="232" t="s">
        <v>34</v>
      </c>
      <c r="F161" s="233" t="s">
        <v>179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180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3" customFormat="1" ht="13.5">
      <c r="B163" s="230"/>
      <c r="C163" s="231"/>
      <c r="D163" s="220" t="s">
        <v>162</v>
      </c>
      <c r="E163" s="232" t="s">
        <v>34</v>
      </c>
      <c r="F163" s="233" t="s">
        <v>181</v>
      </c>
      <c r="G163" s="231"/>
      <c r="H163" s="234">
        <v>9.53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182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2" customFormat="1" ht="13.5">
      <c r="B165" s="218"/>
      <c r="C165" s="219"/>
      <c r="D165" s="220" t="s">
        <v>162</v>
      </c>
      <c r="E165" s="221" t="s">
        <v>34</v>
      </c>
      <c r="F165" s="222" t="s">
        <v>183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184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185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186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187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3" customFormat="1" ht="13.5">
      <c r="B170" s="230"/>
      <c r="C170" s="231"/>
      <c r="D170" s="220" t="s">
        <v>162</v>
      </c>
      <c r="E170" s="232" t="s">
        <v>34</v>
      </c>
      <c r="F170" s="233" t="s">
        <v>188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51" s="12" customFormat="1" ht="13.5">
      <c r="B171" s="218"/>
      <c r="C171" s="219"/>
      <c r="D171" s="220" t="s">
        <v>162</v>
      </c>
      <c r="E171" s="221" t="s">
        <v>34</v>
      </c>
      <c r="F171" s="222" t="s">
        <v>189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51" s="13" customFormat="1" ht="13.5">
      <c r="B172" s="230"/>
      <c r="C172" s="231"/>
      <c r="D172" s="220" t="s">
        <v>162</v>
      </c>
      <c r="E172" s="232" t="s">
        <v>34</v>
      </c>
      <c r="F172" s="233" t="s">
        <v>190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51" s="14" customFormat="1" ht="13.5">
      <c r="B173" s="241"/>
      <c r="C173" s="242"/>
      <c r="D173" s="220" t="s">
        <v>162</v>
      </c>
      <c r="E173" s="253" t="s">
        <v>34</v>
      </c>
      <c r="F173" s="254" t="s">
        <v>168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77</v>
      </c>
      <c r="AY173" s="252" t="s">
        <v>153</v>
      </c>
    </row>
    <row r="174" spans="2:51" s="13" customFormat="1" ht="13.5">
      <c r="B174" s="230"/>
      <c r="C174" s="231"/>
      <c r="D174" s="220" t="s">
        <v>162</v>
      </c>
      <c r="E174" s="232" t="s">
        <v>34</v>
      </c>
      <c r="F174" s="233" t="s">
        <v>191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153</v>
      </c>
    </row>
    <row r="175" spans="2:51" s="15" customFormat="1" ht="13.5">
      <c r="B175" s="256"/>
      <c r="C175" s="257"/>
      <c r="D175" s="220" t="s">
        <v>162</v>
      </c>
      <c r="E175" s="258" t="s">
        <v>34</v>
      </c>
      <c r="F175" s="259" t="s">
        <v>195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162</v>
      </c>
      <c r="AU175" s="266" t="s">
        <v>86</v>
      </c>
      <c r="AV175" s="15" t="s">
        <v>95</v>
      </c>
      <c r="AW175" s="15" t="s">
        <v>41</v>
      </c>
      <c r="AX175" s="15" t="s">
        <v>77</v>
      </c>
      <c r="AY175" s="266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196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2" customFormat="1" ht="13.5">
      <c r="B177" s="218"/>
      <c r="C177" s="219"/>
      <c r="D177" s="220" t="s">
        <v>162</v>
      </c>
      <c r="E177" s="221" t="s">
        <v>34</v>
      </c>
      <c r="F177" s="222" t="s">
        <v>197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51" s="13" customFormat="1" ht="13.5">
      <c r="B178" s="230"/>
      <c r="C178" s="231"/>
      <c r="D178" s="220" t="s">
        <v>162</v>
      </c>
      <c r="E178" s="232" t="s">
        <v>34</v>
      </c>
      <c r="F178" s="233" t="s">
        <v>198</v>
      </c>
      <c r="G178" s="231"/>
      <c r="H178" s="234">
        <v>-2.535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51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44.25" customHeight="1">
      <c r="B180" s="43"/>
      <c r="C180" s="206" t="s">
        <v>202</v>
      </c>
      <c r="D180" s="206" t="s">
        <v>155</v>
      </c>
      <c r="E180" s="207" t="s">
        <v>203</v>
      </c>
      <c r="F180" s="208" t="s">
        <v>204</v>
      </c>
      <c r="G180" s="209" t="s">
        <v>171</v>
      </c>
      <c r="H180" s="210">
        <v>15.596</v>
      </c>
      <c r="I180" s="211"/>
      <c r="J180" s="212">
        <f>ROUND(I180*H180,2)</f>
        <v>0</v>
      </c>
      <c r="K180" s="208" t="s">
        <v>159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205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173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2" customFormat="1" ht="13.5">
      <c r="B182" s="218"/>
      <c r="C182" s="219"/>
      <c r="D182" s="220" t="s">
        <v>162</v>
      </c>
      <c r="E182" s="221" t="s">
        <v>34</v>
      </c>
      <c r="F182" s="222" t="s">
        <v>174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51" s="13" customFormat="1" ht="13.5">
      <c r="B183" s="230"/>
      <c r="C183" s="231"/>
      <c r="D183" s="220" t="s">
        <v>162</v>
      </c>
      <c r="E183" s="232" t="s">
        <v>34</v>
      </c>
      <c r="F183" s="233" t="s">
        <v>175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51" s="12" customFormat="1" ht="13.5">
      <c r="B184" s="218"/>
      <c r="C184" s="219"/>
      <c r="D184" s="220" t="s">
        <v>162</v>
      </c>
      <c r="E184" s="221" t="s">
        <v>34</v>
      </c>
      <c r="F184" s="222" t="s">
        <v>176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153</v>
      </c>
    </row>
    <row r="185" spans="2:51" s="13" customFormat="1" ht="13.5">
      <c r="B185" s="230"/>
      <c r="C185" s="231"/>
      <c r="D185" s="220" t="s">
        <v>162</v>
      </c>
      <c r="E185" s="232" t="s">
        <v>34</v>
      </c>
      <c r="F185" s="233" t="s">
        <v>177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51" s="12" customFormat="1" ht="13.5">
      <c r="B186" s="218"/>
      <c r="C186" s="219"/>
      <c r="D186" s="220" t="s">
        <v>162</v>
      </c>
      <c r="E186" s="221" t="s">
        <v>34</v>
      </c>
      <c r="F186" s="222" t="s">
        <v>178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153</v>
      </c>
    </row>
    <row r="187" spans="2:51" s="13" customFormat="1" ht="13.5">
      <c r="B187" s="230"/>
      <c r="C187" s="231"/>
      <c r="D187" s="220" t="s">
        <v>162</v>
      </c>
      <c r="E187" s="232" t="s">
        <v>34</v>
      </c>
      <c r="F187" s="233" t="s">
        <v>179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51" s="12" customFormat="1" ht="13.5">
      <c r="B188" s="218"/>
      <c r="C188" s="219"/>
      <c r="D188" s="220" t="s">
        <v>162</v>
      </c>
      <c r="E188" s="221" t="s">
        <v>34</v>
      </c>
      <c r="F188" s="222" t="s">
        <v>180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51" s="13" customFormat="1" ht="13.5">
      <c r="B189" s="230"/>
      <c r="C189" s="231"/>
      <c r="D189" s="220" t="s">
        <v>162</v>
      </c>
      <c r="E189" s="232" t="s">
        <v>34</v>
      </c>
      <c r="F189" s="233" t="s">
        <v>181</v>
      </c>
      <c r="G189" s="231"/>
      <c r="H189" s="234">
        <v>9.53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51" s="12" customFormat="1" ht="13.5">
      <c r="B190" s="218"/>
      <c r="C190" s="219"/>
      <c r="D190" s="220" t="s">
        <v>162</v>
      </c>
      <c r="E190" s="221" t="s">
        <v>34</v>
      </c>
      <c r="F190" s="222" t="s">
        <v>182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162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153</v>
      </c>
    </row>
    <row r="191" spans="2:51" s="12" customFormat="1" ht="13.5">
      <c r="B191" s="218"/>
      <c r="C191" s="219"/>
      <c r="D191" s="220" t="s">
        <v>162</v>
      </c>
      <c r="E191" s="221" t="s">
        <v>34</v>
      </c>
      <c r="F191" s="222" t="s">
        <v>183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51" s="13" customFormat="1" ht="13.5">
      <c r="B192" s="230"/>
      <c r="C192" s="231"/>
      <c r="D192" s="220" t="s">
        <v>162</v>
      </c>
      <c r="E192" s="232" t="s">
        <v>34</v>
      </c>
      <c r="F192" s="233" t="s">
        <v>184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153</v>
      </c>
    </row>
    <row r="193" spans="2:51" s="12" customFormat="1" ht="13.5">
      <c r="B193" s="218"/>
      <c r="C193" s="219"/>
      <c r="D193" s="220" t="s">
        <v>162</v>
      </c>
      <c r="E193" s="221" t="s">
        <v>34</v>
      </c>
      <c r="F193" s="222" t="s">
        <v>185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3" customFormat="1" ht="13.5">
      <c r="B194" s="230"/>
      <c r="C194" s="231"/>
      <c r="D194" s="220" t="s">
        <v>162</v>
      </c>
      <c r="E194" s="232" t="s">
        <v>34</v>
      </c>
      <c r="F194" s="233" t="s">
        <v>186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187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188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189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190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4" customFormat="1" ht="13.5">
      <c r="B199" s="241"/>
      <c r="C199" s="242"/>
      <c r="D199" s="220" t="s">
        <v>162</v>
      </c>
      <c r="E199" s="253" t="s">
        <v>34</v>
      </c>
      <c r="F199" s="254" t="s">
        <v>168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162</v>
      </c>
      <c r="AU199" s="252" t="s">
        <v>86</v>
      </c>
      <c r="AV199" s="14" t="s">
        <v>160</v>
      </c>
      <c r="AW199" s="14" t="s">
        <v>41</v>
      </c>
      <c r="AX199" s="14" t="s">
        <v>77</v>
      </c>
      <c r="AY199" s="252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191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5" customFormat="1" ht="13.5">
      <c r="B201" s="256"/>
      <c r="C201" s="257"/>
      <c r="D201" s="220" t="s">
        <v>162</v>
      </c>
      <c r="E201" s="258" t="s">
        <v>34</v>
      </c>
      <c r="F201" s="259" t="s">
        <v>195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162</v>
      </c>
      <c r="AU201" s="266" t="s">
        <v>86</v>
      </c>
      <c r="AV201" s="15" t="s">
        <v>95</v>
      </c>
      <c r="AW201" s="15" t="s">
        <v>41</v>
      </c>
      <c r="AX201" s="15" t="s">
        <v>77</v>
      </c>
      <c r="AY201" s="266" t="s">
        <v>153</v>
      </c>
    </row>
    <row r="202" spans="2:51" s="12" customFormat="1" ht="13.5">
      <c r="B202" s="218"/>
      <c r="C202" s="219"/>
      <c r="D202" s="220" t="s">
        <v>162</v>
      </c>
      <c r="E202" s="221" t="s">
        <v>34</v>
      </c>
      <c r="F202" s="222" t="s">
        <v>196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197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3" customFormat="1" ht="13.5">
      <c r="B204" s="230"/>
      <c r="C204" s="231"/>
      <c r="D204" s="220" t="s">
        <v>162</v>
      </c>
      <c r="E204" s="232" t="s">
        <v>34</v>
      </c>
      <c r="F204" s="233" t="s">
        <v>198</v>
      </c>
      <c r="G204" s="231"/>
      <c r="H204" s="234">
        <v>-2.535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153</v>
      </c>
    </row>
    <row r="205" spans="2:51" s="14" customFormat="1" ht="13.5">
      <c r="B205" s="241"/>
      <c r="C205" s="242"/>
      <c r="D205" s="243" t="s">
        <v>162</v>
      </c>
      <c r="E205" s="244" t="s">
        <v>34</v>
      </c>
      <c r="F205" s="245" t="s">
        <v>168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162</v>
      </c>
      <c r="AU205" s="252" t="s">
        <v>86</v>
      </c>
      <c r="AV205" s="14" t="s">
        <v>160</v>
      </c>
      <c r="AW205" s="14" t="s">
        <v>41</v>
      </c>
      <c r="AX205" s="14" t="s">
        <v>84</v>
      </c>
      <c r="AY205" s="252" t="s">
        <v>153</v>
      </c>
    </row>
    <row r="206" spans="2:65" s="1" customFormat="1" ht="44.25" customHeight="1">
      <c r="B206" s="43"/>
      <c r="C206" s="206" t="s">
        <v>206</v>
      </c>
      <c r="D206" s="206" t="s">
        <v>155</v>
      </c>
      <c r="E206" s="207" t="s">
        <v>207</v>
      </c>
      <c r="F206" s="208" t="s">
        <v>208</v>
      </c>
      <c r="G206" s="209" t="s">
        <v>171</v>
      </c>
      <c r="H206" s="210">
        <v>155.96</v>
      </c>
      <c r="I206" s="211"/>
      <c r="J206" s="212">
        <f>ROUND(I206*H206,2)</f>
        <v>0</v>
      </c>
      <c r="K206" s="208" t="s">
        <v>159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160</v>
      </c>
      <c r="AT206" s="25" t="s">
        <v>155</v>
      </c>
      <c r="AU206" s="25" t="s">
        <v>86</v>
      </c>
      <c r="AY206" s="25" t="s">
        <v>153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160</v>
      </c>
      <c r="BM206" s="25" t="s">
        <v>209</v>
      </c>
    </row>
    <row r="207" spans="2:51" s="12" customFormat="1" ht="13.5">
      <c r="B207" s="218"/>
      <c r="C207" s="219"/>
      <c r="D207" s="220" t="s">
        <v>162</v>
      </c>
      <c r="E207" s="221" t="s">
        <v>34</v>
      </c>
      <c r="F207" s="222" t="s">
        <v>173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174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175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176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177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178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3" customFormat="1" ht="13.5">
      <c r="B213" s="230"/>
      <c r="C213" s="231"/>
      <c r="D213" s="220" t="s">
        <v>162</v>
      </c>
      <c r="E213" s="232" t="s">
        <v>34</v>
      </c>
      <c r="F213" s="233" t="s">
        <v>179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153</v>
      </c>
    </row>
    <row r="214" spans="2:51" s="12" customFormat="1" ht="13.5">
      <c r="B214" s="218"/>
      <c r="C214" s="219"/>
      <c r="D214" s="220" t="s">
        <v>162</v>
      </c>
      <c r="E214" s="221" t="s">
        <v>34</v>
      </c>
      <c r="F214" s="222" t="s">
        <v>180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153</v>
      </c>
    </row>
    <row r="215" spans="2:51" s="13" customFormat="1" ht="13.5">
      <c r="B215" s="230"/>
      <c r="C215" s="231"/>
      <c r="D215" s="220" t="s">
        <v>162</v>
      </c>
      <c r="E215" s="232" t="s">
        <v>34</v>
      </c>
      <c r="F215" s="233" t="s">
        <v>181</v>
      </c>
      <c r="G215" s="231"/>
      <c r="H215" s="234">
        <v>9.53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153</v>
      </c>
    </row>
    <row r="216" spans="2:51" s="12" customFormat="1" ht="13.5">
      <c r="B216" s="218"/>
      <c r="C216" s="219"/>
      <c r="D216" s="220" t="s">
        <v>162</v>
      </c>
      <c r="E216" s="221" t="s">
        <v>34</v>
      </c>
      <c r="F216" s="222" t="s">
        <v>182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183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3" customFormat="1" ht="13.5">
      <c r="B218" s="230"/>
      <c r="C218" s="231"/>
      <c r="D218" s="220" t="s">
        <v>162</v>
      </c>
      <c r="E218" s="232" t="s">
        <v>34</v>
      </c>
      <c r="F218" s="233" t="s">
        <v>184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185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13.5">
      <c r="B220" s="230"/>
      <c r="C220" s="231"/>
      <c r="D220" s="220" t="s">
        <v>162</v>
      </c>
      <c r="E220" s="232" t="s">
        <v>34</v>
      </c>
      <c r="F220" s="233" t="s">
        <v>186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187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188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189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190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51" s="14" customFormat="1" ht="13.5">
      <c r="B225" s="241"/>
      <c r="C225" s="242"/>
      <c r="D225" s="220" t="s">
        <v>162</v>
      </c>
      <c r="E225" s="253" t="s">
        <v>34</v>
      </c>
      <c r="F225" s="254" t="s">
        <v>168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77</v>
      </c>
      <c r="AY225" s="252" t="s">
        <v>153</v>
      </c>
    </row>
    <row r="226" spans="2:51" s="13" customFormat="1" ht="13.5">
      <c r="B226" s="230"/>
      <c r="C226" s="231"/>
      <c r="D226" s="220" t="s">
        <v>162</v>
      </c>
      <c r="E226" s="232" t="s">
        <v>34</v>
      </c>
      <c r="F226" s="233" t="s">
        <v>191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153</v>
      </c>
    </row>
    <row r="227" spans="2:51" s="15" customFormat="1" ht="13.5">
      <c r="B227" s="256"/>
      <c r="C227" s="257"/>
      <c r="D227" s="220" t="s">
        <v>162</v>
      </c>
      <c r="E227" s="258" t="s">
        <v>34</v>
      </c>
      <c r="F227" s="259" t="s">
        <v>195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162</v>
      </c>
      <c r="AU227" s="266" t="s">
        <v>86</v>
      </c>
      <c r="AV227" s="15" t="s">
        <v>95</v>
      </c>
      <c r="AW227" s="15" t="s">
        <v>41</v>
      </c>
      <c r="AX227" s="15" t="s">
        <v>77</v>
      </c>
      <c r="AY227" s="266" t="s">
        <v>153</v>
      </c>
    </row>
    <row r="228" spans="2:51" s="12" customFormat="1" ht="13.5">
      <c r="B228" s="218"/>
      <c r="C228" s="219"/>
      <c r="D228" s="220" t="s">
        <v>162</v>
      </c>
      <c r="E228" s="221" t="s">
        <v>34</v>
      </c>
      <c r="F228" s="222" t="s">
        <v>196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51" s="12" customFormat="1" ht="13.5">
      <c r="B229" s="218"/>
      <c r="C229" s="219"/>
      <c r="D229" s="220" t="s">
        <v>162</v>
      </c>
      <c r="E229" s="221" t="s">
        <v>34</v>
      </c>
      <c r="F229" s="222" t="s">
        <v>197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51" s="13" customFormat="1" ht="13.5">
      <c r="B230" s="230"/>
      <c r="C230" s="231"/>
      <c r="D230" s="220" t="s">
        <v>162</v>
      </c>
      <c r="E230" s="232" t="s">
        <v>34</v>
      </c>
      <c r="F230" s="233" t="s">
        <v>198</v>
      </c>
      <c r="G230" s="231"/>
      <c r="H230" s="234">
        <v>-2.535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51" s="14" customFormat="1" ht="13.5">
      <c r="B231" s="241"/>
      <c r="C231" s="242"/>
      <c r="D231" s="220" t="s">
        <v>162</v>
      </c>
      <c r="E231" s="253" t="s">
        <v>34</v>
      </c>
      <c r="F231" s="254" t="s">
        <v>168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162</v>
      </c>
      <c r="AU231" s="252" t="s">
        <v>86</v>
      </c>
      <c r="AV231" s="14" t="s">
        <v>160</v>
      </c>
      <c r="AW231" s="14" t="s">
        <v>41</v>
      </c>
      <c r="AX231" s="14" t="s">
        <v>77</v>
      </c>
      <c r="AY231" s="252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210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06" t="s">
        <v>211</v>
      </c>
      <c r="D234" s="206" t="s">
        <v>155</v>
      </c>
      <c r="E234" s="207" t="s">
        <v>212</v>
      </c>
      <c r="F234" s="208" t="s">
        <v>213</v>
      </c>
      <c r="G234" s="209" t="s">
        <v>171</v>
      </c>
      <c r="H234" s="210">
        <v>15.596</v>
      </c>
      <c r="I234" s="211"/>
      <c r="J234" s="212">
        <f>ROUND(I234*H234,2)</f>
        <v>0</v>
      </c>
      <c r="K234" s="208" t="s">
        <v>159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160</v>
      </c>
      <c r="AT234" s="25" t="s">
        <v>155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214</v>
      </c>
    </row>
    <row r="235" spans="2:51" s="12" customFormat="1" ht="13.5">
      <c r="B235" s="218"/>
      <c r="C235" s="219"/>
      <c r="D235" s="220" t="s">
        <v>162</v>
      </c>
      <c r="E235" s="221" t="s">
        <v>34</v>
      </c>
      <c r="F235" s="222" t="s">
        <v>173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174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3" customFormat="1" ht="13.5">
      <c r="B237" s="230"/>
      <c r="C237" s="231"/>
      <c r="D237" s="220" t="s">
        <v>162</v>
      </c>
      <c r="E237" s="232" t="s">
        <v>34</v>
      </c>
      <c r="F237" s="233" t="s">
        <v>175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51" s="12" customFormat="1" ht="13.5">
      <c r="B238" s="218"/>
      <c r="C238" s="219"/>
      <c r="D238" s="220" t="s">
        <v>162</v>
      </c>
      <c r="E238" s="221" t="s">
        <v>34</v>
      </c>
      <c r="F238" s="222" t="s">
        <v>176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51" s="13" customFormat="1" ht="13.5">
      <c r="B239" s="230"/>
      <c r="C239" s="231"/>
      <c r="D239" s="220" t="s">
        <v>162</v>
      </c>
      <c r="E239" s="232" t="s">
        <v>34</v>
      </c>
      <c r="F239" s="233" t="s">
        <v>177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51" s="12" customFormat="1" ht="13.5">
      <c r="B240" s="218"/>
      <c r="C240" s="219"/>
      <c r="D240" s="220" t="s">
        <v>162</v>
      </c>
      <c r="E240" s="221" t="s">
        <v>34</v>
      </c>
      <c r="F240" s="222" t="s">
        <v>178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153</v>
      </c>
    </row>
    <row r="241" spans="2:51" s="13" customFormat="1" ht="13.5">
      <c r="B241" s="230"/>
      <c r="C241" s="231"/>
      <c r="D241" s="220" t="s">
        <v>162</v>
      </c>
      <c r="E241" s="232" t="s">
        <v>34</v>
      </c>
      <c r="F241" s="233" t="s">
        <v>179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153</v>
      </c>
    </row>
    <row r="242" spans="2:51" s="12" customFormat="1" ht="13.5">
      <c r="B242" s="218"/>
      <c r="C242" s="219"/>
      <c r="D242" s="220" t="s">
        <v>162</v>
      </c>
      <c r="E242" s="221" t="s">
        <v>34</v>
      </c>
      <c r="F242" s="222" t="s">
        <v>180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51" s="13" customFormat="1" ht="13.5">
      <c r="B243" s="230"/>
      <c r="C243" s="231"/>
      <c r="D243" s="220" t="s">
        <v>162</v>
      </c>
      <c r="E243" s="232" t="s">
        <v>34</v>
      </c>
      <c r="F243" s="233" t="s">
        <v>181</v>
      </c>
      <c r="G243" s="231"/>
      <c r="H243" s="234">
        <v>9.53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182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183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184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185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186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2" customFormat="1" ht="13.5">
      <c r="B249" s="218"/>
      <c r="C249" s="219"/>
      <c r="D249" s="220" t="s">
        <v>162</v>
      </c>
      <c r="E249" s="221" t="s">
        <v>34</v>
      </c>
      <c r="F249" s="222" t="s">
        <v>187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153</v>
      </c>
    </row>
    <row r="250" spans="2:51" s="13" customFormat="1" ht="13.5">
      <c r="B250" s="230"/>
      <c r="C250" s="231"/>
      <c r="D250" s="220" t="s">
        <v>162</v>
      </c>
      <c r="E250" s="232" t="s">
        <v>34</v>
      </c>
      <c r="F250" s="233" t="s">
        <v>188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153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189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3" customFormat="1" ht="13.5">
      <c r="B252" s="230"/>
      <c r="C252" s="231"/>
      <c r="D252" s="220" t="s">
        <v>162</v>
      </c>
      <c r="E252" s="232" t="s">
        <v>34</v>
      </c>
      <c r="F252" s="233" t="s">
        <v>190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51" s="14" customFormat="1" ht="13.5">
      <c r="B253" s="241"/>
      <c r="C253" s="242"/>
      <c r="D253" s="220" t="s">
        <v>162</v>
      </c>
      <c r="E253" s="253" t="s">
        <v>34</v>
      </c>
      <c r="F253" s="254" t="s">
        <v>168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162</v>
      </c>
      <c r="AU253" s="252" t="s">
        <v>86</v>
      </c>
      <c r="AV253" s="14" t="s">
        <v>160</v>
      </c>
      <c r="AW253" s="14" t="s">
        <v>41</v>
      </c>
      <c r="AX253" s="14" t="s">
        <v>77</v>
      </c>
      <c r="AY253" s="252" t="s">
        <v>153</v>
      </c>
    </row>
    <row r="254" spans="2:51" s="13" customFormat="1" ht="13.5">
      <c r="B254" s="230"/>
      <c r="C254" s="231"/>
      <c r="D254" s="220" t="s">
        <v>162</v>
      </c>
      <c r="E254" s="232" t="s">
        <v>34</v>
      </c>
      <c r="F254" s="233" t="s">
        <v>191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153</v>
      </c>
    </row>
    <row r="255" spans="2:51" s="15" customFormat="1" ht="13.5">
      <c r="B255" s="256"/>
      <c r="C255" s="257"/>
      <c r="D255" s="220" t="s">
        <v>162</v>
      </c>
      <c r="E255" s="258" t="s">
        <v>34</v>
      </c>
      <c r="F255" s="259" t="s">
        <v>195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162</v>
      </c>
      <c r="AU255" s="266" t="s">
        <v>86</v>
      </c>
      <c r="AV255" s="15" t="s">
        <v>95</v>
      </c>
      <c r="AW255" s="15" t="s">
        <v>41</v>
      </c>
      <c r="AX255" s="15" t="s">
        <v>77</v>
      </c>
      <c r="AY255" s="266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196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51" s="12" customFormat="1" ht="13.5">
      <c r="B257" s="218"/>
      <c r="C257" s="219"/>
      <c r="D257" s="220" t="s">
        <v>162</v>
      </c>
      <c r="E257" s="221" t="s">
        <v>34</v>
      </c>
      <c r="F257" s="222" t="s">
        <v>197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153</v>
      </c>
    </row>
    <row r="258" spans="2:51" s="13" customFormat="1" ht="13.5">
      <c r="B258" s="230"/>
      <c r="C258" s="231"/>
      <c r="D258" s="220" t="s">
        <v>162</v>
      </c>
      <c r="E258" s="232" t="s">
        <v>34</v>
      </c>
      <c r="F258" s="233" t="s">
        <v>198</v>
      </c>
      <c r="G258" s="231"/>
      <c r="H258" s="234">
        <v>-2.535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153</v>
      </c>
    </row>
    <row r="259" spans="2:51" s="14" customFormat="1" ht="13.5">
      <c r="B259" s="241"/>
      <c r="C259" s="242"/>
      <c r="D259" s="243" t="s">
        <v>162</v>
      </c>
      <c r="E259" s="244" t="s">
        <v>34</v>
      </c>
      <c r="F259" s="245" t="s">
        <v>168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162</v>
      </c>
      <c r="AU259" s="252" t="s">
        <v>86</v>
      </c>
      <c r="AV259" s="14" t="s">
        <v>160</v>
      </c>
      <c r="AW259" s="14" t="s">
        <v>41</v>
      </c>
      <c r="AX259" s="14" t="s">
        <v>84</v>
      </c>
      <c r="AY259" s="252" t="s">
        <v>153</v>
      </c>
    </row>
    <row r="260" spans="2:65" s="1" customFormat="1" ht="22.5" customHeight="1">
      <c r="B260" s="43"/>
      <c r="C260" s="206" t="s">
        <v>215</v>
      </c>
      <c r="D260" s="206" t="s">
        <v>155</v>
      </c>
      <c r="E260" s="207" t="s">
        <v>216</v>
      </c>
      <c r="F260" s="208" t="s">
        <v>217</v>
      </c>
      <c r="G260" s="209" t="s">
        <v>218</v>
      </c>
      <c r="H260" s="210">
        <v>31.192</v>
      </c>
      <c r="I260" s="211"/>
      <c r="J260" s="212">
        <f>ROUND(I260*H260,2)</f>
        <v>0</v>
      </c>
      <c r="K260" s="208" t="s">
        <v>159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160</v>
      </c>
      <c r="AT260" s="25" t="s">
        <v>155</v>
      </c>
      <c r="AU260" s="25" t="s">
        <v>86</v>
      </c>
      <c r="AY260" s="25" t="s">
        <v>153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160</v>
      </c>
      <c r="BM260" s="25" t="s">
        <v>219</v>
      </c>
    </row>
    <row r="261" spans="2:51" s="12" customFormat="1" ht="13.5">
      <c r="B261" s="218"/>
      <c r="C261" s="219"/>
      <c r="D261" s="220" t="s">
        <v>162</v>
      </c>
      <c r="E261" s="221" t="s">
        <v>34</v>
      </c>
      <c r="F261" s="222" t="s">
        <v>173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174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3" customFormat="1" ht="13.5">
      <c r="B263" s="230"/>
      <c r="C263" s="231"/>
      <c r="D263" s="220" t="s">
        <v>162</v>
      </c>
      <c r="E263" s="232" t="s">
        <v>34</v>
      </c>
      <c r="F263" s="233" t="s">
        <v>175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51" s="12" customFormat="1" ht="13.5">
      <c r="B264" s="218"/>
      <c r="C264" s="219"/>
      <c r="D264" s="220" t="s">
        <v>162</v>
      </c>
      <c r="E264" s="221" t="s">
        <v>34</v>
      </c>
      <c r="F264" s="222" t="s">
        <v>176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153</v>
      </c>
    </row>
    <row r="265" spans="2:51" s="13" customFormat="1" ht="13.5">
      <c r="B265" s="230"/>
      <c r="C265" s="231"/>
      <c r="D265" s="220" t="s">
        <v>162</v>
      </c>
      <c r="E265" s="232" t="s">
        <v>34</v>
      </c>
      <c r="F265" s="233" t="s">
        <v>177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51" s="12" customFormat="1" ht="13.5">
      <c r="B266" s="218"/>
      <c r="C266" s="219"/>
      <c r="D266" s="220" t="s">
        <v>162</v>
      </c>
      <c r="E266" s="221" t="s">
        <v>34</v>
      </c>
      <c r="F266" s="222" t="s">
        <v>178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162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153</v>
      </c>
    </row>
    <row r="267" spans="2:51" s="13" customFormat="1" ht="13.5">
      <c r="B267" s="230"/>
      <c r="C267" s="231"/>
      <c r="D267" s="220" t="s">
        <v>162</v>
      </c>
      <c r="E267" s="232" t="s">
        <v>34</v>
      </c>
      <c r="F267" s="233" t="s">
        <v>179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153</v>
      </c>
    </row>
    <row r="268" spans="2:51" s="12" customFormat="1" ht="13.5">
      <c r="B268" s="218"/>
      <c r="C268" s="219"/>
      <c r="D268" s="220" t="s">
        <v>162</v>
      </c>
      <c r="E268" s="221" t="s">
        <v>34</v>
      </c>
      <c r="F268" s="222" t="s">
        <v>180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51" s="13" customFormat="1" ht="13.5">
      <c r="B269" s="230"/>
      <c r="C269" s="231"/>
      <c r="D269" s="220" t="s">
        <v>162</v>
      </c>
      <c r="E269" s="232" t="s">
        <v>34</v>
      </c>
      <c r="F269" s="233" t="s">
        <v>181</v>
      </c>
      <c r="G269" s="231"/>
      <c r="H269" s="234">
        <v>9.53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51" s="12" customFormat="1" ht="13.5">
      <c r="B270" s="218"/>
      <c r="C270" s="219"/>
      <c r="D270" s="220" t="s">
        <v>162</v>
      </c>
      <c r="E270" s="221" t="s">
        <v>34</v>
      </c>
      <c r="F270" s="222" t="s">
        <v>182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51" s="12" customFormat="1" ht="13.5">
      <c r="B271" s="218"/>
      <c r="C271" s="219"/>
      <c r="D271" s="220" t="s">
        <v>162</v>
      </c>
      <c r="E271" s="221" t="s">
        <v>34</v>
      </c>
      <c r="F271" s="222" t="s">
        <v>183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51" s="13" customFormat="1" ht="13.5">
      <c r="B272" s="230"/>
      <c r="C272" s="231"/>
      <c r="D272" s="220" t="s">
        <v>162</v>
      </c>
      <c r="E272" s="232" t="s">
        <v>34</v>
      </c>
      <c r="F272" s="233" t="s">
        <v>184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185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13.5">
      <c r="B274" s="230"/>
      <c r="C274" s="231"/>
      <c r="D274" s="220" t="s">
        <v>162</v>
      </c>
      <c r="E274" s="232" t="s">
        <v>34</v>
      </c>
      <c r="F274" s="233" t="s">
        <v>186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2" customFormat="1" ht="13.5">
      <c r="B275" s="218"/>
      <c r="C275" s="219"/>
      <c r="D275" s="220" t="s">
        <v>162</v>
      </c>
      <c r="E275" s="221" t="s">
        <v>34</v>
      </c>
      <c r="F275" s="222" t="s">
        <v>187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51" s="13" customFormat="1" ht="13.5">
      <c r="B276" s="230"/>
      <c r="C276" s="231"/>
      <c r="D276" s="220" t="s">
        <v>162</v>
      </c>
      <c r="E276" s="232" t="s">
        <v>34</v>
      </c>
      <c r="F276" s="233" t="s">
        <v>188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51" s="12" customFormat="1" ht="13.5">
      <c r="B277" s="218"/>
      <c r="C277" s="219"/>
      <c r="D277" s="220" t="s">
        <v>162</v>
      </c>
      <c r="E277" s="221" t="s">
        <v>34</v>
      </c>
      <c r="F277" s="222" t="s">
        <v>189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153</v>
      </c>
    </row>
    <row r="278" spans="2:51" s="13" customFormat="1" ht="13.5">
      <c r="B278" s="230"/>
      <c r="C278" s="231"/>
      <c r="D278" s="220" t="s">
        <v>162</v>
      </c>
      <c r="E278" s="232" t="s">
        <v>34</v>
      </c>
      <c r="F278" s="233" t="s">
        <v>190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153</v>
      </c>
    </row>
    <row r="279" spans="2:51" s="14" customFormat="1" ht="13.5">
      <c r="B279" s="241"/>
      <c r="C279" s="242"/>
      <c r="D279" s="220" t="s">
        <v>162</v>
      </c>
      <c r="E279" s="253" t="s">
        <v>34</v>
      </c>
      <c r="F279" s="254" t="s">
        <v>168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162</v>
      </c>
      <c r="AU279" s="252" t="s">
        <v>86</v>
      </c>
      <c r="AV279" s="14" t="s">
        <v>160</v>
      </c>
      <c r="AW279" s="14" t="s">
        <v>41</v>
      </c>
      <c r="AX279" s="14" t="s">
        <v>77</v>
      </c>
      <c r="AY279" s="252" t="s">
        <v>153</v>
      </c>
    </row>
    <row r="280" spans="2:51" s="13" customFormat="1" ht="13.5">
      <c r="B280" s="230"/>
      <c r="C280" s="231"/>
      <c r="D280" s="220" t="s">
        <v>162</v>
      </c>
      <c r="E280" s="232" t="s">
        <v>34</v>
      </c>
      <c r="F280" s="233" t="s">
        <v>191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51" s="15" customFormat="1" ht="13.5">
      <c r="B281" s="256"/>
      <c r="C281" s="257"/>
      <c r="D281" s="220" t="s">
        <v>162</v>
      </c>
      <c r="E281" s="258" t="s">
        <v>34</v>
      </c>
      <c r="F281" s="259" t="s">
        <v>195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162</v>
      </c>
      <c r="AU281" s="266" t="s">
        <v>86</v>
      </c>
      <c r="AV281" s="15" t="s">
        <v>95</v>
      </c>
      <c r="AW281" s="15" t="s">
        <v>41</v>
      </c>
      <c r="AX281" s="15" t="s">
        <v>77</v>
      </c>
      <c r="AY281" s="266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196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197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3" customFormat="1" ht="13.5">
      <c r="B284" s="230"/>
      <c r="C284" s="231"/>
      <c r="D284" s="220" t="s">
        <v>162</v>
      </c>
      <c r="E284" s="232" t="s">
        <v>34</v>
      </c>
      <c r="F284" s="233" t="s">
        <v>198</v>
      </c>
      <c r="G284" s="231"/>
      <c r="H284" s="234">
        <v>-2.535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51" s="14" customFormat="1" ht="13.5">
      <c r="B285" s="241"/>
      <c r="C285" s="242"/>
      <c r="D285" s="220" t="s">
        <v>162</v>
      </c>
      <c r="E285" s="253" t="s">
        <v>34</v>
      </c>
      <c r="F285" s="254" t="s">
        <v>168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162</v>
      </c>
      <c r="AU285" s="252" t="s">
        <v>86</v>
      </c>
      <c r="AV285" s="14" t="s">
        <v>160</v>
      </c>
      <c r="AW285" s="14" t="s">
        <v>41</v>
      </c>
      <c r="AX285" s="14" t="s">
        <v>77</v>
      </c>
      <c r="AY285" s="252" t="s">
        <v>153</v>
      </c>
    </row>
    <row r="286" spans="2:51" s="13" customFormat="1" ht="13.5">
      <c r="B286" s="230"/>
      <c r="C286" s="231"/>
      <c r="D286" s="220" t="s">
        <v>162</v>
      </c>
      <c r="E286" s="232" t="s">
        <v>34</v>
      </c>
      <c r="F286" s="233" t="s">
        <v>220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51" s="14" customFormat="1" ht="13.5">
      <c r="B287" s="241"/>
      <c r="C287" s="242"/>
      <c r="D287" s="243" t="s">
        <v>162</v>
      </c>
      <c r="E287" s="244" t="s">
        <v>34</v>
      </c>
      <c r="F287" s="245" t="s">
        <v>168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84</v>
      </c>
      <c r="AY287" s="252" t="s">
        <v>153</v>
      </c>
    </row>
    <row r="288" spans="2:65" s="1" customFormat="1" ht="31.5" customHeight="1">
      <c r="B288" s="43"/>
      <c r="C288" s="206" t="s">
        <v>221</v>
      </c>
      <c r="D288" s="206" t="s">
        <v>155</v>
      </c>
      <c r="E288" s="207" t="s">
        <v>222</v>
      </c>
      <c r="F288" s="208" t="s">
        <v>223</v>
      </c>
      <c r="G288" s="209" t="s">
        <v>171</v>
      </c>
      <c r="H288" s="210">
        <v>2.535</v>
      </c>
      <c r="I288" s="211"/>
      <c r="J288" s="212">
        <f>ROUND(I288*H288,2)</f>
        <v>0</v>
      </c>
      <c r="K288" s="208" t="s">
        <v>159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160</v>
      </c>
      <c r="AT288" s="25" t="s">
        <v>155</v>
      </c>
      <c r="AU288" s="25" t="s">
        <v>86</v>
      </c>
      <c r="AY288" s="25" t="s">
        <v>153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160</v>
      </c>
      <c r="BM288" s="25" t="s">
        <v>224</v>
      </c>
    </row>
    <row r="289" spans="2:51" s="12" customFormat="1" ht="13.5">
      <c r="B289" s="218"/>
      <c r="C289" s="219"/>
      <c r="D289" s="220" t="s">
        <v>162</v>
      </c>
      <c r="E289" s="221" t="s">
        <v>34</v>
      </c>
      <c r="F289" s="222" t="s">
        <v>197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51" s="13" customFormat="1" ht="13.5">
      <c r="B290" s="230"/>
      <c r="C290" s="231"/>
      <c r="D290" s="220" t="s">
        <v>162</v>
      </c>
      <c r="E290" s="232" t="s">
        <v>34</v>
      </c>
      <c r="F290" s="233" t="s">
        <v>225</v>
      </c>
      <c r="G290" s="231"/>
      <c r="H290" s="234">
        <v>2.535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2.535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3" s="11" customFormat="1" ht="29.85" customHeight="1">
      <c r="B292" s="189"/>
      <c r="C292" s="190"/>
      <c r="D292" s="203" t="s">
        <v>76</v>
      </c>
      <c r="E292" s="204" t="s">
        <v>221</v>
      </c>
      <c r="F292" s="204" t="s">
        <v>226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SUM(P293:P567)</f>
        <v>0</v>
      </c>
      <c r="Q292" s="197"/>
      <c r="R292" s="198">
        <f>SUM(R293:R567)</f>
        <v>0.08022589999999999</v>
      </c>
      <c r="S292" s="197"/>
      <c r="T292" s="199">
        <f>SUM(T293:T567)</f>
        <v>220.476556</v>
      </c>
      <c r="AR292" s="200" t="s">
        <v>84</v>
      </c>
      <c r="AT292" s="201" t="s">
        <v>76</v>
      </c>
      <c r="AU292" s="201" t="s">
        <v>84</v>
      </c>
      <c r="AY292" s="200" t="s">
        <v>153</v>
      </c>
      <c r="BK292" s="202">
        <f>SUM(BK293:BK567)</f>
        <v>0</v>
      </c>
    </row>
    <row r="293" spans="2:65" s="1" customFormat="1" ht="31.5" customHeight="1">
      <c r="B293" s="43"/>
      <c r="C293" s="206" t="s">
        <v>227</v>
      </c>
      <c r="D293" s="206" t="s">
        <v>155</v>
      </c>
      <c r="E293" s="207" t="s">
        <v>228</v>
      </c>
      <c r="F293" s="208" t="s">
        <v>229</v>
      </c>
      <c r="G293" s="209" t="s">
        <v>158</v>
      </c>
      <c r="H293" s="210">
        <v>593.3</v>
      </c>
      <c r="I293" s="211"/>
      <c r="J293" s="212">
        <f>ROUND(I293*H293,2)</f>
        <v>0</v>
      </c>
      <c r="K293" s="208" t="s">
        <v>159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0.00013</v>
      </c>
      <c r="R293" s="215">
        <f>Q293*H293</f>
        <v>0.07712899999999999</v>
      </c>
      <c r="S293" s="215">
        <v>0</v>
      </c>
      <c r="T293" s="216">
        <f>S293*H293</f>
        <v>0</v>
      </c>
      <c r="AR293" s="25" t="s">
        <v>160</v>
      </c>
      <c r="AT293" s="25" t="s">
        <v>155</v>
      </c>
      <c r="AU293" s="25" t="s">
        <v>86</v>
      </c>
      <c r="AY293" s="25" t="s">
        <v>153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160</v>
      </c>
      <c r="BM293" s="25" t="s">
        <v>230</v>
      </c>
    </row>
    <row r="294" spans="2:51" s="13" customFormat="1" ht="13.5">
      <c r="B294" s="230"/>
      <c r="C294" s="231"/>
      <c r="D294" s="220" t="s">
        <v>162</v>
      </c>
      <c r="E294" s="232" t="s">
        <v>34</v>
      </c>
      <c r="F294" s="233" t="s">
        <v>231</v>
      </c>
      <c r="G294" s="231"/>
      <c r="H294" s="234">
        <v>593.3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51" s="14" customFormat="1" ht="13.5">
      <c r="B295" s="241"/>
      <c r="C295" s="242"/>
      <c r="D295" s="243" t="s">
        <v>162</v>
      </c>
      <c r="E295" s="244" t="s">
        <v>34</v>
      </c>
      <c r="F295" s="245" t="s">
        <v>168</v>
      </c>
      <c r="G295" s="242"/>
      <c r="H295" s="246">
        <v>593.3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84</v>
      </c>
      <c r="AY295" s="252" t="s">
        <v>153</v>
      </c>
    </row>
    <row r="296" spans="2:65" s="1" customFormat="1" ht="44.25" customHeight="1">
      <c r="B296" s="43"/>
      <c r="C296" s="206" t="s">
        <v>232</v>
      </c>
      <c r="D296" s="206" t="s">
        <v>155</v>
      </c>
      <c r="E296" s="207" t="s">
        <v>233</v>
      </c>
      <c r="F296" s="208" t="s">
        <v>234</v>
      </c>
      <c r="G296" s="209" t="s">
        <v>158</v>
      </c>
      <c r="H296" s="210">
        <v>593.3</v>
      </c>
      <c r="I296" s="211"/>
      <c r="J296" s="212">
        <f>ROUND(I296*H296,2)</f>
        <v>0</v>
      </c>
      <c r="K296" s="208" t="s">
        <v>159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160</v>
      </c>
      <c r="AT296" s="25" t="s">
        <v>155</v>
      </c>
      <c r="AU296" s="25" t="s">
        <v>86</v>
      </c>
      <c r="AY296" s="25" t="s">
        <v>153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160</v>
      </c>
      <c r="BM296" s="25" t="s">
        <v>235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236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13.5">
      <c r="B298" s="230"/>
      <c r="C298" s="231"/>
      <c r="D298" s="220" t="s">
        <v>162</v>
      </c>
      <c r="E298" s="232" t="s">
        <v>34</v>
      </c>
      <c r="F298" s="233" t="s">
        <v>231</v>
      </c>
      <c r="G298" s="231"/>
      <c r="H298" s="234">
        <v>593.3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4" customFormat="1" ht="13.5">
      <c r="B299" s="241"/>
      <c r="C299" s="242"/>
      <c r="D299" s="243" t="s">
        <v>162</v>
      </c>
      <c r="E299" s="244" t="s">
        <v>34</v>
      </c>
      <c r="F299" s="245" t="s">
        <v>168</v>
      </c>
      <c r="G299" s="242"/>
      <c r="H299" s="246">
        <v>593.3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84</v>
      </c>
      <c r="AY299" s="252" t="s">
        <v>153</v>
      </c>
    </row>
    <row r="300" spans="2:65" s="1" customFormat="1" ht="31.5" customHeight="1">
      <c r="B300" s="43"/>
      <c r="C300" s="206" t="s">
        <v>237</v>
      </c>
      <c r="D300" s="206" t="s">
        <v>155</v>
      </c>
      <c r="E300" s="207" t="s">
        <v>238</v>
      </c>
      <c r="F300" s="208" t="s">
        <v>239</v>
      </c>
      <c r="G300" s="209" t="s">
        <v>158</v>
      </c>
      <c r="H300" s="210">
        <v>0.68</v>
      </c>
      <c r="I300" s="211"/>
      <c r="J300" s="212">
        <f>ROUND(I300*H300,2)</f>
        <v>0</v>
      </c>
      <c r="K300" s="208" t="s">
        <v>159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160</v>
      </c>
      <c r="AT300" s="25" t="s">
        <v>155</v>
      </c>
      <c r="AU300" s="25" t="s">
        <v>86</v>
      </c>
      <c r="AY300" s="25" t="s">
        <v>153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160</v>
      </c>
      <c r="BM300" s="25" t="s">
        <v>240</v>
      </c>
    </row>
    <row r="301" spans="2:51" s="12" customFormat="1" ht="13.5">
      <c r="B301" s="218"/>
      <c r="C301" s="219"/>
      <c r="D301" s="220" t="s">
        <v>162</v>
      </c>
      <c r="E301" s="221" t="s">
        <v>34</v>
      </c>
      <c r="F301" s="222" t="s">
        <v>241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51" s="12" customFormat="1" ht="13.5">
      <c r="B302" s="218"/>
      <c r="C302" s="219"/>
      <c r="D302" s="220" t="s">
        <v>162</v>
      </c>
      <c r="E302" s="221" t="s">
        <v>34</v>
      </c>
      <c r="F302" s="222" t="s">
        <v>242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51" s="13" customFormat="1" ht="13.5">
      <c r="B303" s="230"/>
      <c r="C303" s="231"/>
      <c r="D303" s="220" t="s">
        <v>162</v>
      </c>
      <c r="E303" s="232" t="s">
        <v>34</v>
      </c>
      <c r="F303" s="233" t="s">
        <v>243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51" s="14" customFormat="1" ht="13.5">
      <c r="B304" s="241"/>
      <c r="C304" s="242"/>
      <c r="D304" s="243" t="s">
        <v>162</v>
      </c>
      <c r="E304" s="244" t="s">
        <v>34</v>
      </c>
      <c r="F304" s="245" t="s">
        <v>168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" customFormat="1" ht="31.5" customHeight="1">
      <c r="B305" s="43"/>
      <c r="C305" s="206" t="s">
        <v>244</v>
      </c>
      <c r="D305" s="206" t="s">
        <v>155</v>
      </c>
      <c r="E305" s="207" t="s">
        <v>245</v>
      </c>
      <c r="F305" s="208" t="s">
        <v>246</v>
      </c>
      <c r="G305" s="209" t="s">
        <v>158</v>
      </c>
      <c r="H305" s="210">
        <v>0.68</v>
      </c>
      <c r="I305" s="211"/>
      <c r="J305" s="212">
        <f>ROUND(I305*H305,2)</f>
        <v>0</v>
      </c>
      <c r="K305" s="208" t="s">
        <v>159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160</v>
      </c>
      <c r="AT305" s="25" t="s">
        <v>155</v>
      </c>
      <c r="AU305" s="25" t="s">
        <v>86</v>
      </c>
      <c r="AY305" s="25" t="s">
        <v>153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160</v>
      </c>
      <c r="BM305" s="25" t="s">
        <v>247</v>
      </c>
    </row>
    <row r="306" spans="2:51" s="12" customFormat="1" ht="13.5">
      <c r="B306" s="218"/>
      <c r="C306" s="219"/>
      <c r="D306" s="220" t="s">
        <v>162</v>
      </c>
      <c r="E306" s="221" t="s">
        <v>34</v>
      </c>
      <c r="F306" s="222" t="s">
        <v>241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153</v>
      </c>
    </row>
    <row r="307" spans="2:51" s="12" customFormat="1" ht="13.5">
      <c r="B307" s="218"/>
      <c r="C307" s="219"/>
      <c r="D307" s="220" t="s">
        <v>162</v>
      </c>
      <c r="E307" s="221" t="s">
        <v>34</v>
      </c>
      <c r="F307" s="222" t="s">
        <v>242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51" s="13" customFormat="1" ht="13.5">
      <c r="B308" s="230"/>
      <c r="C308" s="231"/>
      <c r="D308" s="220" t="s">
        <v>162</v>
      </c>
      <c r="E308" s="232" t="s">
        <v>34</v>
      </c>
      <c r="F308" s="233" t="s">
        <v>243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51" s="14" customFormat="1" ht="13.5">
      <c r="B309" s="241"/>
      <c r="C309" s="242"/>
      <c r="D309" s="243" t="s">
        <v>162</v>
      </c>
      <c r="E309" s="244" t="s">
        <v>34</v>
      </c>
      <c r="F309" s="245" t="s">
        <v>168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" customFormat="1" ht="22.5" customHeight="1">
      <c r="B310" s="43"/>
      <c r="C310" s="206" t="s">
        <v>248</v>
      </c>
      <c r="D310" s="206" t="s">
        <v>155</v>
      </c>
      <c r="E310" s="207" t="s">
        <v>249</v>
      </c>
      <c r="F310" s="208" t="s">
        <v>250</v>
      </c>
      <c r="G310" s="209" t="s">
        <v>158</v>
      </c>
      <c r="H310" s="210">
        <v>0.68</v>
      </c>
      <c r="I310" s="211"/>
      <c r="J310" s="212">
        <f>ROUND(I310*H310,2)</f>
        <v>0</v>
      </c>
      <c r="K310" s="208" t="s">
        <v>159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</v>
      </c>
      <c r="T310" s="216">
        <f>S310*H310</f>
        <v>0.18972000000000003</v>
      </c>
      <c r="AR310" s="25" t="s">
        <v>160</v>
      </c>
      <c r="AT310" s="25" t="s">
        <v>155</v>
      </c>
      <c r="AU310" s="25" t="s">
        <v>86</v>
      </c>
      <c r="AY310" s="25" t="s">
        <v>153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160</v>
      </c>
      <c r="BM310" s="25" t="s">
        <v>251</v>
      </c>
    </row>
    <row r="311" spans="2:51" s="12" customFormat="1" ht="13.5">
      <c r="B311" s="218"/>
      <c r="C311" s="219"/>
      <c r="D311" s="220" t="s">
        <v>162</v>
      </c>
      <c r="E311" s="221" t="s">
        <v>34</v>
      </c>
      <c r="F311" s="222" t="s">
        <v>252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162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153</v>
      </c>
    </row>
    <row r="312" spans="2:51" s="12" customFormat="1" ht="13.5">
      <c r="B312" s="218"/>
      <c r="C312" s="219"/>
      <c r="D312" s="220" t="s">
        <v>162</v>
      </c>
      <c r="E312" s="221" t="s">
        <v>34</v>
      </c>
      <c r="F312" s="222" t="s">
        <v>241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51" s="12" customFormat="1" ht="13.5">
      <c r="B313" s="218"/>
      <c r="C313" s="219"/>
      <c r="D313" s="220" t="s">
        <v>162</v>
      </c>
      <c r="E313" s="221" t="s">
        <v>34</v>
      </c>
      <c r="F313" s="222" t="s">
        <v>242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51" s="13" customFormat="1" ht="13.5">
      <c r="B314" s="230"/>
      <c r="C314" s="231"/>
      <c r="D314" s="220" t="s">
        <v>162</v>
      </c>
      <c r="E314" s="232" t="s">
        <v>34</v>
      </c>
      <c r="F314" s="233" t="s">
        <v>243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162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153</v>
      </c>
    </row>
    <row r="315" spans="2:51" s="14" customFormat="1" ht="13.5">
      <c r="B315" s="241"/>
      <c r="C315" s="242"/>
      <c r="D315" s="243" t="s">
        <v>162</v>
      </c>
      <c r="E315" s="244" t="s">
        <v>34</v>
      </c>
      <c r="F315" s="245" t="s">
        <v>168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162</v>
      </c>
      <c r="AU315" s="252" t="s">
        <v>86</v>
      </c>
      <c r="AV315" s="14" t="s">
        <v>160</v>
      </c>
      <c r="AW315" s="14" t="s">
        <v>41</v>
      </c>
      <c r="AX315" s="14" t="s">
        <v>84</v>
      </c>
      <c r="AY315" s="252" t="s">
        <v>153</v>
      </c>
    </row>
    <row r="316" spans="2:65" s="1" customFormat="1" ht="22.5" customHeight="1">
      <c r="B316" s="43"/>
      <c r="C316" s="206" t="s">
        <v>10</v>
      </c>
      <c r="D316" s="206" t="s">
        <v>155</v>
      </c>
      <c r="E316" s="207" t="s">
        <v>253</v>
      </c>
      <c r="F316" s="208" t="s">
        <v>254</v>
      </c>
      <c r="G316" s="209" t="s">
        <v>171</v>
      </c>
      <c r="H316" s="210">
        <v>32.363</v>
      </c>
      <c r="I316" s="211"/>
      <c r="J316" s="212">
        <f>ROUND(I316*H316,2)</f>
        <v>0</v>
      </c>
      <c r="K316" s="208" t="s">
        <v>159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</v>
      </c>
      <c r="T316" s="216">
        <f>S316*H316</f>
        <v>71.1986</v>
      </c>
      <c r="AR316" s="25" t="s">
        <v>160</v>
      </c>
      <c r="AT316" s="25" t="s">
        <v>155</v>
      </c>
      <c r="AU316" s="25" t="s">
        <v>86</v>
      </c>
      <c r="AY316" s="25" t="s">
        <v>153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160</v>
      </c>
      <c r="BM316" s="25" t="s">
        <v>255</v>
      </c>
    </row>
    <row r="317" spans="2:51" s="12" customFormat="1" ht="13.5">
      <c r="B317" s="218"/>
      <c r="C317" s="219"/>
      <c r="D317" s="220" t="s">
        <v>162</v>
      </c>
      <c r="E317" s="221" t="s">
        <v>34</v>
      </c>
      <c r="F317" s="222" t="s">
        <v>173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51" s="12" customFormat="1" ht="13.5">
      <c r="B318" s="218"/>
      <c r="C318" s="219"/>
      <c r="D318" s="220" t="s">
        <v>162</v>
      </c>
      <c r="E318" s="221" t="s">
        <v>34</v>
      </c>
      <c r="F318" s="222" t="s">
        <v>174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51" s="13" customFormat="1" ht="13.5">
      <c r="B319" s="230"/>
      <c r="C319" s="231"/>
      <c r="D319" s="220" t="s">
        <v>162</v>
      </c>
      <c r="E319" s="232" t="s">
        <v>34</v>
      </c>
      <c r="F319" s="233" t="s">
        <v>175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176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177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178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13.5">
      <c r="B323" s="230"/>
      <c r="C323" s="231"/>
      <c r="D323" s="220" t="s">
        <v>162</v>
      </c>
      <c r="E323" s="232" t="s">
        <v>34</v>
      </c>
      <c r="F323" s="233" t="s">
        <v>179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180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13.5">
      <c r="B325" s="230"/>
      <c r="C325" s="231"/>
      <c r="D325" s="220" t="s">
        <v>162</v>
      </c>
      <c r="E325" s="232" t="s">
        <v>34</v>
      </c>
      <c r="F325" s="233" t="s">
        <v>181</v>
      </c>
      <c r="G325" s="231"/>
      <c r="H325" s="234">
        <v>9.53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182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2" customFormat="1" ht="13.5">
      <c r="B327" s="218"/>
      <c r="C327" s="219"/>
      <c r="D327" s="220" t="s">
        <v>162</v>
      </c>
      <c r="E327" s="221" t="s">
        <v>34</v>
      </c>
      <c r="F327" s="222" t="s">
        <v>183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51" s="13" customFormat="1" ht="13.5">
      <c r="B328" s="230"/>
      <c r="C328" s="231"/>
      <c r="D328" s="220" t="s">
        <v>162</v>
      </c>
      <c r="E328" s="232" t="s">
        <v>34</v>
      </c>
      <c r="F328" s="233" t="s">
        <v>184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51" s="12" customFormat="1" ht="13.5">
      <c r="B329" s="218"/>
      <c r="C329" s="219"/>
      <c r="D329" s="220" t="s">
        <v>162</v>
      </c>
      <c r="E329" s="221" t="s">
        <v>34</v>
      </c>
      <c r="F329" s="222" t="s">
        <v>185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 ht="13.5">
      <c r="B330" s="230"/>
      <c r="C330" s="231"/>
      <c r="D330" s="220" t="s">
        <v>162</v>
      </c>
      <c r="E330" s="232" t="s">
        <v>34</v>
      </c>
      <c r="F330" s="233" t="s">
        <v>186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187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13.5">
      <c r="B332" s="230"/>
      <c r="C332" s="231"/>
      <c r="D332" s="220" t="s">
        <v>162</v>
      </c>
      <c r="E332" s="232" t="s">
        <v>34</v>
      </c>
      <c r="F332" s="233" t="s">
        <v>188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189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190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77</v>
      </c>
      <c r="AY335" s="252" t="s">
        <v>153</v>
      </c>
    </row>
    <row r="336" spans="2:51" s="13" customFormat="1" ht="13.5">
      <c r="B336" s="230"/>
      <c r="C336" s="231"/>
      <c r="D336" s="220" t="s">
        <v>162</v>
      </c>
      <c r="E336" s="232" t="s">
        <v>34</v>
      </c>
      <c r="F336" s="233" t="s">
        <v>256</v>
      </c>
      <c r="G336" s="231"/>
      <c r="H336" s="234">
        <v>12.649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20" t="s">
        <v>162</v>
      </c>
      <c r="E337" s="253" t="s">
        <v>34</v>
      </c>
      <c r="F337" s="254" t="s">
        <v>257</v>
      </c>
      <c r="G337" s="242"/>
      <c r="H337" s="255">
        <v>12.649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77</v>
      </c>
      <c r="AY337" s="252" t="s">
        <v>153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258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259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13.5">
      <c r="B340" s="230"/>
      <c r="C340" s="231"/>
      <c r="D340" s="220" t="s">
        <v>162</v>
      </c>
      <c r="E340" s="232" t="s">
        <v>34</v>
      </c>
      <c r="F340" s="233" t="s">
        <v>260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2" customFormat="1" ht="13.5">
      <c r="B341" s="218"/>
      <c r="C341" s="219"/>
      <c r="D341" s="220" t="s">
        <v>162</v>
      </c>
      <c r="E341" s="221" t="s">
        <v>34</v>
      </c>
      <c r="F341" s="222" t="s">
        <v>261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262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2" customFormat="1" ht="13.5">
      <c r="B343" s="218"/>
      <c r="C343" s="219"/>
      <c r="D343" s="220" t="s">
        <v>162</v>
      </c>
      <c r="E343" s="221" t="s">
        <v>34</v>
      </c>
      <c r="F343" s="222" t="s">
        <v>263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153</v>
      </c>
    </row>
    <row r="344" spans="2:51" s="13" customFormat="1" ht="13.5">
      <c r="B344" s="230"/>
      <c r="C344" s="231"/>
      <c r="D344" s="220" t="s">
        <v>162</v>
      </c>
      <c r="E344" s="232" t="s">
        <v>34</v>
      </c>
      <c r="F344" s="233" t="s">
        <v>264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51" s="12" customFormat="1" ht="13.5">
      <c r="B345" s="218"/>
      <c r="C345" s="219"/>
      <c r="D345" s="220" t="s">
        <v>162</v>
      </c>
      <c r="E345" s="221" t="s">
        <v>34</v>
      </c>
      <c r="F345" s="222" t="s">
        <v>265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3" customFormat="1" ht="13.5">
      <c r="B346" s="230"/>
      <c r="C346" s="231"/>
      <c r="D346" s="220" t="s">
        <v>162</v>
      </c>
      <c r="E346" s="232" t="s">
        <v>34</v>
      </c>
      <c r="F346" s="233" t="s">
        <v>266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153</v>
      </c>
    </row>
    <row r="347" spans="2:51" s="12" customFormat="1" ht="13.5">
      <c r="B347" s="218"/>
      <c r="C347" s="219"/>
      <c r="D347" s="220" t="s">
        <v>162</v>
      </c>
      <c r="E347" s="221" t="s">
        <v>34</v>
      </c>
      <c r="F347" s="222" t="s">
        <v>267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268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269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270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3" customFormat="1" ht="13.5">
      <c r="B351" s="230"/>
      <c r="C351" s="231"/>
      <c r="D351" s="220" t="s">
        <v>162</v>
      </c>
      <c r="E351" s="232" t="s">
        <v>34</v>
      </c>
      <c r="F351" s="233" t="s">
        <v>271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272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13.5">
      <c r="B353" s="230"/>
      <c r="C353" s="231"/>
      <c r="D353" s="220" t="s">
        <v>162</v>
      </c>
      <c r="E353" s="232" t="s">
        <v>34</v>
      </c>
      <c r="F353" s="233" t="s">
        <v>273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2" customFormat="1" ht="13.5">
      <c r="B354" s="218"/>
      <c r="C354" s="219"/>
      <c r="D354" s="220" t="s">
        <v>162</v>
      </c>
      <c r="E354" s="221" t="s">
        <v>34</v>
      </c>
      <c r="F354" s="222" t="s">
        <v>274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275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276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2" customFormat="1" ht="13.5">
      <c r="B357" s="218"/>
      <c r="C357" s="219"/>
      <c r="D357" s="220" t="s">
        <v>162</v>
      </c>
      <c r="E357" s="221" t="s">
        <v>34</v>
      </c>
      <c r="F357" s="222" t="s">
        <v>277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51" s="13" customFormat="1" ht="13.5">
      <c r="B358" s="230"/>
      <c r="C358" s="231"/>
      <c r="D358" s="220" t="s">
        <v>162</v>
      </c>
      <c r="E358" s="232" t="s">
        <v>34</v>
      </c>
      <c r="F358" s="233" t="s">
        <v>278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279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3" customFormat="1" ht="13.5">
      <c r="B360" s="230"/>
      <c r="C360" s="231"/>
      <c r="D360" s="220" t="s">
        <v>162</v>
      </c>
      <c r="E360" s="232" t="s">
        <v>34</v>
      </c>
      <c r="F360" s="233" t="s">
        <v>280</v>
      </c>
      <c r="G360" s="231"/>
      <c r="H360" s="234">
        <v>4.15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51" s="14" customFormat="1" ht="13.5">
      <c r="B361" s="241"/>
      <c r="C361" s="242"/>
      <c r="D361" s="220" t="s">
        <v>162</v>
      </c>
      <c r="E361" s="253" t="s">
        <v>34</v>
      </c>
      <c r="F361" s="254" t="s">
        <v>168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162</v>
      </c>
      <c r="AU361" s="252" t="s">
        <v>86</v>
      </c>
      <c r="AV361" s="14" t="s">
        <v>160</v>
      </c>
      <c r="AW361" s="14" t="s">
        <v>41</v>
      </c>
      <c r="AX361" s="14" t="s">
        <v>77</v>
      </c>
      <c r="AY361" s="252" t="s">
        <v>153</v>
      </c>
    </row>
    <row r="362" spans="2:51" s="13" customFormat="1" ht="13.5">
      <c r="B362" s="230"/>
      <c r="C362" s="231"/>
      <c r="D362" s="220" t="s">
        <v>162</v>
      </c>
      <c r="E362" s="232" t="s">
        <v>34</v>
      </c>
      <c r="F362" s="233" t="s">
        <v>281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 ht="13.5">
      <c r="B363" s="241"/>
      <c r="C363" s="242"/>
      <c r="D363" s="220" t="s">
        <v>162</v>
      </c>
      <c r="E363" s="253" t="s">
        <v>34</v>
      </c>
      <c r="F363" s="254" t="s">
        <v>257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163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2" customFormat="1" ht="13.5">
      <c r="B365" s="218"/>
      <c r="C365" s="219"/>
      <c r="D365" s="220" t="s">
        <v>162</v>
      </c>
      <c r="E365" s="221" t="s">
        <v>34</v>
      </c>
      <c r="F365" s="222" t="s">
        <v>164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162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153</v>
      </c>
    </row>
    <row r="366" spans="2:51" s="13" customFormat="1" ht="13.5">
      <c r="B366" s="230"/>
      <c r="C366" s="231"/>
      <c r="D366" s="220" t="s">
        <v>162</v>
      </c>
      <c r="E366" s="232" t="s">
        <v>34</v>
      </c>
      <c r="F366" s="233" t="s">
        <v>165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166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164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167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51" s="13" customFormat="1" ht="13.5">
      <c r="B371" s="230"/>
      <c r="C371" s="231"/>
      <c r="D371" s="220" t="s">
        <v>162</v>
      </c>
      <c r="E371" s="232" t="s">
        <v>34</v>
      </c>
      <c r="F371" s="233" t="s">
        <v>282</v>
      </c>
      <c r="G371" s="231"/>
      <c r="H371" s="234">
        <v>7.933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7.933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51" s="12" customFormat="1" ht="13.5">
      <c r="B373" s="218"/>
      <c r="C373" s="219"/>
      <c r="D373" s="220" t="s">
        <v>162</v>
      </c>
      <c r="E373" s="221" t="s">
        <v>34</v>
      </c>
      <c r="F373" s="222" t="s">
        <v>283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153</v>
      </c>
    </row>
    <row r="374" spans="2:51" s="13" customFormat="1" ht="13.5">
      <c r="B374" s="230"/>
      <c r="C374" s="231"/>
      <c r="D374" s="220" t="s">
        <v>162</v>
      </c>
      <c r="E374" s="232" t="s">
        <v>34</v>
      </c>
      <c r="F374" s="233" t="s">
        <v>284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4" customFormat="1" ht="13.5">
      <c r="B375" s="241"/>
      <c r="C375" s="242"/>
      <c r="D375" s="220" t="s">
        <v>162</v>
      </c>
      <c r="E375" s="253" t="s">
        <v>34</v>
      </c>
      <c r="F375" s="254" t="s">
        <v>168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162</v>
      </c>
      <c r="AU375" s="252" t="s">
        <v>86</v>
      </c>
      <c r="AV375" s="14" t="s">
        <v>160</v>
      </c>
      <c r="AW375" s="14" t="s">
        <v>41</v>
      </c>
      <c r="AX375" s="14" t="s">
        <v>77</v>
      </c>
      <c r="AY375" s="252" t="s">
        <v>153</v>
      </c>
    </row>
    <row r="376" spans="2:51" s="13" customFormat="1" ht="13.5">
      <c r="B376" s="230"/>
      <c r="C376" s="231"/>
      <c r="D376" s="220" t="s">
        <v>162</v>
      </c>
      <c r="E376" s="232" t="s">
        <v>34</v>
      </c>
      <c r="F376" s="233" t="s">
        <v>285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51" s="14" customFormat="1" ht="13.5">
      <c r="B377" s="241"/>
      <c r="C377" s="242"/>
      <c r="D377" s="220" t="s">
        <v>162</v>
      </c>
      <c r="E377" s="253" t="s">
        <v>34</v>
      </c>
      <c r="F377" s="254" t="s">
        <v>257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162</v>
      </c>
      <c r="AU377" s="252" t="s">
        <v>86</v>
      </c>
      <c r="AV377" s="14" t="s">
        <v>160</v>
      </c>
      <c r="AW377" s="14" t="s">
        <v>41</v>
      </c>
      <c r="AX377" s="14" t="s">
        <v>77</v>
      </c>
      <c r="AY377" s="252" t="s">
        <v>153</v>
      </c>
    </row>
    <row r="378" spans="2:51" s="13" customFormat="1" ht="13.5">
      <c r="B378" s="230"/>
      <c r="C378" s="231"/>
      <c r="D378" s="220" t="s">
        <v>162</v>
      </c>
      <c r="E378" s="232" t="s">
        <v>34</v>
      </c>
      <c r="F378" s="233" t="s">
        <v>286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51" s="14" customFormat="1" ht="13.5">
      <c r="B379" s="241"/>
      <c r="C379" s="242"/>
      <c r="D379" s="243" t="s">
        <v>162</v>
      </c>
      <c r="E379" s="244" t="s">
        <v>34</v>
      </c>
      <c r="F379" s="245" t="s">
        <v>287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84</v>
      </c>
      <c r="AY379" s="252" t="s">
        <v>153</v>
      </c>
    </row>
    <row r="380" spans="2:65" s="1" customFormat="1" ht="31.5" customHeight="1">
      <c r="B380" s="43"/>
      <c r="C380" s="206" t="s">
        <v>288</v>
      </c>
      <c r="D380" s="206" t="s">
        <v>155</v>
      </c>
      <c r="E380" s="207" t="s">
        <v>289</v>
      </c>
      <c r="F380" s="208" t="s">
        <v>290</v>
      </c>
      <c r="G380" s="209" t="s">
        <v>158</v>
      </c>
      <c r="H380" s="210">
        <v>252.91</v>
      </c>
      <c r="I380" s="211"/>
      <c r="J380" s="212">
        <f>ROUND(I380*H380,2)</f>
        <v>0</v>
      </c>
      <c r="K380" s="208" t="s">
        <v>159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0.035</v>
      </c>
      <c r="T380" s="216">
        <f>S380*H380</f>
        <v>8.85185</v>
      </c>
      <c r="AR380" s="25" t="s">
        <v>160</v>
      </c>
      <c r="AT380" s="25" t="s">
        <v>155</v>
      </c>
      <c r="AU380" s="25" t="s">
        <v>86</v>
      </c>
      <c r="AY380" s="25" t="s">
        <v>153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160</v>
      </c>
      <c r="BM380" s="25" t="s">
        <v>291</v>
      </c>
    </row>
    <row r="381" spans="2:51" s="12" customFormat="1" ht="13.5">
      <c r="B381" s="218"/>
      <c r="C381" s="219"/>
      <c r="D381" s="220" t="s">
        <v>162</v>
      </c>
      <c r="E381" s="221" t="s">
        <v>34</v>
      </c>
      <c r="F381" s="222" t="s">
        <v>173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174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13.5">
      <c r="B383" s="230"/>
      <c r="C383" s="231"/>
      <c r="D383" s="220" t="s">
        <v>162</v>
      </c>
      <c r="E383" s="232" t="s">
        <v>34</v>
      </c>
      <c r="F383" s="233" t="s">
        <v>175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176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177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2" customFormat="1" ht="13.5">
      <c r="B386" s="218"/>
      <c r="C386" s="219"/>
      <c r="D386" s="220" t="s">
        <v>162</v>
      </c>
      <c r="E386" s="221" t="s">
        <v>34</v>
      </c>
      <c r="F386" s="222" t="s">
        <v>178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179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2" customFormat="1" ht="13.5">
      <c r="B388" s="218"/>
      <c r="C388" s="219"/>
      <c r="D388" s="220" t="s">
        <v>162</v>
      </c>
      <c r="E388" s="221" t="s">
        <v>34</v>
      </c>
      <c r="F388" s="222" t="s">
        <v>180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 ht="13.5">
      <c r="B389" s="230"/>
      <c r="C389" s="231"/>
      <c r="D389" s="220" t="s">
        <v>162</v>
      </c>
      <c r="E389" s="232" t="s">
        <v>34</v>
      </c>
      <c r="F389" s="233" t="s">
        <v>181</v>
      </c>
      <c r="G389" s="231"/>
      <c r="H389" s="234">
        <v>9.53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182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183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184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2" customFormat="1" ht="13.5">
      <c r="B393" s="218"/>
      <c r="C393" s="219"/>
      <c r="D393" s="220" t="s">
        <v>162</v>
      </c>
      <c r="E393" s="221" t="s">
        <v>34</v>
      </c>
      <c r="F393" s="222" t="s">
        <v>185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186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187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188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189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190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2" customFormat="1" ht="13.5">
      <c r="B399" s="218"/>
      <c r="C399" s="219"/>
      <c r="D399" s="220" t="s">
        <v>162</v>
      </c>
      <c r="E399" s="221" t="s">
        <v>34</v>
      </c>
      <c r="F399" s="222" t="s">
        <v>258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153</v>
      </c>
    </row>
    <row r="400" spans="2:51" s="12" customFormat="1" ht="13.5">
      <c r="B400" s="218"/>
      <c r="C400" s="219"/>
      <c r="D400" s="220" t="s">
        <v>162</v>
      </c>
      <c r="E400" s="221" t="s">
        <v>34</v>
      </c>
      <c r="F400" s="222" t="s">
        <v>259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162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260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2" customFormat="1" ht="13.5">
      <c r="B402" s="218"/>
      <c r="C402" s="219"/>
      <c r="D402" s="220" t="s">
        <v>162</v>
      </c>
      <c r="E402" s="221" t="s">
        <v>34</v>
      </c>
      <c r="F402" s="222" t="s">
        <v>261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262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2" customFormat="1" ht="13.5">
      <c r="B404" s="218"/>
      <c r="C404" s="219"/>
      <c r="D404" s="220" t="s">
        <v>162</v>
      </c>
      <c r="E404" s="221" t="s">
        <v>34</v>
      </c>
      <c r="F404" s="222" t="s">
        <v>263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162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153</v>
      </c>
    </row>
    <row r="405" spans="2:51" s="13" customFormat="1" ht="13.5">
      <c r="B405" s="230"/>
      <c r="C405" s="231"/>
      <c r="D405" s="220" t="s">
        <v>162</v>
      </c>
      <c r="E405" s="232" t="s">
        <v>34</v>
      </c>
      <c r="F405" s="233" t="s">
        <v>264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153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265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3" customFormat="1" ht="13.5">
      <c r="B407" s="230"/>
      <c r="C407" s="231"/>
      <c r="D407" s="220" t="s">
        <v>162</v>
      </c>
      <c r="E407" s="232" t="s">
        <v>34</v>
      </c>
      <c r="F407" s="233" t="s">
        <v>266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267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268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269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270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271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272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273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274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275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2" customFormat="1" ht="13.5">
      <c r="B417" s="218"/>
      <c r="C417" s="219"/>
      <c r="D417" s="220" t="s">
        <v>162</v>
      </c>
      <c r="E417" s="221" t="s">
        <v>34</v>
      </c>
      <c r="F417" s="222" t="s">
        <v>276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162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153</v>
      </c>
    </row>
    <row r="418" spans="2:51" s="12" customFormat="1" ht="13.5">
      <c r="B418" s="218"/>
      <c r="C418" s="219"/>
      <c r="D418" s="220" t="s">
        <v>162</v>
      </c>
      <c r="E418" s="221" t="s">
        <v>34</v>
      </c>
      <c r="F418" s="222" t="s">
        <v>277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51" s="13" customFormat="1" ht="13.5">
      <c r="B419" s="230"/>
      <c r="C419" s="231"/>
      <c r="D419" s="220" t="s">
        <v>162</v>
      </c>
      <c r="E419" s="232" t="s">
        <v>34</v>
      </c>
      <c r="F419" s="233" t="s">
        <v>278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279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280</v>
      </c>
      <c r="G421" s="231"/>
      <c r="H421" s="234">
        <v>4.15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4" customFormat="1" ht="13.5">
      <c r="B422" s="241"/>
      <c r="C422" s="242"/>
      <c r="D422" s="243" t="s">
        <v>162</v>
      </c>
      <c r="E422" s="244" t="s">
        <v>34</v>
      </c>
      <c r="F422" s="245" t="s">
        <v>168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84</v>
      </c>
      <c r="AY422" s="252" t="s">
        <v>153</v>
      </c>
    </row>
    <row r="423" spans="2:65" s="1" customFormat="1" ht="31.5" customHeight="1">
      <c r="B423" s="43"/>
      <c r="C423" s="206" t="s">
        <v>292</v>
      </c>
      <c r="D423" s="206" t="s">
        <v>155</v>
      </c>
      <c r="E423" s="207" t="s">
        <v>293</v>
      </c>
      <c r="F423" s="208" t="s">
        <v>294</v>
      </c>
      <c r="G423" s="209" t="s">
        <v>171</v>
      </c>
      <c r="H423" s="210">
        <v>24.608</v>
      </c>
      <c r="I423" s="211"/>
      <c r="J423" s="212">
        <f>ROUND(I423*H423,2)</f>
        <v>0</v>
      </c>
      <c r="K423" s="208" t="s">
        <v>159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160</v>
      </c>
      <c r="AT423" s="25" t="s">
        <v>155</v>
      </c>
      <c r="AU423" s="25" t="s">
        <v>86</v>
      </c>
      <c r="AY423" s="25" t="s">
        <v>153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160</v>
      </c>
      <c r="BM423" s="25" t="s">
        <v>295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173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2" customFormat="1" ht="13.5">
      <c r="B425" s="218"/>
      <c r="C425" s="219"/>
      <c r="D425" s="220" t="s">
        <v>162</v>
      </c>
      <c r="E425" s="221" t="s">
        <v>34</v>
      </c>
      <c r="F425" s="222" t="s">
        <v>174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51" s="13" customFormat="1" ht="13.5">
      <c r="B426" s="230"/>
      <c r="C426" s="231"/>
      <c r="D426" s="220" t="s">
        <v>162</v>
      </c>
      <c r="E426" s="232" t="s">
        <v>34</v>
      </c>
      <c r="F426" s="233" t="s">
        <v>175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51" s="12" customFormat="1" ht="13.5">
      <c r="B427" s="218"/>
      <c r="C427" s="219"/>
      <c r="D427" s="220" t="s">
        <v>162</v>
      </c>
      <c r="E427" s="221" t="s">
        <v>34</v>
      </c>
      <c r="F427" s="222" t="s">
        <v>176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51" s="13" customFormat="1" ht="13.5">
      <c r="B428" s="230"/>
      <c r="C428" s="231"/>
      <c r="D428" s="220" t="s">
        <v>162</v>
      </c>
      <c r="E428" s="232" t="s">
        <v>34</v>
      </c>
      <c r="F428" s="233" t="s">
        <v>177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2" customFormat="1" ht="13.5">
      <c r="B429" s="218"/>
      <c r="C429" s="219"/>
      <c r="D429" s="220" t="s">
        <v>162</v>
      </c>
      <c r="E429" s="221" t="s">
        <v>34</v>
      </c>
      <c r="F429" s="222" t="s">
        <v>178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162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179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2" customFormat="1" ht="13.5">
      <c r="B431" s="218"/>
      <c r="C431" s="219"/>
      <c r="D431" s="220" t="s">
        <v>162</v>
      </c>
      <c r="E431" s="221" t="s">
        <v>34</v>
      </c>
      <c r="F431" s="222" t="s">
        <v>180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51" s="13" customFormat="1" ht="13.5">
      <c r="B432" s="230"/>
      <c r="C432" s="231"/>
      <c r="D432" s="220" t="s">
        <v>162</v>
      </c>
      <c r="E432" s="232" t="s">
        <v>34</v>
      </c>
      <c r="F432" s="233" t="s">
        <v>181</v>
      </c>
      <c r="G432" s="231"/>
      <c r="H432" s="234">
        <v>9.53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182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183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184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185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186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 ht="13.5">
      <c r="B438" s="218"/>
      <c r="C438" s="219"/>
      <c r="D438" s="220" t="s">
        <v>162</v>
      </c>
      <c r="E438" s="221" t="s">
        <v>34</v>
      </c>
      <c r="F438" s="222" t="s">
        <v>187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188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2" customFormat="1" ht="13.5">
      <c r="B440" s="218"/>
      <c r="C440" s="219"/>
      <c r="D440" s="220" t="s">
        <v>162</v>
      </c>
      <c r="E440" s="221" t="s">
        <v>34</v>
      </c>
      <c r="F440" s="222" t="s">
        <v>189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153</v>
      </c>
    </row>
    <row r="441" spans="2:51" s="13" customFormat="1" ht="13.5">
      <c r="B441" s="230"/>
      <c r="C441" s="231"/>
      <c r="D441" s="220" t="s">
        <v>162</v>
      </c>
      <c r="E441" s="232" t="s">
        <v>34</v>
      </c>
      <c r="F441" s="233" t="s">
        <v>190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 ht="13.5">
      <c r="B442" s="241"/>
      <c r="C442" s="242"/>
      <c r="D442" s="220" t="s">
        <v>162</v>
      </c>
      <c r="E442" s="253" t="s">
        <v>34</v>
      </c>
      <c r="F442" s="254" t="s">
        <v>168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3" customFormat="1" ht="13.5">
      <c r="B443" s="230"/>
      <c r="C443" s="231"/>
      <c r="D443" s="220" t="s">
        <v>162</v>
      </c>
      <c r="E443" s="232" t="s">
        <v>34</v>
      </c>
      <c r="F443" s="233" t="s">
        <v>296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153</v>
      </c>
    </row>
    <row r="444" spans="2:51" s="14" customFormat="1" ht="13.5">
      <c r="B444" s="241"/>
      <c r="C444" s="242"/>
      <c r="D444" s="220" t="s">
        <v>162</v>
      </c>
      <c r="E444" s="253" t="s">
        <v>34</v>
      </c>
      <c r="F444" s="254" t="s">
        <v>257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162</v>
      </c>
      <c r="AU444" s="252" t="s">
        <v>86</v>
      </c>
      <c r="AV444" s="14" t="s">
        <v>160</v>
      </c>
      <c r="AW444" s="14" t="s">
        <v>41</v>
      </c>
      <c r="AX444" s="14" t="s">
        <v>77</v>
      </c>
      <c r="AY444" s="252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258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2" customFormat="1" ht="13.5">
      <c r="B446" s="218"/>
      <c r="C446" s="219"/>
      <c r="D446" s="220" t="s">
        <v>162</v>
      </c>
      <c r="E446" s="221" t="s">
        <v>34</v>
      </c>
      <c r="F446" s="222" t="s">
        <v>259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 ht="13.5">
      <c r="B447" s="230"/>
      <c r="C447" s="231"/>
      <c r="D447" s="220" t="s">
        <v>162</v>
      </c>
      <c r="E447" s="232" t="s">
        <v>34</v>
      </c>
      <c r="F447" s="233" t="s">
        <v>260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 ht="13.5">
      <c r="B448" s="218"/>
      <c r="C448" s="219"/>
      <c r="D448" s="220" t="s">
        <v>162</v>
      </c>
      <c r="E448" s="221" t="s">
        <v>34</v>
      </c>
      <c r="F448" s="222" t="s">
        <v>261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 ht="13.5">
      <c r="B449" s="230"/>
      <c r="C449" s="231"/>
      <c r="D449" s="220" t="s">
        <v>162</v>
      </c>
      <c r="E449" s="232" t="s">
        <v>34</v>
      </c>
      <c r="F449" s="233" t="s">
        <v>262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263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13.5">
      <c r="B451" s="230"/>
      <c r="C451" s="231"/>
      <c r="D451" s="220" t="s">
        <v>162</v>
      </c>
      <c r="E451" s="232" t="s">
        <v>34</v>
      </c>
      <c r="F451" s="233" t="s">
        <v>264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265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266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297</v>
      </c>
      <c r="G455" s="231"/>
      <c r="H455" s="234">
        <v>0.724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20" t="s">
        <v>162</v>
      </c>
      <c r="E456" s="253" t="s">
        <v>34</v>
      </c>
      <c r="F456" s="254" t="s">
        <v>257</v>
      </c>
      <c r="G456" s="242"/>
      <c r="H456" s="255">
        <v>0.724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77</v>
      </c>
      <c r="AY456" s="252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276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277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278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2" customFormat="1" ht="13.5">
      <c r="B460" s="218"/>
      <c r="C460" s="219"/>
      <c r="D460" s="220" t="s">
        <v>162</v>
      </c>
      <c r="E460" s="221" t="s">
        <v>34</v>
      </c>
      <c r="F460" s="222" t="s">
        <v>279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162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153</v>
      </c>
    </row>
    <row r="461" spans="2:51" s="13" customFormat="1" ht="13.5">
      <c r="B461" s="230"/>
      <c r="C461" s="231"/>
      <c r="D461" s="220" t="s">
        <v>162</v>
      </c>
      <c r="E461" s="232" t="s">
        <v>34</v>
      </c>
      <c r="F461" s="233" t="s">
        <v>280</v>
      </c>
      <c r="G461" s="231"/>
      <c r="H461" s="234">
        <v>4.15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 ht="13.5">
      <c r="B462" s="241"/>
      <c r="C462" s="242"/>
      <c r="D462" s="220" t="s">
        <v>162</v>
      </c>
      <c r="E462" s="253" t="s">
        <v>34</v>
      </c>
      <c r="F462" s="254" t="s">
        <v>168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77</v>
      </c>
      <c r="AY462" s="252" t="s">
        <v>153</v>
      </c>
    </row>
    <row r="463" spans="2:51" s="13" customFormat="1" ht="13.5">
      <c r="B463" s="230"/>
      <c r="C463" s="231"/>
      <c r="D463" s="220" t="s">
        <v>162</v>
      </c>
      <c r="E463" s="232" t="s">
        <v>34</v>
      </c>
      <c r="F463" s="233" t="s">
        <v>298</v>
      </c>
      <c r="G463" s="231"/>
      <c r="H463" s="234">
        <v>0.021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 ht="13.5">
      <c r="B464" s="241"/>
      <c r="C464" s="242"/>
      <c r="D464" s="220" t="s">
        <v>162</v>
      </c>
      <c r="E464" s="253" t="s">
        <v>34</v>
      </c>
      <c r="F464" s="254" t="s">
        <v>257</v>
      </c>
      <c r="G464" s="242"/>
      <c r="H464" s="255">
        <v>0.021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163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164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13.5">
      <c r="B467" s="230"/>
      <c r="C467" s="231"/>
      <c r="D467" s="220" t="s">
        <v>162</v>
      </c>
      <c r="E467" s="232" t="s">
        <v>34</v>
      </c>
      <c r="F467" s="233" t="s">
        <v>165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166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2" customFormat="1" ht="13.5">
      <c r="B469" s="218"/>
      <c r="C469" s="219"/>
      <c r="D469" s="220" t="s">
        <v>162</v>
      </c>
      <c r="E469" s="221" t="s">
        <v>34</v>
      </c>
      <c r="F469" s="222" t="s">
        <v>164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162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167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20" t="s">
        <v>162</v>
      </c>
      <c r="E471" s="253" t="s">
        <v>34</v>
      </c>
      <c r="F471" s="254" t="s">
        <v>168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51" s="13" customFormat="1" ht="13.5">
      <c r="B472" s="230"/>
      <c r="C472" s="231"/>
      <c r="D472" s="220" t="s">
        <v>162</v>
      </c>
      <c r="E472" s="232" t="s">
        <v>34</v>
      </c>
      <c r="F472" s="233" t="s">
        <v>299</v>
      </c>
      <c r="G472" s="231"/>
      <c r="H472" s="234">
        <v>7.323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51" s="14" customFormat="1" ht="13.5">
      <c r="B473" s="241"/>
      <c r="C473" s="242"/>
      <c r="D473" s="220" t="s">
        <v>162</v>
      </c>
      <c r="E473" s="253" t="s">
        <v>34</v>
      </c>
      <c r="F473" s="254" t="s">
        <v>257</v>
      </c>
      <c r="G473" s="242"/>
      <c r="H473" s="255">
        <v>7.323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77</v>
      </c>
      <c r="AY473" s="252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241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2" customFormat="1" ht="13.5">
      <c r="B475" s="218"/>
      <c r="C475" s="219"/>
      <c r="D475" s="220" t="s">
        <v>162</v>
      </c>
      <c r="E475" s="221" t="s">
        <v>34</v>
      </c>
      <c r="F475" s="222" t="s">
        <v>242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51" s="13" customFormat="1" ht="13.5">
      <c r="B476" s="230"/>
      <c r="C476" s="231"/>
      <c r="D476" s="220" t="s">
        <v>162</v>
      </c>
      <c r="E476" s="232" t="s">
        <v>34</v>
      </c>
      <c r="F476" s="233" t="s">
        <v>243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153</v>
      </c>
    </row>
    <row r="477" spans="2:51" s="14" customFormat="1" ht="13.5">
      <c r="B477" s="241"/>
      <c r="C477" s="242"/>
      <c r="D477" s="220" t="s">
        <v>162</v>
      </c>
      <c r="E477" s="253" t="s">
        <v>34</v>
      </c>
      <c r="F477" s="254" t="s">
        <v>168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162</v>
      </c>
      <c r="AU477" s="252" t="s">
        <v>86</v>
      </c>
      <c r="AV477" s="14" t="s">
        <v>160</v>
      </c>
      <c r="AW477" s="14" t="s">
        <v>41</v>
      </c>
      <c r="AX477" s="14" t="s">
        <v>77</v>
      </c>
      <c r="AY477" s="252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300</v>
      </c>
      <c r="G478" s="231"/>
      <c r="H478" s="234">
        <v>0.136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4" customFormat="1" ht="13.5">
      <c r="B479" s="241"/>
      <c r="C479" s="242"/>
      <c r="D479" s="220" t="s">
        <v>162</v>
      </c>
      <c r="E479" s="253" t="s">
        <v>34</v>
      </c>
      <c r="F479" s="254" t="s">
        <v>257</v>
      </c>
      <c r="G479" s="242"/>
      <c r="H479" s="255">
        <v>0.136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162</v>
      </c>
      <c r="AU479" s="252" t="s">
        <v>86</v>
      </c>
      <c r="AV479" s="14" t="s">
        <v>160</v>
      </c>
      <c r="AW479" s="14" t="s">
        <v>41</v>
      </c>
      <c r="AX479" s="14" t="s">
        <v>77</v>
      </c>
      <c r="AY479" s="252" t="s">
        <v>153</v>
      </c>
    </row>
    <row r="480" spans="2:51" s="12" customFormat="1" ht="13.5">
      <c r="B480" s="218"/>
      <c r="C480" s="219"/>
      <c r="D480" s="220" t="s">
        <v>162</v>
      </c>
      <c r="E480" s="221" t="s">
        <v>34</v>
      </c>
      <c r="F480" s="222" t="s">
        <v>283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51" s="13" customFormat="1" ht="13.5">
      <c r="B481" s="230"/>
      <c r="C481" s="231"/>
      <c r="D481" s="220" t="s">
        <v>162</v>
      </c>
      <c r="E481" s="232" t="s">
        <v>34</v>
      </c>
      <c r="F481" s="233" t="s">
        <v>284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51" s="14" customFormat="1" ht="13.5">
      <c r="B482" s="241"/>
      <c r="C482" s="242"/>
      <c r="D482" s="220" t="s">
        <v>162</v>
      </c>
      <c r="E482" s="253" t="s">
        <v>34</v>
      </c>
      <c r="F482" s="254" t="s">
        <v>168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162</v>
      </c>
      <c r="AU482" s="252" t="s">
        <v>86</v>
      </c>
      <c r="AV482" s="14" t="s">
        <v>160</v>
      </c>
      <c r="AW482" s="14" t="s">
        <v>41</v>
      </c>
      <c r="AX482" s="14" t="s">
        <v>77</v>
      </c>
      <c r="AY482" s="252" t="s">
        <v>153</v>
      </c>
    </row>
    <row r="483" spans="2:51" s="13" customFormat="1" ht="13.5">
      <c r="B483" s="230"/>
      <c r="C483" s="231"/>
      <c r="D483" s="220" t="s">
        <v>162</v>
      </c>
      <c r="E483" s="232" t="s">
        <v>34</v>
      </c>
      <c r="F483" s="233" t="s">
        <v>301</v>
      </c>
      <c r="G483" s="231"/>
      <c r="H483" s="234">
        <v>5.863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51" s="14" customFormat="1" ht="13.5">
      <c r="B484" s="241"/>
      <c r="C484" s="242"/>
      <c r="D484" s="220" t="s">
        <v>162</v>
      </c>
      <c r="E484" s="253" t="s">
        <v>34</v>
      </c>
      <c r="F484" s="254" t="s">
        <v>257</v>
      </c>
      <c r="G484" s="242"/>
      <c r="H484" s="255">
        <v>5.863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51" s="13" customFormat="1" ht="13.5">
      <c r="B485" s="230"/>
      <c r="C485" s="231"/>
      <c r="D485" s="220" t="s">
        <v>162</v>
      </c>
      <c r="E485" s="232" t="s">
        <v>34</v>
      </c>
      <c r="F485" s="233" t="s">
        <v>302</v>
      </c>
      <c r="G485" s="231"/>
      <c r="H485" s="234">
        <v>24.608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51" s="14" customFormat="1" ht="13.5">
      <c r="B486" s="241"/>
      <c r="C486" s="242"/>
      <c r="D486" s="243" t="s">
        <v>162</v>
      </c>
      <c r="E486" s="244" t="s">
        <v>34</v>
      </c>
      <c r="F486" s="245" t="s">
        <v>287</v>
      </c>
      <c r="G486" s="242"/>
      <c r="H486" s="246">
        <v>24.608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162</v>
      </c>
      <c r="AU486" s="252" t="s">
        <v>86</v>
      </c>
      <c r="AV486" s="14" t="s">
        <v>160</v>
      </c>
      <c r="AW486" s="14" t="s">
        <v>41</v>
      </c>
      <c r="AX486" s="14" t="s">
        <v>84</v>
      </c>
      <c r="AY486" s="252" t="s">
        <v>153</v>
      </c>
    </row>
    <row r="487" spans="2:65" s="1" customFormat="1" ht="31.5" customHeight="1">
      <c r="B487" s="43"/>
      <c r="C487" s="206" t="s">
        <v>303</v>
      </c>
      <c r="D487" s="206" t="s">
        <v>155</v>
      </c>
      <c r="E487" s="207" t="s">
        <v>304</v>
      </c>
      <c r="F487" s="208" t="s">
        <v>305</v>
      </c>
      <c r="G487" s="209" t="s">
        <v>158</v>
      </c>
      <c r="H487" s="210">
        <v>33.33</v>
      </c>
      <c r="I487" s="211"/>
      <c r="J487" s="212">
        <f>ROUND(I487*H487,2)</f>
        <v>0</v>
      </c>
      <c r="K487" s="208" t="s">
        <v>159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0.013</v>
      </c>
      <c r="T487" s="216">
        <f>S487*H487</f>
        <v>0.43328999999999995</v>
      </c>
      <c r="AR487" s="25" t="s">
        <v>160</v>
      </c>
      <c r="AT487" s="25" t="s">
        <v>155</v>
      </c>
      <c r="AU487" s="25" t="s">
        <v>86</v>
      </c>
      <c r="AY487" s="25" t="s">
        <v>153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160</v>
      </c>
      <c r="BM487" s="25" t="s">
        <v>306</v>
      </c>
    </row>
    <row r="488" spans="2:51" s="12" customFormat="1" ht="13.5">
      <c r="B488" s="218"/>
      <c r="C488" s="219"/>
      <c r="D488" s="220" t="s">
        <v>162</v>
      </c>
      <c r="E488" s="221" t="s">
        <v>34</v>
      </c>
      <c r="F488" s="222" t="s">
        <v>307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308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309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310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4" customFormat="1" ht="13.5">
      <c r="B492" s="241"/>
      <c r="C492" s="242"/>
      <c r="D492" s="243" t="s">
        <v>162</v>
      </c>
      <c r="E492" s="244" t="s">
        <v>34</v>
      </c>
      <c r="F492" s="245" t="s">
        <v>168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162</v>
      </c>
      <c r="AU492" s="252" t="s">
        <v>86</v>
      </c>
      <c r="AV492" s="14" t="s">
        <v>160</v>
      </c>
      <c r="AW492" s="14" t="s">
        <v>41</v>
      </c>
      <c r="AX492" s="14" t="s">
        <v>84</v>
      </c>
      <c r="AY492" s="252" t="s">
        <v>153</v>
      </c>
    </row>
    <row r="493" spans="2:65" s="1" customFormat="1" ht="31.5" customHeight="1">
      <c r="B493" s="43"/>
      <c r="C493" s="206" t="s">
        <v>311</v>
      </c>
      <c r="D493" s="206" t="s">
        <v>155</v>
      </c>
      <c r="E493" s="207" t="s">
        <v>312</v>
      </c>
      <c r="F493" s="208" t="s">
        <v>313</v>
      </c>
      <c r="G493" s="209" t="s">
        <v>158</v>
      </c>
      <c r="H493" s="210">
        <v>593.3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0.005</v>
      </c>
      <c r="T493" s="216">
        <f>S493*H493</f>
        <v>2.9665</v>
      </c>
      <c r="AR493" s="25" t="s">
        <v>160</v>
      </c>
      <c r="AT493" s="25" t="s">
        <v>155</v>
      </c>
      <c r="AU493" s="25" t="s">
        <v>86</v>
      </c>
      <c r="AY493" s="25" t="s">
        <v>153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160</v>
      </c>
      <c r="BM493" s="25" t="s">
        <v>314</v>
      </c>
    </row>
    <row r="494" spans="2:51" s="13" customFormat="1" ht="13.5">
      <c r="B494" s="230"/>
      <c r="C494" s="231"/>
      <c r="D494" s="220" t="s">
        <v>162</v>
      </c>
      <c r="E494" s="232" t="s">
        <v>34</v>
      </c>
      <c r="F494" s="233" t="s">
        <v>231</v>
      </c>
      <c r="G494" s="231"/>
      <c r="H494" s="234">
        <v>593.3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51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593.3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315</v>
      </c>
      <c r="D496" s="206" t="s">
        <v>155</v>
      </c>
      <c r="E496" s="207" t="s">
        <v>316</v>
      </c>
      <c r="F496" s="208" t="s">
        <v>317</v>
      </c>
      <c r="G496" s="209" t="s">
        <v>318</v>
      </c>
      <c r="H496" s="210">
        <v>26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0.019</v>
      </c>
      <c r="T496" s="216">
        <f>S496*H496</f>
        <v>0.494</v>
      </c>
      <c r="AR496" s="25" t="s">
        <v>160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160</v>
      </c>
      <c r="BM496" s="25" t="s">
        <v>319</v>
      </c>
    </row>
    <row r="497" spans="2:51" s="12" customFormat="1" ht="13.5">
      <c r="B497" s="218"/>
      <c r="C497" s="219"/>
      <c r="D497" s="220" t="s">
        <v>162</v>
      </c>
      <c r="E497" s="221" t="s">
        <v>34</v>
      </c>
      <c r="F497" s="222" t="s">
        <v>320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51" s="13" customFormat="1" ht="13.5">
      <c r="B498" s="230"/>
      <c r="C498" s="231"/>
      <c r="D498" s="220" t="s">
        <v>162</v>
      </c>
      <c r="E498" s="232" t="s">
        <v>34</v>
      </c>
      <c r="F498" s="233" t="s">
        <v>321</v>
      </c>
      <c r="G498" s="231"/>
      <c r="H498" s="234">
        <v>26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162</v>
      </c>
      <c r="AU498" s="240" t="s">
        <v>86</v>
      </c>
      <c r="AV498" s="13" t="s">
        <v>86</v>
      </c>
      <c r="AW498" s="13" t="s">
        <v>41</v>
      </c>
      <c r="AX498" s="13" t="s">
        <v>77</v>
      </c>
      <c r="AY498" s="240" t="s">
        <v>153</v>
      </c>
    </row>
    <row r="499" spans="2:51" s="14" customFormat="1" ht="13.5">
      <c r="B499" s="241"/>
      <c r="C499" s="242"/>
      <c r="D499" s="243" t="s">
        <v>162</v>
      </c>
      <c r="E499" s="244" t="s">
        <v>34</v>
      </c>
      <c r="F499" s="245" t="s">
        <v>168</v>
      </c>
      <c r="G499" s="242"/>
      <c r="H499" s="246">
        <v>26</v>
      </c>
      <c r="I499" s="247"/>
      <c r="J499" s="242"/>
      <c r="K499" s="242"/>
      <c r="L499" s="248"/>
      <c r="M499" s="249"/>
      <c r="N499" s="250"/>
      <c r="O499" s="250"/>
      <c r="P499" s="250"/>
      <c r="Q499" s="250"/>
      <c r="R499" s="250"/>
      <c r="S499" s="250"/>
      <c r="T499" s="251"/>
      <c r="AT499" s="252" t="s">
        <v>162</v>
      </c>
      <c r="AU499" s="252" t="s">
        <v>86</v>
      </c>
      <c r="AV499" s="14" t="s">
        <v>160</v>
      </c>
      <c r="AW499" s="14" t="s">
        <v>41</v>
      </c>
      <c r="AX499" s="14" t="s">
        <v>84</v>
      </c>
      <c r="AY499" s="252" t="s">
        <v>153</v>
      </c>
    </row>
    <row r="500" spans="2:65" s="1" customFormat="1" ht="31.5" customHeight="1">
      <c r="B500" s="43"/>
      <c r="C500" s="206" t="s">
        <v>9</v>
      </c>
      <c r="D500" s="206" t="s">
        <v>155</v>
      </c>
      <c r="E500" s="207" t="s">
        <v>322</v>
      </c>
      <c r="F500" s="208" t="s">
        <v>323</v>
      </c>
      <c r="G500" s="209" t="s">
        <v>158</v>
      </c>
      <c r="H500" s="210">
        <v>96.559</v>
      </c>
      <c r="I500" s="211"/>
      <c r="J500" s="212">
        <f>ROUND(I500*H500,2)</f>
        <v>0</v>
      </c>
      <c r="K500" s="208" t="s">
        <v>159</v>
      </c>
      <c r="L500" s="63"/>
      <c r="M500" s="213" t="s">
        <v>34</v>
      </c>
      <c r="N500" s="214" t="s">
        <v>48</v>
      </c>
      <c r="O500" s="44"/>
      <c r="P500" s="215">
        <f>O500*H500</f>
        <v>0</v>
      </c>
      <c r="Q500" s="215">
        <v>0</v>
      </c>
      <c r="R500" s="215">
        <f>Q500*H500</f>
        <v>0</v>
      </c>
      <c r="S500" s="215">
        <v>0.05</v>
      </c>
      <c r="T500" s="216">
        <f>S500*H500</f>
        <v>4.82795</v>
      </c>
      <c r="AR500" s="25" t="s">
        <v>160</v>
      </c>
      <c r="AT500" s="25" t="s">
        <v>155</v>
      </c>
      <c r="AU500" s="25" t="s">
        <v>86</v>
      </c>
      <c r="AY500" s="25" t="s">
        <v>153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25" t="s">
        <v>84</v>
      </c>
      <c r="BK500" s="217">
        <f>ROUND(I500*H500,2)</f>
        <v>0</v>
      </c>
      <c r="BL500" s="25" t="s">
        <v>160</v>
      </c>
      <c r="BM500" s="25" t="s">
        <v>324</v>
      </c>
    </row>
    <row r="501" spans="2:51" s="12" customFormat="1" ht="13.5">
      <c r="B501" s="218"/>
      <c r="C501" s="219"/>
      <c r="D501" s="220" t="s">
        <v>162</v>
      </c>
      <c r="E501" s="221" t="s">
        <v>34</v>
      </c>
      <c r="F501" s="222" t="s">
        <v>308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309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3" customFormat="1" ht="13.5">
      <c r="B503" s="230"/>
      <c r="C503" s="231"/>
      <c r="D503" s="220" t="s">
        <v>162</v>
      </c>
      <c r="E503" s="232" t="s">
        <v>34</v>
      </c>
      <c r="F503" s="233" t="s">
        <v>310</v>
      </c>
      <c r="G503" s="231"/>
      <c r="H503" s="234">
        <v>33.33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162</v>
      </c>
      <c r="AU503" s="240" t="s">
        <v>86</v>
      </c>
      <c r="AV503" s="13" t="s">
        <v>86</v>
      </c>
      <c r="AW503" s="13" t="s">
        <v>41</v>
      </c>
      <c r="AX503" s="13" t="s">
        <v>77</v>
      </c>
      <c r="AY503" s="240" t="s">
        <v>153</v>
      </c>
    </row>
    <row r="504" spans="2:51" s="12" customFormat="1" ht="13.5">
      <c r="B504" s="218"/>
      <c r="C504" s="219"/>
      <c r="D504" s="220" t="s">
        <v>162</v>
      </c>
      <c r="E504" s="221" t="s">
        <v>34</v>
      </c>
      <c r="F504" s="222" t="s">
        <v>325</v>
      </c>
      <c r="G504" s="219"/>
      <c r="H504" s="223" t="s">
        <v>34</v>
      </c>
      <c r="I504" s="224"/>
      <c r="J504" s="219"/>
      <c r="K504" s="219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162</v>
      </c>
      <c r="AU504" s="229" t="s">
        <v>86</v>
      </c>
      <c r="AV504" s="12" t="s">
        <v>84</v>
      </c>
      <c r="AW504" s="12" t="s">
        <v>41</v>
      </c>
      <c r="AX504" s="12" t="s">
        <v>77</v>
      </c>
      <c r="AY504" s="229" t="s">
        <v>153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326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327</v>
      </c>
      <c r="G506" s="231"/>
      <c r="H506" s="234">
        <v>63.229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4" customFormat="1" ht="13.5">
      <c r="B507" s="241"/>
      <c r="C507" s="242"/>
      <c r="D507" s="243" t="s">
        <v>162</v>
      </c>
      <c r="E507" s="244" t="s">
        <v>34</v>
      </c>
      <c r="F507" s="245" t="s">
        <v>168</v>
      </c>
      <c r="G507" s="242"/>
      <c r="H507" s="246">
        <v>96.559</v>
      </c>
      <c r="I507" s="247"/>
      <c r="J507" s="242"/>
      <c r="K507" s="242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162</v>
      </c>
      <c r="AU507" s="252" t="s">
        <v>86</v>
      </c>
      <c r="AV507" s="14" t="s">
        <v>160</v>
      </c>
      <c r="AW507" s="14" t="s">
        <v>41</v>
      </c>
      <c r="AX507" s="14" t="s">
        <v>84</v>
      </c>
      <c r="AY507" s="252" t="s">
        <v>153</v>
      </c>
    </row>
    <row r="508" spans="2:65" s="1" customFormat="1" ht="31.5" customHeight="1">
      <c r="B508" s="43"/>
      <c r="C508" s="206" t="s">
        <v>328</v>
      </c>
      <c r="D508" s="206" t="s">
        <v>155</v>
      </c>
      <c r="E508" s="207" t="s">
        <v>329</v>
      </c>
      <c r="F508" s="208" t="s">
        <v>330</v>
      </c>
      <c r="G508" s="209" t="s">
        <v>158</v>
      </c>
      <c r="H508" s="210">
        <v>325.676</v>
      </c>
      <c r="I508" s="211"/>
      <c r="J508" s="212">
        <f>ROUND(I508*H508,2)</f>
        <v>0</v>
      </c>
      <c r="K508" s="208" t="s">
        <v>159</v>
      </c>
      <c r="L508" s="63"/>
      <c r="M508" s="213" t="s">
        <v>34</v>
      </c>
      <c r="N508" s="214" t="s">
        <v>48</v>
      </c>
      <c r="O508" s="44"/>
      <c r="P508" s="215">
        <f>O508*H508</f>
        <v>0</v>
      </c>
      <c r="Q508" s="215">
        <v>0</v>
      </c>
      <c r="R508" s="215">
        <f>Q508*H508</f>
        <v>0</v>
      </c>
      <c r="S508" s="215">
        <v>0.046</v>
      </c>
      <c r="T508" s="216">
        <f>S508*H508</f>
        <v>14.981095999999999</v>
      </c>
      <c r="AR508" s="25" t="s">
        <v>160</v>
      </c>
      <c r="AT508" s="25" t="s">
        <v>155</v>
      </c>
      <c r="AU508" s="25" t="s">
        <v>86</v>
      </c>
      <c r="AY508" s="25" t="s">
        <v>153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25" t="s">
        <v>84</v>
      </c>
      <c r="BK508" s="217">
        <f>ROUND(I508*H508,2)</f>
        <v>0</v>
      </c>
      <c r="BL508" s="25" t="s">
        <v>160</v>
      </c>
      <c r="BM508" s="25" t="s">
        <v>331</v>
      </c>
    </row>
    <row r="509" spans="2:51" s="12" customFormat="1" ht="13.5">
      <c r="B509" s="218"/>
      <c r="C509" s="219"/>
      <c r="D509" s="220" t="s">
        <v>162</v>
      </c>
      <c r="E509" s="221" t="s">
        <v>34</v>
      </c>
      <c r="F509" s="222" t="s">
        <v>332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51" s="12" customFormat="1" ht="13.5">
      <c r="B510" s="218"/>
      <c r="C510" s="219"/>
      <c r="D510" s="220" t="s">
        <v>162</v>
      </c>
      <c r="E510" s="221" t="s">
        <v>34</v>
      </c>
      <c r="F510" s="222" t="s">
        <v>333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162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153</v>
      </c>
    </row>
    <row r="511" spans="2:51" s="13" customFormat="1" ht="27">
      <c r="B511" s="230"/>
      <c r="C511" s="231"/>
      <c r="D511" s="220" t="s">
        <v>162</v>
      </c>
      <c r="E511" s="232" t="s">
        <v>34</v>
      </c>
      <c r="F511" s="233" t="s">
        <v>334</v>
      </c>
      <c r="G511" s="231"/>
      <c r="H511" s="234">
        <v>132.979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51" s="13" customFormat="1" ht="27">
      <c r="B512" s="230"/>
      <c r="C512" s="231"/>
      <c r="D512" s="220" t="s">
        <v>162</v>
      </c>
      <c r="E512" s="232" t="s">
        <v>34</v>
      </c>
      <c r="F512" s="233" t="s">
        <v>335</v>
      </c>
      <c r="G512" s="231"/>
      <c r="H512" s="234">
        <v>159.89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3" customFormat="1" ht="13.5">
      <c r="B513" s="230"/>
      <c r="C513" s="231"/>
      <c r="D513" s="220" t="s">
        <v>162</v>
      </c>
      <c r="E513" s="232" t="s">
        <v>34</v>
      </c>
      <c r="F513" s="233" t="s">
        <v>336</v>
      </c>
      <c r="G513" s="231"/>
      <c r="H513" s="234">
        <v>13.899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337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3" customFormat="1" ht="13.5">
      <c r="B515" s="230"/>
      <c r="C515" s="231"/>
      <c r="D515" s="220" t="s">
        <v>162</v>
      </c>
      <c r="E515" s="232" t="s">
        <v>34</v>
      </c>
      <c r="F515" s="233" t="s">
        <v>338</v>
      </c>
      <c r="G515" s="231"/>
      <c r="H515" s="234">
        <v>3.393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51" s="13" customFormat="1" ht="27">
      <c r="B516" s="230"/>
      <c r="C516" s="231"/>
      <c r="D516" s="220" t="s">
        <v>162</v>
      </c>
      <c r="E516" s="232" t="s">
        <v>34</v>
      </c>
      <c r="F516" s="233" t="s">
        <v>339</v>
      </c>
      <c r="G516" s="231"/>
      <c r="H516" s="234">
        <v>8.691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51" s="13" customFormat="1" ht="27">
      <c r="B517" s="230"/>
      <c r="C517" s="231"/>
      <c r="D517" s="220" t="s">
        <v>162</v>
      </c>
      <c r="E517" s="232" t="s">
        <v>34</v>
      </c>
      <c r="F517" s="233" t="s">
        <v>340</v>
      </c>
      <c r="G517" s="231"/>
      <c r="H517" s="234">
        <v>6.824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51" s="14" customFormat="1" ht="13.5">
      <c r="B518" s="241"/>
      <c r="C518" s="242"/>
      <c r="D518" s="243" t="s">
        <v>162</v>
      </c>
      <c r="E518" s="244" t="s">
        <v>34</v>
      </c>
      <c r="F518" s="245" t="s">
        <v>168</v>
      </c>
      <c r="G518" s="242"/>
      <c r="H518" s="246">
        <v>325.676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162</v>
      </c>
      <c r="AU518" s="252" t="s">
        <v>86</v>
      </c>
      <c r="AV518" s="14" t="s">
        <v>160</v>
      </c>
      <c r="AW518" s="14" t="s">
        <v>41</v>
      </c>
      <c r="AX518" s="14" t="s">
        <v>84</v>
      </c>
      <c r="AY518" s="252" t="s">
        <v>153</v>
      </c>
    </row>
    <row r="519" spans="2:65" s="1" customFormat="1" ht="31.5" customHeight="1">
      <c r="B519" s="43"/>
      <c r="C519" s="206" t="s">
        <v>341</v>
      </c>
      <c r="D519" s="206" t="s">
        <v>155</v>
      </c>
      <c r="E519" s="207" t="s">
        <v>342</v>
      </c>
      <c r="F519" s="208" t="s">
        <v>343</v>
      </c>
      <c r="G519" s="209" t="s">
        <v>171</v>
      </c>
      <c r="H519" s="210">
        <v>31.015</v>
      </c>
      <c r="I519" s="211"/>
      <c r="J519" s="212">
        <f>ROUND(I519*H519,2)</f>
        <v>0</v>
      </c>
      <c r="K519" s="208" t="s">
        <v>159</v>
      </c>
      <c r="L519" s="63"/>
      <c r="M519" s="213" t="s">
        <v>34</v>
      </c>
      <c r="N519" s="214" t="s">
        <v>48</v>
      </c>
      <c r="O519" s="44"/>
      <c r="P519" s="215">
        <f>O519*H519</f>
        <v>0</v>
      </c>
      <c r="Q519" s="215">
        <v>0</v>
      </c>
      <c r="R519" s="215">
        <f>Q519*H519</f>
        <v>0</v>
      </c>
      <c r="S519" s="215">
        <v>2.004</v>
      </c>
      <c r="T519" s="216">
        <f>S519*H519</f>
        <v>62.15406</v>
      </c>
      <c r="AR519" s="25" t="s">
        <v>160</v>
      </c>
      <c r="AT519" s="25" t="s">
        <v>155</v>
      </c>
      <c r="AU519" s="25" t="s">
        <v>86</v>
      </c>
      <c r="AY519" s="25" t="s">
        <v>153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25" t="s">
        <v>84</v>
      </c>
      <c r="BK519" s="217">
        <f>ROUND(I519*H519,2)</f>
        <v>0</v>
      </c>
      <c r="BL519" s="25" t="s">
        <v>160</v>
      </c>
      <c r="BM519" s="25" t="s">
        <v>344</v>
      </c>
    </row>
    <row r="520" spans="2:51" s="12" customFormat="1" ht="13.5">
      <c r="B520" s="218"/>
      <c r="C520" s="219"/>
      <c r="D520" s="220" t="s">
        <v>162</v>
      </c>
      <c r="E520" s="221" t="s">
        <v>34</v>
      </c>
      <c r="F520" s="222" t="s">
        <v>345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346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347</v>
      </c>
      <c r="G522" s="231"/>
      <c r="H522" s="234">
        <v>0.495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3" customFormat="1" ht="13.5">
      <c r="B523" s="230"/>
      <c r="C523" s="231"/>
      <c r="D523" s="220" t="s">
        <v>162</v>
      </c>
      <c r="E523" s="232" t="s">
        <v>34</v>
      </c>
      <c r="F523" s="233" t="s">
        <v>348</v>
      </c>
      <c r="G523" s="231"/>
      <c r="H523" s="234">
        <v>4.919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349</v>
      </c>
      <c r="G524" s="231"/>
      <c r="H524" s="234">
        <v>3.9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3" customFormat="1" ht="13.5">
      <c r="B525" s="230"/>
      <c r="C525" s="231"/>
      <c r="D525" s="220" t="s">
        <v>162</v>
      </c>
      <c r="E525" s="232" t="s">
        <v>34</v>
      </c>
      <c r="F525" s="233" t="s">
        <v>350</v>
      </c>
      <c r="G525" s="231"/>
      <c r="H525" s="234">
        <v>0.143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AT525" s="240" t="s">
        <v>162</v>
      </c>
      <c r="AU525" s="240" t="s">
        <v>86</v>
      </c>
      <c r="AV525" s="13" t="s">
        <v>86</v>
      </c>
      <c r="AW525" s="13" t="s">
        <v>41</v>
      </c>
      <c r="AX525" s="13" t="s">
        <v>77</v>
      </c>
      <c r="AY525" s="240" t="s">
        <v>153</v>
      </c>
    </row>
    <row r="526" spans="2:51" s="13" customFormat="1" ht="13.5">
      <c r="B526" s="230"/>
      <c r="C526" s="231"/>
      <c r="D526" s="220" t="s">
        <v>162</v>
      </c>
      <c r="E526" s="232" t="s">
        <v>34</v>
      </c>
      <c r="F526" s="233" t="s">
        <v>351</v>
      </c>
      <c r="G526" s="231"/>
      <c r="H526" s="234">
        <v>1.675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162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153</v>
      </c>
    </row>
    <row r="527" spans="2:51" s="13" customFormat="1" ht="13.5">
      <c r="B527" s="230"/>
      <c r="C527" s="231"/>
      <c r="D527" s="220" t="s">
        <v>162</v>
      </c>
      <c r="E527" s="232" t="s">
        <v>34</v>
      </c>
      <c r="F527" s="233" t="s">
        <v>352</v>
      </c>
      <c r="G527" s="231"/>
      <c r="H527" s="234">
        <v>0.112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353</v>
      </c>
      <c r="G528" s="231"/>
      <c r="H528" s="234">
        <v>0.679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2" customFormat="1" ht="13.5">
      <c r="B529" s="218"/>
      <c r="C529" s="219"/>
      <c r="D529" s="220" t="s">
        <v>162</v>
      </c>
      <c r="E529" s="221" t="s">
        <v>34</v>
      </c>
      <c r="F529" s="222" t="s">
        <v>354</v>
      </c>
      <c r="G529" s="219"/>
      <c r="H529" s="223" t="s">
        <v>34</v>
      </c>
      <c r="I529" s="224"/>
      <c r="J529" s="219"/>
      <c r="K529" s="219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162</v>
      </c>
      <c r="AU529" s="229" t="s">
        <v>86</v>
      </c>
      <c r="AV529" s="12" t="s">
        <v>84</v>
      </c>
      <c r="AW529" s="12" t="s">
        <v>41</v>
      </c>
      <c r="AX529" s="12" t="s">
        <v>77</v>
      </c>
      <c r="AY529" s="229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355</v>
      </c>
      <c r="G530" s="231"/>
      <c r="H530" s="234">
        <v>5.601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3" customFormat="1" ht="13.5">
      <c r="B531" s="230"/>
      <c r="C531" s="231"/>
      <c r="D531" s="220" t="s">
        <v>162</v>
      </c>
      <c r="E531" s="232" t="s">
        <v>34</v>
      </c>
      <c r="F531" s="233" t="s">
        <v>356</v>
      </c>
      <c r="G531" s="231"/>
      <c r="H531" s="234">
        <v>0.36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162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153</v>
      </c>
    </row>
    <row r="532" spans="2:51" s="13" customFormat="1" ht="13.5">
      <c r="B532" s="230"/>
      <c r="C532" s="231"/>
      <c r="D532" s="220" t="s">
        <v>162</v>
      </c>
      <c r="E532" s="232" t="s">
        <v>34</v>
      </c>
      <c r="F532" s="233" t="s">
        <v>357</v>
      </c>
      <c r="G532" s="231"/>
      <c r="H532" s="234">
        <v>3.122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51" s="13" customFormat="1" ht="13.5">
      <c r="B533" s="230"/>
      <c r="C533" s="231"/>
      <c r="D533" s="220" t="s">
        <v>162</v>
      </c>
      <c r="E533" s="232" t="s">
        <v>34</v>
      </c>
      <c r="F533" s="233" t="s">
        <v>358</v>
      </c>
      <c r="G533" s="231"/>
      <c r="H533" s="234">
        <v>1.588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359</v>
      </c>
      <c r="G534" s="231"/>
      <c r="H534" s="234">
        <v>0.826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3" customFormat="1" ht="13.5">
      <c r="B535" s="230"/>
      <c r="C535" s="231"/>
      <c r="D535" s="220" t="s">
        <v>162</v>
      </c>
      <c r="E535" s="232" t="s">
        <v>34</v>
      </c>
      <c r="F535" s="233" t="s">
        <v>360</v>
      </c>
      <c r="G535" s="231"/>
      <c r="H535" s="234">
        <v>0.462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162</v>
      </c>
      <c r="AU535" s="240" t="s">
        <v>86</v>
      </c>
      <c r="AV535" s="13" t="s">
        <v>86</v>
      </c>
      <c r="AW535" s="13" t="s">
        <v>41</v>
      </c>
      <c r="AX535" s="13" t="s">
        <v>77</v>
      </c>
      <c r="AY535" s="240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361</v>
      </c>
      <c r="G536" s="231"/>
      <c r="H536" s="234">
        <v>0.612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3" customFormat="1" ht="13.5">
      <c r="B537" s="230"/>
      <c r="C537" s="231"/>
      <c r="D537" s="220" t="s">
        <v>162</v>
      </c>
      <c r="E537" s="232" t="s">
        <v>34</v>
      </c>
      <c r="F537" s="233" t="s">
        <v>362</v>
      </c>
      <c r="G537" s="231"/>
      <c r="H537" s="234">
        <v>1.74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153</v>
      </c>
    </row>
    <row r="538" spans="2:51" s="13" customFormat="1" ht="13.5">
      <c r="B538" s="230"/>
      <c r="C538" s="231"/>
      <c r="D538" s="220" t="s">
        <v>162</v>
      </c>
      <c r="E538" s="232" t="s">
        <v>34</v>
      </c>
      <c r="F538" s="233" t="s">
        <v>363</v>
      </c>
      <c r="G538" s="231"/>
      <c r="H538" s="234">
        <v>1.164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162</v>
      </c>
      <c r="AU538" s="240" t="s">
        <v>86</v>
      </c>
      <c r="AV538" s="13" t="s">
        <v>86</v>
      </c>
      <c r="AW538" s="13" t="s">
        <v>41</v>
      </c>
      <c r="AX538" s="13" t="s">
        <v>77</v>
      </c>
      <c r="AY538" s="240" t="s">
        <v>153</v>
      </c>
    </row>
    <row r="539" spans="2:51" s="12" customFormat="1" ht="13.5">
      <c r="B539" s="218"/>
      <c r="C539" s="219"/>
      <c r="D539" s="220" t="s">
        <v>162</v>
      </c>
      <c r="E539" s="221" t="s">
        <v>34</v>
      </c>
      <c r="F539" s="222" t="s">
        <v>364</v>
      </c>
      <c r="G539" s="219"/>
      <c r="H539" s="223" t="s">
        <v>34</v>
      </c>
      <c r="I539" s="224"/>
      <c r="J539" s="219"/>
      <c r="K539" s="219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162</v>
      </c>
      <c r="AU539" s="229" t="s">
        <v>86</v>
      </c>
      <c r="AV539" s="12" t="s">
        <v>84</v>
      </c>
      <c r="AW539" s="12" t="s">
        <v>41</v>
      </c>
      <c r="AX539" s="12" t="s">
        <v>77</v>
      </c>
      <c r="AY539" s="229" t="s">
        <v>153</v>
      </c>
    </row>
    <row r="540" spans="2:51" s="13" customFormat="1" ht="13.5">
      <c r="B540" s="230"/>
      <c r="C540" s="231"/>
      <c r="D540" s="220" t="s">
        <v>162</v>
      </c>
      <c r="E540" s="232" t="s">
        <v>34</v>
      </c>
      <c r="F540" s="233" t="s">
        <v>365</v>
      </c>
      <c r="G540" s="231"/>
      <c r="H540" s="234">
        <v>1.567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AT540" s="240" t="s">
        <v>162</v>
      </c>
      <c r="AU540" s="240" t="s">
        <v>86</v>
      </c>
      <c r="AV540" s="13" t="s">
        <v>86</v>
      </c>
      <c r="AW540" s="13" t="s">
        <v>41</v>
      </c>
      <c r="AX540" s="13" t="s">
        <v>77</v>
      </c>
      <c r="AY540" s="240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366</v>
      </c>
      <c r="G541" s="231"/>
      <c r="H541" s="234">
        <v>2.05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43" t="s">
        <v>162</v>
      </c>
      <c r="E542" s="244" t="s">
        <v>34</v>
      </c>
      <c r="F542" s="245" t="s">
        <v>168</v>
      </c>
      <c r="G542" s="242"/>
      <c r="H542" s="246">
        <v>31.015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84</v>
      </c>
      <c r="AY542" s="252" t="s">
        <v>153</v>
      </c>
    </row>
    <row r="543" spans="2:65" s="1" customFormat="1" ht="22.5" customHeight="1">
      <c r="B543" s="43"/>
      <c r="C543" s="206" t="s">
        <v>367</v>
      </c>
      <c r="D543" s="206" t="s">
        <v>155</v>
      </c>
      <c r="E543" s="207" t="s">
        <v>368</v>
      </c>
      <c r="F543" s="208" t="s">
        <v>369</v>
      </c>
      <c r="G543" s="209" t="s">
        <v>171</v>
      </c>
      <c r="H543" s="210">
        <v>2.769</v>
      </c>
      <c r="I543" s="211"/>
      <c r="J543" s="212">
        <f>ROUND(I543*H543,2)</f>
        <v>0</v>
      </c>
      <c r="K543" s="208" t="s">
        <v>159</v>
      </c>
      <c r="L543" s="63"/>
      <c r="M543" s="213" t="s">
        <v>34</v>
      </c>
      <c r="N543" s="214" t="s">
        <v>48</v>
      </c>
      <c r="O543" s="44"/>
      <c r="P543" s="215">
        <f>O543*H543</f>
        <v>0</v>
      </c>
      <c r="Q543" s="215">
        <v>0.0001</v>
      </c>
      <c r="R543" s="215">
        <f>Q543*H543</f>
        <v>0.0002769</v>
      </c>
      <c r="S543" s="215">
        <v>2.41</v>
      </c>
      <c r="T543" s="216">
        <f>S543*H543</f>
        <v>6.673290000000001</v>
      </c>
      <c r="AR543" s="25" t="s">
        <v>160</v>
      </c>
      <c r="AT543" s="25" t="s">
        <v>155</v>
      </c>
      <c r="AU543" s="25" t="s">
        <v>86</v>
      </c>
      <c r="AY543" s="25" t="s">
        <v>153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84</v>
      </c>
      <c r="BK543" s="217">
        <f>ROUND(I543*H543,2)</f>
        <v>0</v>
      </c>
      <c r="BL543" s="25" t="s">
        <v>160</v>
      </c>
      <c r="BM543" s="25" t="s">
        <v>370</v>
      </c>
    </row>
    <row r="544" spans="2:51" s="12" customFormat="1" ht="13.5">
      <c r="B544" s="218"/>
      <c r="C544" s="219"/>
      <c r="D544" s="220" t="s">
        <v>162</v>
      </c>
      <c r="E544" s="221" t="s">
        <v>34</v>
      </c>
      <c r="F544" s="222" t="s">
        <v>371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153</v>
      </c>
    </row>
    <row r="545" spans="2:51" s="12" customFormat="1" ht="13.5">
      <c r="B545" s="218"/>
      <c r="C545" s="219"/>
      <c r="D545" s="220" t="s">
        <v>162</v>
      </c>
      <c r="E545" s="221" t="s">
        <v>34</v>
      </c>
      <c r="F545" s="222" t="s">
        <v>372</v>
      </c>
      <c r="G545" s="219"/>
      <c r="H545" s="223" t="s">
        <v>34</v>
      </c>
      <c r="I545" s="224"/>
      <c r="J545" s="219"/>
      <c r="K545" s="219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162</v>
      </c>
      <c r="AU545" s="229" t="s">
        <v>86</v>
      </c>
      <c r="AV545" s="12" t="s">
        <v>84</v>
      </c>
      <c r="AW545" s="12" t="s">
        <v>41</v>
      </c>
      <c r="AX545" s="12" t="s">
        <v>77</v>
      </c>
      <c r="AY545" s="229" t="s">
        <v>153</v>
      </c>
    </row>
    <row r="546" spans="2:51" s="13" customFormat="1" ht="13.5">
      <c r="B546" s="230"/>
      <c r="C546" s="231"/>
      <c r="D546" s="220" t="s">
        <v>162</v>
      </c>
      <c r="E546" s="232" t="s">
        <v>34</v>
      </c>
      <c r="F546" s="233" t="s">
        <v>373</v>
      </c>
      <c r="G546" s="231"/>
      <c r="H546" s="234">
        <v>1.014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AT546" s="240" t="s">
        <v>162</v>
      </c>
      <c r="AU546" s="240" t="s">
        <v>86</v>
      </c>
      <c r="AV546" s="13" t="s">
        <v>86</v>
      </c>
      <c r="AW546" s="13" t="s">
        <v>41</v>
      </c>
      <c r="AX546" s="13" t="s">
        <v>77</v>
      </c>
      <c r="AY546" s="240" t="s">
        <v>153</v>
      </c>
    </row>
    <row r="547" spans="2:51" s="13" customFormat="1" ht="13.5">
      <c r="B547" s="230"/>
      <c r="C547" s="231"/>
      <c r="D547" s="220" t="s">
        <v>162</v>
      </c>
      <c r="E547" s="232" t="s">
        <v>34</v>
      </c>
      <c r="F547" s="233" t="s">
        <v>374</v>
      </c>
      <c r="G547" s="231"/>
      <c r="H547" s="234">
        <v>1.17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162</v>
      </c>
      <c r="AU547" s="240" t="s">
        <v>86</v>
      </c>
      <c r="AV547" s="13" t="s">
        <v>86</v>
      </c>
      <c r="AW547" s="13" t="s">
        <v>41</v>
      </c>
      <c r="AX547" s="13" t="s">
        <v>77</v>
      </c>
      <c r="AY547" s="240" t="s">
        <v>153</v>
      </c>
    </row>
    <row r="548" spans="2:51" s="12" customFormat="1" ht="13.5">
      <c r="B548" s="218"/>
      <c r="C548" s="219"/>
      <c r="D548" s="220" t="s">
        <v>162</v>
      </c>
      <c r="E548" s="221" t="s">
        <v>34</v>
      </c>
      <c r="F548" s="222" t="s">
        <v>375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51" s="13" customFormat="1" ht="13.5">
      <c r="B549" s="230"/>
      <c r="C549" s="231"/>
      <c r="D549" s="220" t="s">
        <v>162</v>
      </c>
      <c r="E549" s="232" t="s">
        <v>34</v>
      </c>
      <c r="F549" s="233" t="s">
        <v>376</v>
      </c>
      <c r="G549" s="231"/>
      <c r="H549" s="234">
        <v>0.585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51" s="14" customFormat="1" ht="13.5">
      <c r="B550" s="241"/>
      <c r="C550" s="242"/>
      <c r="D550" s="243" t="s">
        <v>162</v>
      </c>
      <c r="E550" s="244" t="s">
        <v>34</v>
      </c>
      <c r="F550" s="245" t="s">
        <v>168</v>
      </c>
      <c r="G550" s="242"/>
      <c r="H550" s="246">
        <v>2.769</v>
      </c>
      <c r="I550" s="247"/>
      <c r="J550" s="242"/>
      <c r="K550" s="242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162</v>
      </c>
      <c r="AU550" s="252" t="s">
        <v>86</v>
      </c>
      <c r="AV550" s="14" t="s">
        <v>160</v>
      </c>
      <c r="AW550" s="14" t="s">
        <v>41</v>
      </c>
      <c r="AX550" s="14" t="s">
        <v>84</v>
      </c>
      <c r="AY550" s="252" t="s">
        <v>153</v>
      </c>
    </row>
    <row r="551" spans="2:65" s="1" customFormat="1" ht="22.5" customHeight="1">
      <c r="B551" s="43"/>
      <c r="C551" s="206" t="s">
        <v>377</v>
      </c>
      <c r="D551" s="206" t="s">
        <v>155</v>
      </c>
      <c r="E551" s="207" t="s">
        <v>378</v>
      </c>
      <c r="F551" s="208" t="s">
        <v>379</v>
      </c>
      <c r="G551" s="209" t="s">
        <v>171</v>
      </c>
      <c r="H551" s="210">
        <v>4.025</v>
      </c>
      <c r="I551" s="211"/>
      <c r="J551" s="212">
        <f>ROUND(I551*H551,2)</f>
        <v>0</v>
      </c>
      <c r="K551" s="208" t="s">
        <v>159</v>
      </c>
      <c r="L551" s="63"/>
      <c r="M551" s="213" t="s">
        <v>34</v>
      </c>
      <c r="N551" s="214" t="s">
        <v>48</v>
      </c>
      <c r="O551" s="44"/>
      <c r="P551" s="215">
        <f>O551*H551</f>
        <v>0</v>
      </c>
      <c r="Q551" s="215">
        <v>0</v>
      </c>
      <c r="R551" s="215">
        <f>Q551*H551</f>
        <v>0</v>
      </c>
      <c r="S551" s="215">
        <v>2.2</v>
      </c>
      <c r="T551" s="216">
        <f>S551*H551</f>
        <v>8.855000000000002</v>
      </c>
      <c r="AR551" s="25" t="s">
        <v>160</v>
      </c>
      <c r="AT551" s="25" t="s">
        <v>155</v>
      </c>
      <c r="AU551" s="25" t="s">
        <v>86</v>
      </c>
      <c r="AY551" s="25" t="s">
        <v>153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25" t="s">
        <v>84</v>
      </c>
      <c r="BK551" s="217">
        <f>ROUND(I551*H551,2)</f>
        <v>0</v>
      </c>
      <c r="BL551" s="25" t="s">
        <v>160</v>
      </c>
      <c r="BM551" s="25" t="s">
        <v>380</v>
      </c>
    </row>
    <row r="552" spans="2:51" s="12" customFormat="1" ht="13.5">
      <c r="B552" s="218"/>
      <c r="C552" s="219"/>
      <c r="D552" s="220" t="s">
        <v>162</v>
      </c>
      <c r="E552" s="221" t="s">
        <v>34</v>
      </c>
      <c r="F552" s="222" t="s">
        <v>381</v>
      </c>
      <c r="G552" s="219"/>
      <c r="H552" s="223" t="s">
        <v>34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162</v>
      </c>
      <c r="AU552" s="229" t="s">
        <v>86</v>
      </c>
      <c r="AV552" s="12" t="s">
        <v>84</v>
      </c>
      <c r="AW552" s="12" t="s">
        <v>41</v>
      </c>
      <c r="AX552" s="12" t="s">
        <v>77</v>
      </c>
      <c r="AY552" s="229" t="s">
        <v>153</v>
      </c>
    </row>
    <row r="553" spans="2:51" s="13" customFormat="1" ht="13.5">
      <c r="B553" s="230"/>
      <c r="C553" s="231"/>
      <c r="D553" s="220" t="s">
        <v>162</v>
      </c>
      <c r="E553" s="232" t="s">
        <v>34</v>
      </c>
      <c r="F553" s="233" t="s">
        <v>382</v>
      </c>
      <c r="G553" s="231"/>
      <c r="H553" s="234">
        <v>2.36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162</v>
      </c>
      <c r="AU553" s="240" t="s">
        <v>86</v>
      </c>
      <c r="AV553" s="13" t="s">
        <v>86</v>
      </c>
      <c r="AW553" s="13" t="s">
        <v>41</v>
      </c>
      <c r="AX553" s="13" t="s">
        <v>77</v>
      </c>
      <c r="AY553" s="240" t="s">
        <v>153</v>
      </c>
    </row>
    <row r="554" spans="2:51" s="12" customFormat="1" ht="13.5">
      <c r="B554" s="218"/>
      <c r="C554" s="219"/>
      <c r="D554" s="220" t="s">
        <v>162</v>
      </c>
      <c r="E554" s="221" t="s">
        <v>34</v>
      </c>
      <c r="F554" s="222" t="s">
        <v>383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153</v>
      </c>
    </row>
    <row r="555" spans="2:51" s="13" customFormat="1" ht="13.5">
      <c r="B555" s="230"/>
      <c r="C555" s="231"/>
      <c r="D555" s="220" t="s">
        <v>162</v>
      </c>
      <c r="E555" s="232" t="s">
        <v>34</v>
      </c>
      <c r="F555" s="233" t="s">
        <v>384</v>
      </c>
      <c r="G555" s="231"/>
      <c r="H555" s="234">
        <v>1.665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51" s="14" customFormat="1" ht="13.5">
      <c r="B556" s="241"/>
      <c r="C556" s="242"/>
      <c r="D556" s="243" t="s">
        <v>162</v>
      </c>
      <c r="E556" s="244" t="s">
        <v>34</v>
      </c>
      <c r="F556" s="245" t="s">
        <v>168</v>
      </c>
      <c r="G556" s="242"/>
      <c r="H556" s="246">
        <v>4.025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162</v>
      </c>
      <c r="AU556" s="252" t="s">
        <v>86</v>
      </c>
      <c r="AV556" s="14" t="s">
        <v>160</v>
      </c>
      <c r="AW556" s="14" t="s">
        <v>41</v>
      </c>
      <c r="AX556" s="14" t="s">
        <v>84</v>
      </c>
      <c r="AY556" s="252" t="s">
        <v>153</v>
      </c>
    </row>
    <row r="557" spans="2:65" s="1" customFormat="1" ht="22.5" customHeight="1">
      <c r="B557" s="43"/>
      <c r="C557" s="206" t="s">
        <v>385</v>
      </c>
      <c r="D557" s="206" t="s">
        <v>155</v>
      </c>
      <c r="E557" s="207" t="s">
        <v>386</v>
      </c>
      <c r="F557" s="208" t="s">
        <v>387</v>
      </c>
      <c r="G557" s="209" t="s">
        <v>388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</v>
      </c>
      <c r="T557" s="216">
        <f>S557*H557</f>
        <v>2.2</v>
      </c>
      <c r="AR557" s="25" t="s">
        <v>160</v>
      </c>
      <c r="AT557" s="25" t="s">
        <v>155</v>
      </c>
      <c r="AU557" s="25" t="s">
        <v>86</v>
      </c>
      <c r="AY557" s="25" t="s">
        <v>153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160</v>
      </c>
      <c r="BM557" s="25" t="s">
        <v>389</v>
      </c>
    </row>
    <row r="558" spans="2:51" s="12" customFormat="1" ht="13.5">
      <c r="B558" s="218"/>
      <c r="C558" s="219"/>
      <c r="D558" s="220" t="s">
        <v>162</v>
      </c>
      <c r="E558" s="221" t="s">
        <v>34</v>
      </c>
      <c r="F558" s="222" t="s">
        <v>390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51" s="13" customFormat="1" ht="13.5">
      <c r="B559" s="230"/>
      <c r="C559" s="231"/>
      <c r="D559" s="220" t="s">
        <v>162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162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153</v>
      </c>
    </row>
    <row r="560" spans="2:51" s="14" customFormat="1" ht="13.5">
      <c r="B560" s="241"/>
      <c r="C560" s="242"/>
      <c r="D560" s="243" t="s">
        <v>162</v>
      </c>
      <c r="E560" s="244" t="s">
        <v>34</v>
      </c>
      <c r="F560" s="245" t="s">
        <v>168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162</v>
      </c>
      <c r="AU560" s="252" t="s">
        <v>86</v>
      </c>
      <c r="AV560" s="14" t="s">
        <v>160</v>
      </c>
      <c r="AW560" s="14" t="s">
        <v>41</v>
      </c>
      <c r="AX560" s="14" t="s">
        <v>84</v>
      </c>
      <c r="AY560" s="252" t="s">
        <v>153</v>
      </c>
    </row>
    <row r="561" spans="2:65" s="1" customFormat="1" ht="22.5" customHeight="1">
      <c r="B561" s="43"/>
      <c r="C561" s="206" t="s">
        <v>391</v>
      </c>
      <c r="D561" s="206" t="s">
        <v>155</v>
      </c>
      <c r="E561" s="207" t="s">
        <v>392</v>
      </c>
      <c r="F561" s="208" t="s">
        <v>393</v>
      </c>
      <c r="G561" s="209" t="s">
        <v>388</v>
      </c>
      <c r="H561" s="210">
        <v>1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0</v>
      </c>
      <c r="R561" s="215">
        <f>Q561*H561</f>
        <v>0</v>
      </c>
      <c r="S561" s="215">
        <v>2.2</v>
      </c>
      <c r="T561" s="216">
        <f>S561*H561</f>
        <v>2.2</v>
      </c>
      <c r="AR561" s="25" t="s">
        <v>160</v>
      </c>
      <c r="AT561" s="25" t="s">
        <v>155</v>
      </c>
      <c r="AU561" s="25" t="s">
        <v>86</v>
      </c>
      <c r="AY561" s="25" t="s">
        <v>153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160</v>
      </c>
      <c r="BM561" s="25" t="s">
        <v>394</v>
      </c>
    </row>
    <row r="562" spans="2:51" s="12" customFormat="1" ht="13.5">
      <c r="B562" s="218"/>
      <c r="C562" s="219"/>
      <c r="D562" s="220" t="s">
        <v>162</v>
      </c>
      <c r="E562" s="221" t="s">
        <v>34</v>
      </c>
      <c r="F562" s="222" t="s">
        <v>390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51" s="13" customFormat="1" ht="13.5">
      <c r="B563" s="230"/>
      <c r="C563" s="231"/>
      <c r="D563" s="220" t="s">
        <v>162</v>
      </c>
      <c r="E563" s="232" t="s">
        <v>34</v>
      </c>
      <c r="F563" s="233" t="s">
        <v>84</v>
      </c>
      <c r="G563" s="231"/>
      <c r="H563" s="234">
        <v>1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51" s="14" customFormat="1" ht="13.5">
      <c r="B564" s="241"/>
      <c r="C564" s="242"/>
      <c r="D564" s="243" t="s">
        <v>162</v>
      </c>
      <c r="E564" s="244" t="s">
        <v>34</v>
      </c>
      <c r="F564" s="245" t="s">
        <v>168</v>
      </c>
      <c r="G564" s="242"/>
      <c r="H564" s="246">
        <v>1</v>
      </c>
      <c r="I564" s="247"/>
      <c r="J564" s="242"/>
      <c r="K564" s="242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162</v>
      </c>
      <c r="AU564" s="252" t="s">
        <v>86</v>
      </c>
      <c r="AV564" s="14" t="s">
        <v>160</v>
      </c>
      <c r="AW564" s="14" t="s">
        <v>41</v>
      </c>
      <c r="AX564" s="14" t="s">
        <v>84</v>
      </c>
      <c r="AY564" s="252" t="s">
        <v>153</v>
      </c>
    </row>
    <row r="565" spans="2:65" s="1" customFormat="1" ht="22.5" customHeight="1">
      <c r="B565" s="43"/>
      <c r="C565" s="206" t="s">
        <v>395</v>
      </c>
      <c r="D565" s="206" t="s">
        <v>155</v>
      </c>
      <c r="E565" s="207" t="s">
        <v>396</v>
      </c>
      <c r="F565" s="208" t="s">
        <v>397</v>
      </c>
      <c r="G565" s="209" t="s">
        <v>318</v>
      </c>
      <c r="H565" s="210">
        <v>3</v>
      </c>
      <c r="I565" s="211"/>
      <c r="J565" s="212">
        <f>ROUND(I565*H565,2)</f>
        <v>0</v>
      </c>
      <c r="K565" s="208" t="s">
        <v>34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0.00094</v>
      </c>
      <c r="R565" s="215">
        <f>Q565*H565</f>
        <v>0.00282</v>
      </c>
      <c r="S565" s="215">
        <v>0</v>
      </c>
      <c r="T565" s="216">
        <f>S565*H565</f>
        <v>0</v>
      </c>
      <c r="AR565" s="25" t="s">
        <v>398</v>
      </c>
      <c r="AT565" s="25" t="s">
        <v>155</v>
      </c>
      <c r="AU565" s="25" t="s">
        <v>86</v>
      </c>
      <c r="AY565" s="25" t="s">
        <v>153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398</v>
      </c>
      <c r="BM565" s="25" t="s">
        <v>399</v>
      </c>
    </row>
    <row r="566" spans="2:51" s="13" customFormat="1" ht="13.5">
      <c r="B566" s="230"/>
      <c r="C566" s="231"/>
      <c r="D566" s="220" t="s">
        <v>162</v>
      </c>
      <c r="E566" s="232" t="s">
        <v>34</v>
      </c>
      <c r="F566" s="233" t="s">
        <v>95</v>
      </c>
      <c r="G566" s="231"/>
      <c r="H566" s="234">
        <v>3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162</v>
      </c>
      <c r="AU566" s="240" t="s">
        <v>86</v>
      </c>
      <c r="AV566" s="13" t="s">
        <v>86</v>
      </c>
      <c r="AW566" s="13" t="s">
        <v>41</v>
      </c>
      <c r="AX566" s="13" t="s">
        <v>77</v>
      </c>
      <c r="AY566" s="240" t="s">
        <v>153</v>
      </c>
    </row>
    <row r="567" spans="2:51" s="14" customFormat="1" ht="13.5">
      <c r="B567" s="241"/>
      <c r="C567" s="242"/>
      <c r="D567" s="220" t="s">
        <v>162</v>
      </c>
      <c r="E567" s="253" t="s">
        <v>34</v>
      </c>
      <c r="F567" s="254" t="s">
        <v>168</v>
      </c>
      <c r="G567" s="242"/>
      <c r="H567" s="255">
        <v>3</v>
      </c>
      <c r="I567" s="247"/>
      <c r="J567" s="242"/>
      <c r="K567" s="242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162</v>
      </c>
      <c r="AU567" s="252" t="s">
        <v>86</v>
      </c>
      <c r="AV567" s="14" t="s">
        <v>160</v>
      </c>
      <c r="AW567" s="14" t="s">
        <v>41</v>
      </c>
      <c r="AX567" s="14" t="s">
        <v>84</v>
      </c>
      <c r="AY567" s="252" t="s">
        <v>153</v>
      </c>
    </row>
    <row r="568" spans="2:63" s="11" customFormat="1" ht="29.85" customHeight="1">
      <c r="B568" s="189"/>
      <c r="C568" s="190"/>
      <c r="D568" s="203" t="s">
        <v>76</v>
      </c>
      <c r="E568" s="204" t="s">
        <v>400</v>
      </c>
      <c r="F568" s="204" t="s">
        <v>401</v>
      </c>
      <c r="G568" s="190"/>
      <c r="H568" s="190"/>
      <c r="I568" s="193"/>
      <c r="J568" s="205">
        <f>BK568</f>
        <v>0</v>
      </c>
      <c r="K568" s="190"/>
      <c r="L568" s="195"/>
      <c r="M568" s="196"/>
      <c r="N568" s="197"/>
      <c r="O568" s="197"/>
      <c r="P568" s="198">
        <f>SUM(P569:P608)</f>
        <v>0</v>
      </c>
      <c r="Q568" s="197"/>
      <c r="R568" s="198">
        <f>SUM(R569:R608)</f>
        <v>0</v>
      </c>
      <c r="S568" s="197"/>
      <c r="T568" s="199">
        <f>SUM(T569:T608)</f>
        <v>15.825000000000001</v>
      </c>
      <c r="AR568" s="200" t="s">
        <v>84</v>
      </c>
      <c r="AT568" s="201" t="s">
        <v>76</v>
      </c>
      <c r="AU568" s="201" t="s">
        <v>84</v>
      </c>
      <c r="AY568" s="200" t="s">
        <v>153</v>
      </c>
      <c r="BK568" s="202">
        <f>SUM(BK569:BK608)</f>
        <v>0</v>
      </c>
    </row>
    <row r="569" spans="2:65" s="1" customFormat="1" ht="44.25" customHeight="1">
      <c r="B569" s="43"/>
      <c r="C569" s="206" t="s">
        <v>402</v>
      </c>
      <c r="D569" s="206" t="s">
        <v>155</v>
      </c>
      <c r="E569" s="207" t="s">
        <v>403</v>
      </c>
      <c r="F569" s="208" t="s">
        <v>404</v>
      </c>
      <c r="G569" s="209" t="s">
        <v>171</v>
      </c>
      <c r="H569" s="210">
        <v>10.55</v>
      </c>
      <c r="I569" s="211"/>
      <c r="J569" s="212">
        <f>ROUND(I569*H569,2)</f>
        <v>0</v>
      </c>
      <c r="K569" s="208" t="s">
        <v>159</v>
      </c>
      <c r="L569" s="63"/>
      <c r="M569" s="213" t="s">
        <v>34</v>
      </c>
      <c r="N569" s="214" t="s">
        <v>48</v>
      </c>
      <c r="O569" s="44"/>
      <c r="P569" s="215">
        <f>O569*H569</f>
        <v>0</v>
      </c>
      <c r="Q569" s="215">
        <v>0</v>
      </c>
      <c r="R569" s="215">
        <f>Q569*H569</f>
        <v>0</v>
      </c>
      <c r="S569" s="215">
        <v>1.5</v>
      </c>
      <c r="T569" s="216">
        <f>S569*H569</f>
        <v>15.825000000000001</v>
      </c>
      <c r="AR569" s="25" t="s">
        <v>160</v>
      </c>
      <c r="AT569" s="25" t="s">
        <v>155</v>
      </c>
      <c r="AU569" s="25" t="s">
        <v>86</v>
      </c>
      <c r="AY569" s="25" t="s">
        <v>153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25" t="s">
        <v>84</v>
      </c>
      <c r="BK569" s="217">
        <f>ROUND(I569*H569,2)</f>
        <v>0</v>
      </c>
      <c r="BL569" s="25" t="s">
        <v>160</v>
      </c>
      <c r="BM569" s="25" t="s">
        <v>405</v>
      </c>
    </row>
    <row r="570" spans="2:51" s="12" customFormat="1" ht="13.5">
      <c r="B570" s="218"/>
      <c r="C570" s="219"/>
      <c r="D570" s="220" t="s">
        <v>162</v>
      </c>
      <c r="E570" s="221" t="s">
        <v>34</v>
      </c>
      <c r="F570" s="222" t="s">
        <v>406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153</v>
      </c>
    </row>
    <row r="571" spans="2:51" s="12" customFormat="1" ht="13.5">
      <c r="B571" s="218"/>
      <c r="C571" s="219"/>
      <c r="D571" s="220" t="s">
        <v>162</v>
      </c>
      <c r="E571" s="221" t="s">
        <v>34</v>
      </c>
      <c r="F571" s="222" t="s">
        <v>407</v>
      </c>
      <c r="G571" s="219"/>
      <c r="H571" s="223" t="s">
        <v>34</v>
      </c>
      <c r="I571" s="224"/>
      <c r="J571" s="219"/>
      <c r="K571" s="219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162</v>
      </c>
      <c r="AU571" s="229" t="s">
        <v>86</v>
      </c>
      <c r="AV571" s="12" t="s">
        <v>84</v>
      </c>
      <c r="AW571" s="12" t="s">
        <v>41</v>
      </c>
      <c r="AX571" s="12" t="s">
        <v>77</v>
      </c>
      <c r="AY571" s="229" t="s">
        <v>153</v>
      </c>
    </row>
    <row r="572" spans="2:51" s="13" customFormat="1" ht="13.5">
      <c r="B572" s="230"/>
      <c r="C572" s="231"/>
      <c r="D572" s="220" t="s">
        <v>162</v>
      </c>
      <c r="E572" s="232" t="s">
        <v>34</v>
      </c>
      <c r="F572" s="233" t="s">
        <v>408</v>
      </c>
      <c r="G572" s="231"/>
      <c r="H572" s="234">
        <v>19.08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AT572" s="240" t="s">
        <v>162</v>
      </c>
      <c r="AU572" s="240" t="s">
        <v>86</v>
      </c>
      <c r="AV572" s="13" t="s">
        <v>86</v>
      </c>
      <c r="AW572" s="13" t="s">
        <v>41</v>
      </c>
      <c r="AX572" s="13" t="s">
        <v>77</v>
      </c>
      <c r="AY572" s="240" t="s">
        <v>153</v>
      </c>
    </row>
    <row r="573" spans="2:51" s="12" customFormat="1" ht="13.5">
      <c r="B573" s="218"/>
      <c r="C573" s="219"/>
      <c r="D573" s="220" t="s">
        <v>162</v>
      </c>
      <c r="E573" s="221" t="s">
        <v>34</v>
      </c>
      <c r="F573" s="222" t="s">
        <v>308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51" s="12" customFormat="1" ht="13.5">
      <c r="B574" s="218"/>
      <c r="C574" s="219"/>
      <c r="D574" s="220" t="s">
        <v>162</v>
      </c>
      <c r="E574" s="221" t="s">
        <v>34</v>
      </c>
      <c r="F574" s="222" t="s">
        <v>309</v>
      </c>
      <c r="G574" s="219"/>
      <c r="H574" s="223" t="s">
        <v>34</v>
      </c>
      <c r="I574" s="224"/>
      <c r="J574" s="219"/>
      <c r="K574" s="219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162</v>
      </c>
      <c r="AU574" s="229" t="s">
        <v>86</v>
      </c>
      <c r="AV574" s="12" t="s">
        <v>84</v>
      </c>
      <c r="AW574" s="12" t="s">
        <v>41</v>
      </c>
      <c r="AX574" s="12" t="s">
        <v>77</v>
      </c>
      <c r="AY574" s="229" t="s">
        <v>153</v>
      </c>
    </row>
    <row r="575" spans="2:51" s="13" customFormat="1" ht="13.5">
      <c r="B575" s="230"/>
      <c r="C575" s="231"/>
      <c r="D575" s="220" t="s">
        <v>162</v>
      </c>
      <c r="E575" s="232" t="s">
        <v>34</v>
      </c>
      <c r="F575" s="233" t="s">
        <v>310</v>
      </c>
      <c r="G575" s="231"/>
      <c r="H575" s="234">
        <v>33.33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162</v>
      </c>
      <c r="AU575" s="240" t="s">
        <v>86</v>
      </c>
      <c r="AV575" s="13" t="s">
        <v>86</v>
      </c>
      <c r="AW575" s="13" t="s">
        <v>41</v>
      </c>
      <c r="AX575" s="13" t="s">
        <v>77</v>
      </c>
      <c r="AY575" s="240" t="s">
        <v>153</v>
      </c>
    </row>
    <row r="576" spans="2:51" s="14" customFormat="1" ht="13.5">
      <c r="B576" s="241"/>
      <c r="C576" s="242"/>
      <c r="D576" s="220" t="s">
        <v>162</v>
      </c>
      <c r="E576" s="253" t="s">
        <v>34</v>
      </c>
      <c r="F576" s="254" t="s">
        <v>168</v>
      </c>
      <c r="G576" s="242"/>
      <c r="H576" s="255">
        <v>52.41</v>
      </c>
      <c r="I576" s="247"/>
      <c r="J576" s="242"/>
      <c r="K576" s="242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162</v>
      </c>
      <c r="AU576" s="252" t="s">
        <v>86</v>
      </c>
      <c r="AV576" s="14" t="s">
        <v>160</v>
      </c>
      <c r="AW576" s="14" t="s">
        <v>41</v>
      </c>
      <c r="AX576" s="14" t="s">
        <v>77</v>
      </c>
      <c r="AY576" s="252" t="s">
        <v>153</v>
      </c>
    </row>
    <row r="577" spans="2:51" s="13" customFormat="1" ht="13.5">
      <c r="B577" s="230"/>
      <c r="C577" s="231"/>
      <c r="D577" s="220" t="s">
        <v>162</v>
      </c>
      <c r="E577" s="232" t="s">
        <v>34</v>
      </c>
      <c r="F577" s="233" t="s">
        <v>409</v>
      </c>
      <c r="G577" s="231"/>
      <c r="H577" s="234">
        <v>10.482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51" s="14" customFormat="1" ht="13.5">
      <c r="B578" s="241"/>
      <c r="C578" s="242"/>
      <c r="D578" s="220" t="s">
        <v>162</v>
      </c>
      <c r="E578" s="253" t="s">
        <v>34</v>
      </c>
      <c r="F578" s="254" t="s">
        <v>257</v>
      </c>
      <c r="G578" s="242"/>
      <c r="H578" s="255">
        <v>10.482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162</v>
      </c>
      <c r="AU578" s="252" t="s">
        <v>86</v>
      </c>
      <c r="AV578" s="14" t="s">
        <v>160</v>
      </c>
      <c r="AW578" s="14" t="s">
        <v>41</v>
      </c>
      <c r="AX578" s="14" t="s">
        <v>77</v>
      </c>
      <c r="AY578" s="252" t="s">
        <v>153</v>
      </c>
    </row>
    <row r="579" spans="2:51" s="12" customFormat="1" ht="13.5">
      <c r="B579" s="218"/>
      <c r="C579" s="219"/>
      <c r="D579" s="220" t="s">
        <v>162</v>
      </c>
      <c r="E579" s="221" t="s">
        <v>34</v>
      </c>
      <c r="F579" s="222" t="s">
        <v>241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51" s="12" customFormat="1" ht="13.5">
      <c r="B580" s="218"/>
      <c r="C580" s="219"/>
      <c r="D580" s="220" t="s">
        <v>162</v>
      </c>
      <c r="E580" s="221" t="s">
        <v>34</v>
      </c>
      <c r="F580" s="222" t="s">
        <v>242</v>
      </c>
      <c r="G580" s="219"/>
      <c r="H580" s="223" t="s">
        <v>34</v>
      </c>
      <c r="I580" s="224"/>
      <c r="J580" s="219"/>
      <c r="K580" s="219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162</v>
      </c>
      <c r="AU580" s="229" t="s">
        <v>86</v>
      </c>
      <c r="AV580" s="12" t="s">
        <v>84</v>
      </c>
      <c r="AW580" s="12" t="s">
        <v>41</v>
      </c>
      <c r="AX580" s="12" t="s">
        <v>77</v>
      </c>
      <c r="AY580" s="229" t="s">
        <v>153</v>
      </c>
    </row>
    <row r="581" spans="2:51" s="13" customFormat="1" ht="13.5">
      <c r="B581" s="230"/>
      <c r="C581" s="231"/>
      <c r="D581" s="220" t="s">
        <v>162</v>
      </c>
      <c r="E581" s="232" t="s">
        <v>34</v>
      </c>
      <c r="F581" s="233" t="s">
        <v>243</v>
      </c>
      <c r="G581" s="231"/>
      <c r="H581" s="234">
        <v>0.68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51" s="14" customFormat="1" ht="13.5">
      <c r="B582" s="241"/>
      <c r="C582" s="242"/>
      <c r="D582" s="220" t="s">
        <v>162</v>
      </c>
      <c r="E582" s="253" t="s">
        <v>34</v>
      </c>
      <c r="F582" s="254" t="s">
        <v>168</v>
      </c>
      <c r="G582" s="242"/>
      <c r="H582" s="255">
        <v>0.68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77</v>
      </c>
      <c r="AY582" s="252" t="s">
        <v>153</v>
      </c>
    </row>
    <row r="583" spans="2:51" s="13" customFormat="1" ht="13.5">
      <c r="B583" s="230"/>
      <c r="C583" s="231"/>
      <c r="D583" s="220" t="s">
        <v>162</v>
      </c>
      <c r="E583" s="232" t="s">
        <v>34</v>
      </c>
      <c r="F583" s="233" t="s">
        <v>410</v>
      </c>
      <c r="G583" s="231"/>
      <c r="H583" s="234">
        <v>0.068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162</v>
      </c>
      <c r="AU583" s="240" t="s">
        <v>86</v>
      </c>
      <c r="AV583" s="13" t="s">
        <v>86</v>
      </c>
      <c r="AW583" s="13" t="s">
        <v>41</v>
      </c>
      <c r="AX583" s="13" t="s">
        <v>77</v>
      </c>
      <c r="AY583" s="240" t="s">
        <v>153</v>
      </c>
    </row>
    <row r="584" spans="2:51" s="14" customFormat="1" ht="13.5">
      <c r="B584" s="241"/>
      <c r="C584" s="242"/>
      <c r="D584" s="220" t="s">
        <v>162</v>
      </c>
      <c r="E584" s="253" t="s">
        <v>34</v>
      </c>
      <c r="F584" s="254" t="s">
        <v>257</v>
      </c>
      <c r="G584" s="242"/>
      <c r="H584" s="255">
        <v>0.068</v>
      </c>
      <c r="I584" s="247"/>
      <c r="J584" s="242"/>
      <c r="K584" s="242"/>
      <c r="L584" s="248"/>
      <c r="M584" s="249"/>
      <c r="N584" s="250"/>
      <c r="O584" s="250"/>
      <c r="P584" s="250"/>
      <c r="Q584" s="250"/>
      <c r="R584" s="250"/>
      <c r="S584" s="250"/>
      <c r="T584" s="251"/>
      <c r="AT584" s="252" t="s">
        <v>162</v>
      </c>
      <c r="AU584" s="252" t="s">
        <v>86</v>
      </c>
      <c r="AV584" s="14" t="s">
        <v>160</v>
      </c>
      <c r="AW584" s="14" t="s">
        <v>41</v>
      </c>
      <c r="AX584" s="14" t="s">
        <v>77</v>
      </c>
      <c r="AY584" s="252" t="s">
        <v>153</v>
      </c>
    </row>
    <row r="585" spans="2:51" s="13" customFormat="1" ht="13.5">
      <c r="B585" s="230"/>
      <c r="C585" s="231"/>
      <c r="D585" s="220" t="s">
        <v>162</v>
      </c>
      <c r="E585" s="232" t="s">
        <v>34</v>
      </c>
      <c r="F585" s="233" t="s">
        <v>411</v>
      </c>
      <c r="G585" s="231"/>
      <c r="H585" s="234">
        <v>10.55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162</v>
      </c>
      <c r="AU585" s="240" t="s">
        <v>86</v>
      </c>
      <c r="AV585" s="13" t="s">
        <v>86</v>
      </c>
      <c r="AW585" s="13" t="s">
        <v>41</v>
      </c>
      <c r="AX585" s="13" t="s">
        <v>77</v>
      </c>
      <c r="AY585" s="240" t="s">
        <v>153</v>
      </c>
    </row>
    <row r="586" spans="2:51" s="14" customFormat="1" ht="13.5">
      <c r="B586" s="241"/>
      <c r="C586" s="242"/>
      <c r="D586" s="243" t="s">
        <v>162</v>
      </c>
      <c r="E586" s="244" t="s">
        <v>34</v>
      </c>
      <c r="F586" s="245" t="s">
        <v>168</v>
      </c>
      <c r="G586" s="242"/>
      <c r="H586" s="246">
        <v>10.55</v>
      </c>
      <c r="I586" s="247"/>
      <c r="J586" s="242"/>
      <c r="K586" s="242"/>
      <c r="L586" s="248"/>
      <c r="M586" s="249"/>
      <c r="N586" s="250"/>
      <c r="O586" s="250"/>
      <c r="P586" s="250"/>
      <c r="Q586" s="250"/>
      <c r="R586" s="250"/>
      <c r="S586" s="250"/>
      <c r="T586" s="251"/>
      <c r="AT586" s="252" t="s">
        <v>162</v>
      </c>
      <c r="AU586" s="252" t="s">
        <v>86</v>
      </c>
      <c r="AV586" s="14" t="s">
        <v>160</v>
      </c>
      <c r="AW586" s="14" t="s">
        <v>41</v>
      </c>
      <c r="AX586" s="14" t="s">
        <v>84</v>
      </c>
      <c r="AY586" s="252" t="s">
        <v>153</v>
      </c>
    </row>
    <row r="587" spans="2:65" s="1" customFormat="1" ht="44.25" customHeight="1">
      <c r="B587" s="43"/>
      <c r="C587" s="206" t="s">
        <v>412</v>
      </c>
      <c r="D587" s="206" t="s">
        <v>155</v>
      </c>
      <c r="E587" s="207" t="s">
        <v>413</v>
      </c>
      <c r="F587" s="208" t="s">
        <v>414</v>
      </c>
      <c r="G587" s="209" t="s">
        <v>171</v>
      </c>
      <c r="H587" s="210">
        <v>10.482</v>
      </c>
      <c r="I587" s="211"/>
      <c r="J587" s="212">
        <f>ROUND(I587*H587,2)</f>
        <v>0</v>
      </c>
      <c r="K587" s="208" t="s">
        <v>159</v>
      </c>
      <c r="L587" s="63"/>
      <c r="M587" s="213" t="s">
        <v>34</v>
      </c>
      <c r="N587" s="214" t="s">
        <v>48</v>
      </c>
      <c r="O587" s="44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AR587" s="25" t="s">
        <v>160</v>
      </c>
      <c r="AT587" s="25" t="s">
        <v>155</v>
      </c>
      <c r="AU587" s="25" t="s">
        <v>86</v>
      </c>
      <c r="AY587" s="25" t="s">
        <v>153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25" t="s">
        <v>84</v>
      </c>
      <c r="BK587" s="217">
        <f>ROUND(I587*H587,2)</f>
        <v>0</v>
      </c>
      <c r="BL587" s="25" t="s">
        <v>160</v>
      </c>
      <c r="BM587" s="25" t="s">
        <v>415</v>
      </c>
    </row>
    <row r="588" spans="2:51" s="12" customFormat="1" ht="13.5">
      <c r="B588" s="218"/>
      <c r="C588" s="219"/>
      <c r="D588" s="220" t="s">
        <v>162</v>
      </c>
      <c r="E588" s="221" t="s">
        <v>34</v>
      </c>
      <c r="F588" s="222" t="s">
        <v>406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51" s="12" customFormat="1" ht="13.5">
      <c r="B589" s="218"/>
      <c r="C589" s="219"/>
      <c r="D589" s="220" t="s">
        <v>162</v>
      </c>
      <c r="E589" s="221" t="s">
        <v>34</v>
      </c>
      <c r="F589" s="222" t="s">
        <v>407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51" s="13" customFormat="1" ht="13.5">
      <c r="B590" s="230"/>
      <c r="C590" s="231"/>
      <c r="D590" s="220" t="s">
        <v>162</v>
      </c>
      <c r="E590" s="232" t="s">
        <v>34</v>
      </c>
      <c r="F590" s="233" t="s">
        <v>408</v>
      </c>
      <c r="G590" s="231"/>
      <c r="H590" s="234">
        <v>19.08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51" s="12" customFormat="1" ht="13.5">
      <c r="B591" s="218"/>
      <c r="C591" s="219"/>
      <c r="D591" s="220" t="s">
        <v>162</v>
      </c>
      <c r="E591" s="221" t="s">
        <v>34</v>
      </c>
      <c r="F591" s="222" t="s">
        <v>308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51" s="12" customFormat="1" ht="13.5">
      <c r="B592" s="218"/>
      <c r="C592" s="219"/>
      <c r="D592" s="220" t="s">
        <v>162</v>
      </c>
      <c r="E592" s="221" t="s">
        <v>34</v>
      </c>
      <c r="F592" s="222" t="s">
        <v>309</v>
      </c>
      <c r="G592" s="219"/>
      <c r="H592" s="223" t="s">
        <v>34</v>
      </c>
      <c r="I592" s="224"/>
      <c r="J592" s="219"/>
      <c r="K592" s="219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162</v>
      </c>
      <c r="AU592" s="229" t="s">
        <v>86</v>
      </c>
      <c r="AV592" s="12" t="s">
        <v>84</v>
      </c>
      <c r="AW592" s="12" t="s">
        <v>41</v>
      </c>
      <c r="AX592" s="12" t="s">
        <v>77</v>
      </c>
      <c r="AY592" s="229" t="s">
        <v>153</v>
      </c>
    </row>
    <row r="593" spans="2:51" s="13" customFormat="1" ht="13.5">
      <c r="B593" s="230"/>
      <c r="C593" s="231"/>
      <c r="D593" s="220" t="s">
        <v>162</v>
      </c>
      <c r="E593" s="232" t="s">
        <v>34</v>
      </c>
      <c r="F593" s="233" t="s">
        <v>310</v>
      </c>
      <c r="G593" s="231"/>
      <c r="H593" s="234">
        <v>33.33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AT593" s="240" t="s">
        <v>162</v>
      </c>
      <c r="AU593" s="240" t="s">
        <v>86</v>
      </c>
      <c r="AV593" s="13" t="s">
        <v>86</v>
      </c>
      <c r="AW593" s="13" t="s">
        <v>41</v>
      </c>
      <c r="AX593" s="13" t="s">
        <v>77</v>
      </c>
      <c r="AY593" s="240" t="s">
        <v>153</v>
      </c>
    </row>
    <row r="594" spans="2:51" s="14" customFormat="1" ht="13.5">
      <c r="B594" s="241"/>
      <c r="C594" s="242"/>
      <c r="D594" s="220" t="s">
        <v>162</v>
      </c>
      <c r="E594" s="253" t="s">
        <v>34</v>
      </c>
      <c r="F594" s="254" t="s">
        <v>168</v>
      </c>
      <c r="G594" s="242"/>
      <c r="H594" s="255">
        <v>52.41</v>
      </c>
      <c r="I594" s="247"/>
      <c r="J594" s="242"/>
      <c r="K594" s="242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162</v>
      </c>
      <c r="AU594" s="252" t="s">
        <v>86</v>
      </c>
      <c r="AV594" s="14" t="s">
        <v>160</v>
      </c>
      <c r="AW594" s="14" t="s">
        <v>41</v>
      </c>
      <c r="AX594" s="14" t="s">
        <v>77</v>
      </c>
      <c r="AY594" s="252" t="s">
        <v>153</v>
      </c>
    </row>
    <row r="595" spans="2:51" s="13" customFormat="1" ht="13.5">
      <c r="B595" s="230"/>
      <c r="C595" s="231"/>
      <c r="D595" s="220" t="s">
        <v>162</v>
      </c>
      <c r="E595" s="232" t="s">
        <v>34</v>
      </c>
      <c r="F595" s="233" t="s">
        <v>409</v>
      </c>
      <c r="G595" s="231"/>
      <c r="H595" s="234">
        <v>10.482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162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153</v>
      </c>
    </row>
    <row r="596" spans="2:51" s="14" customFormat="1" ht="13.5">
      <c r="B596" s="241"/>
      <c r="C596" s="242"/>
      <c r="D596" s="243" t="s">
        <v>162</v>
      </c>
      <c r="E596" s="244" t="s">
        <v>34</v>
      </c>
      <c r="F596" s="245" t="s">
        <v>168</v>
      </c>
      <c r="G596" s="242"/>
      <c r="H596" s="246">
        <v>10.482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162</v>
      </c>
      <c r="AU596" s="252" t="s">
        <v>86</v>
      </c>
      <c r="AV596" s="14" t="s">
        <v>160</v>
      </c>
      <c r="AW596" s="14" t="s">
        <v>41</v>
      </c>
      <c r="AX596" s="14" t="s">
        <v>84</v>
      </c>
      <c r="AY596" s="252" t="s">
        <v>153</v>
      </c>
    </row>
    <row r="597" spans="2:65" s="1" customFormat="1" ht="31.5" customHeight="1">
      <c r="B597" s="43"/>
      <c r="C597" s="206" t="s">
        <v>416</v>
      </c>
      <c r="D597" s="206" t="s">
        <v>155</v>
      </c>
      <c r="E597" s="207" t="s">
        <v>417</v>
      </c>
      <c r="F597" s="208" t="s">
        <v>418</v>
      </c>
      <c r="G597" s="209" t="s">
        <v>218</v>
      </c>
      <c r="H597" s="210">
        <v>255.937</v>
      </c>
      <c r="I597" s="211"/>
      <c r="J597" s="212">
        <f>ROUND(I597*H597,2)</f>
        <v>0</v>
      </c>
      <c r="K597" s="208" t="s">
        <v>159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160</v>
      </c>
      <c r="AT597" s="25" t="s">
        <v>155</v>
      </c>
      <c r="AU597" s="25" t="s">
        <v>86</v>
      </c>
      <c r="AY597" s="25" t="s">
        <v>153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160</v>
      </c>
      <c r="BM597" s="25" t="s">
        <v>419</v>
      </c>
    </row>
    <row r="598" spans="2:65" s="1" customFormat="1" ht="22.5" customHeight="1">
      <c r="B598" s="43"/>
      <c r="C598" s="206" t="s">
        <v>420</v>
      </c>
      <c r="D598" s="206" t="s">
        <v>155</v>
      </c>
      <c r="E598" s="207" t="s">
        <v>421</v>
      </c>
      <c r="F598" s="208" t="s">
        <v>422</v>
      </c>
      <c r="G598" s="209" t="s">
        <v>423</v>
      </c>
      <c r="H598" s="210">
        <v>24</v>
      </c>
      <c r="I598" s="211"/>
      <c r="J598" s="212">
        <f>ROUND(I598*H598,2)</f>
        <v>0</v>
      </c>
      <c r="K598" s="208" t="s">
        <v>159</v>
      </c>
      <c r="L598" s="63"/>
      <c r="M598" s="213" t="s">
        <v>34</v>
      </c>
      <c r="N598" s="214" t="s">
        <v>48</v>
      </c>
      <c r="O598" s="44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AR598" s="25" t="s">
        <v>160</v>
      </c>
      <c r="AT598" s="25" t="s">
        <v>155</v>
      </c>
      <c r="AU598" s="25" t="s">
        <v>86</v>
      </c>
      <c r="AY598" s="25" t="s">
        <v>153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25" t="s">
        <v>84</v>
      </c>
      <c r="BK598" s="217">
        <f>ROUND(I598*H598,2)</f>
        <v>0</v>
      </c>
      <c r="BL598" s="25" t="s">
        <v>160</v>
      </c>
      <c r="BM598" s="25" t="s">
        <v>424</v>
      </c>
    </row>
    <row r="599" spans="2:51" s="13" customFormat="1" ht="13.5">
      <c r="B599" s="230"/>
      <c r="C599" s="231"/>
      <c r="D599" s="220" t="s">
        <v>162</v>
      </c>
      <c r="E599" s="232" t="s">
        <v>34</v>
      </c>
      <c r="F599" s="233" t="s">
        <v>425</v>
      </c>
      <c r="G599" s="231"/>
      <c r="H599" s="234">
        <v>24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AT599" s="240" t="s">
        <v>162</v>
      </c>
      <c r="AU599" s="240" t="s">
        <v>86</v>
      </c>
      <c r="AV599" s="13" t="s">
        <v>86</v>
      </c>
      <c r="AW599" s="13" t="s">
        <v>41</v>
      </c>
      <c r="AX599" s="13" t="s">
        <v>77</v>
      </c>
      <c r="AY599" s="240" t="s">
        <v>153</v>
      </c>
    </row>
    <row r="600" spans="2:51" s="14" customFormat="1" ht="13.5">
      <c r="B600" s="241"/>
      <c r="C600" s="242"/>
      <c r="D600" s="243" t="s">
        <v>162</v>
      </c>
      <c r="E600" s="244" t="s">
        <v>34</v>
      </c>
      <c r="F600" s="245" t="s">
        <v>168</v>
      </c>
      <c r="G600" s="242"/>
      <c r="H600" s="246">
        <v>24</v>
      </c>
      <c r="I600" s="247"/>
      <c r="J600" s="242"/>
      <c r="K600" s="242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162</v>
      </c>
      <c r="AU600" s="252" t="s">
        <v>86</v>
      </c>
      <c r="AV600" s="14" t="s">
        <v>160</v>
      </c>
      <c r="AW600" s="14" t="s">
        <v>41</v>
      </c>
      <c r="AX600" s="14" t="s">
        <v>84</v>
      </c>
      <c r="AY600" s="252" t="s">
        <v>153</v>
      </c>
    </row>
    <row r="601" spans="2:65" s="1" customFormat="1" ht="31.5" customHeight="1">
      <c r="B601" s="43"/>
      <c r="C601" s="206" t="s">
        <v>426</v>
      </c>
      <c r="D601" s="206" t="s">
        <v>155</v>
      </c>
      <c r="E601" s="207" t="s">
        <v>427</v>
      </c>
      <c r="F601" s="208" t="s">
        <v>428</v>
      </c>
      <c r="G601" s="209" t="s">
        <v>423</v>
      </c>
      <c r="H601" s="210">
        <v>720</v>
      </c>
      <c r="I601" s="211"/>
      <c r="J601" s="212">
        <f>ROUND(I601*H601,2)</f>
        <v>0</v>
      </c>
      <c r="K601" s="208" t="s">
        <v>159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160</v>
      </c>
      <c r="AT601" s="25" t="s">
        <v>155</v>
      </c>
      <c r="AU601" s="25" t="s">
        <v>86</v>
      </c>
      <c r="AY601" s="25" t="s">
        <v>153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160</v>
      </c>
      <c r="BM601" s="25" t="s">
        <v>429</v>
      </c>
    </row>
    <row r="602" spans="2:51" s="13" customFormat="1" ht="13.5">
      <c r="B602" s="230"/>
      <c r="C602" s="231"/>
      <c r="D602" s="220" t="s">
        <v>162</v>
      </c>
      <c r="E602" s="232" t="s">
        <v>34</v>
      </c>
      <c r="F602" s="233" t="s">
        <v>430</v>
      </c>
      <c r="G602" s="231"/>
      <c r="H602" s="234">
        <v>720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162</v>
      </c>
      <c r="AU602" s="240" t="s">
        <v>86</v>
      </c>
      <c r="AV602" s="13" t="s">
        <v>86</v>
      </c>
      <c r="AW602" s="13" t="s">
        <v>41</v>
      </c>
      <c r="AX602" s="13" t="s">
        <v>77</v>
      </c>
      <c r="AY602" s="240" t="s">
        <v>153</v>
      </c>
    </row>
    <row r="603" spans="2:51" s="14" customFormat="1" ht="13.5">
      <c r="B603" s="241"/>
      <c r="C603" s="242"/>
      <c r="D603" s="243" t="s">
        <v>162</v>
      </c>
      <c r="E603" s="244" t="s">
        <v>34</v>
      </c>
      <c r="F603" s="245" t="s">
        <v>168</v>
      </c>
      <c r="G603" s="242"/>
      <c r="H603" s="246">
        <v>720</v>
      </c>
      <c r="I603" s="247"/>
      <c r="J603" s="242"/>
      <c r="K603" s="242"/>
      <c r="L603" s="248"/>
      <c r="M603" s="249"/>
      <c r="N603" s="250"/>
      <c r="O603" s="250"/>
      <c r="P603" s="250"/>
      <c r="Q603" s="250"/>
      <c r="R603" s="250"/>
      <c r="S603" s="250"/>
      <c r="T603" s="251"/>
      <c r="AT603" s="252" t="s">
        <v>162</v>
      </c>
      <c r="AU603" s="252" t="s">
        <v>86</v>
      </c>
      <c r="AV603" s="14" t="s">
        <v>160</v>
      </c>
      <c r="AW603" s="14" t="s">
        <v>41</v>
      </c>
      <c r="AX603" s="14" t="s">
        <v>84</v>
      </c>
      <c r="AY603" s="252" t="s">
        <v>153</v>
      </c>
    </row>
    <row r="604" spans="2:65" s="1" customFormat="1" ht="31.5" customHeight="1">
      <c r="B604" s="43"/>
      <c r="C604" s="206" t="s">
        <v>431</v>
      </c>
      <c r="D604" s="206" t="s">
        <v>155</v>
      </c>
      <c r="E604" s="207" t="s">
        <v>432</v>
      </c>
      <c r="F604" s="208" t="s">
        <v>433</v>
      </c>
      <c r="G604" s="209" t="s">
        <v>218</v>
      </c>
      <c r="H604" s="210">
        <v>255.937</v>
      </c>
      <c r="I604" s="211"/>
      <c r="J604" s="212">
        <f>ROUND(I604*H604,2)</f>
        <v>0</v>
      </c>
      <c r="K604" s="208" t="s">
        <v>159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160</v>
      </c>
      <c r="AT604" s="25" t="s">
        <v>155</v>
      </c>
      <c r="AU604" s="25" t="s">
        <v>86</v>
      </c>
      <c r="AY604" s="25" t="s">
        <v>153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160</v>
      </c>
      <c r="BM604" s="25" t="s">
        <v>434</v>
      </c>
    </row>
    <row r="605" spans="2:65" s="1" customFormat="1" ht="31.5" customHeight="1">
      <c r="B605" s="43"/>
      <c r="C605" s="206" t="s">
        <v>435</v>
      </c>
      <c r="D605" s="206" t="s">
        <v>155</v>
      </c>
      <c r="E605" s="207" t="s">
        <v>436</v>
      </c>
      <c r="F605" s="208" t="s">
        <v>437</v>
      </c>
      <c r="G605" s="209" t="s">
        <v>218</v>
      </c>
      <c r="H605" s="210">
        <v>4862.803</v>
      </c>
      <c r="I605" s="211"/>
      <c r="J605" s="212">
        <f>ROUND(I605*H605,2)</f>
        <v>0</v>
      </c>
      <c r="K605" s="208" t="s">
        <v>159</v>
      </c>
      <c r="L605" s="63"/>
      <c r="M605" s="213" t="s">
        <v>34</v>
      </c>
      <c r="N605" s="214" t="s">
        <v>48</v>
      </c>
      <c r="O605" s="44"/>
      <c r="P605" s="215">
        <f>O605*H605</f>
        <v>0</v>
      </c>
      <c r="Q605" s="215">
        <v>0</v>
      </c>
      <c r="R605" s="215">
        <f>Q605*H605</f>
        <v>0</v>
      </c>
      <c r="S605" s="215">
        <v>0</v>
      </c>
      <c r="T605" s="216">
        <f>S605*H605</f>
        <v>0</v>
      </c>
      <c r="AR605" s="25" t="s">
        <v>160</v>
      </c>
      <c r="AT605" s="25" t="s">
        <v>155</v>
      </c>
      <c r="AU605" s="25" t="s">
        <v>86</v>
      </c>
      <c r="AY605" s="25" t="s">
        <v>153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25" t="s">
        <v>84</v>
      </c>
      <c r="BK605" s="217">
        <f>ROUND(I605*H605,2)</f>
        <v>0</v>
      </c>
      <c r="BL605" s="25" t="s">
        <v>160</v>
      </c>
      <c r="BM605" s="25" t="s">
        <v>438</v>
      </c>
    </row>
    <row r="606" spans="2:51" s="13" customFormat="1" ht="13.5">
      <c r="B606" s="230"/>
      <c r="C606" s="231"/>
      <c r="D606" s="243" t="s">
        <v>162</v>
      </c>
      <c r="E606" s="231"/>
      <c r="F606" s="267" t="s">
        <v>439</v>
      </c>
      <c r="G606" s="231"/>
      <c r="H606" s="268">
        <v>4862.803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6</v>
      </c>
      <c r="AX606" s="13" t="s">
        <v>84</v>
      </c>
      <c r="AY606" s="240" t="s">
        <v>153</v>
      </c>
    </row>
    <row r="607" spans="2:65" s="1" customFormat="1" ht="22.5" customHeight="1">
      <c r="B607" s="43"/>
      <c r="C607" s="206" t="s">
        <v>440</v>
      </c>
      <c r="D607" s="206" t="s">
        <v>155</v>
      </c>
      <c r="E607" s="207" t="s">
        <v>441</v>
      </c>
      <c r="F607" s="208" t="s">
        <v>442</v>
      </c>
      <c r="G607" s="209" t="s">
        <v>218</v>
      </c>
      <c r="H607" s="210">
        <v>2.804</v>
      </c>
      <c r="I607" s="211"/>
      <c r="J607" s="212">
        <f>ROUND(I607*H607,2)</f>
        <v>0</v>
      </c>
      <c r="K607" s="208" t="s">
        <v>159</v>
      </c>
      <c r="L607" s="63"/>
      <c r="M607" s="213" t="s">
        <v>34</v>
      </c>
      <c r="N607" s="214" t="s">
        <v>48</v>
      </c>
      <c r="O607" s="44"/>
      <c r="P607" s="215">
        <f>O607*H607</f>
        <v>0</v>
      </c>
      <c r="Q607" s="215">
        <v>0</v>
      </c>
      <c r="R607" s="215">
        <f>Q607*H607</f>
        <v>0</v>
      </c>
      <c r="S607" s="215">
        <v>0</v>
      </c>
      <c r="T607" s="216">
        <f>S607*H607</f>
        <v>0</v>
      </c>
      <c r="AR607" s="25" t="s">
        <v>160</v>
      </c>
      <c r="AT607" s="25" t="s">
        <v>155</v>
      </c>
      <c r="AU607" s="25" t="s">
        <v>86</v>
      </c>
      <c r="AY607" s="25" t="s">
        <v>153</v>
      </c>
      <c r="BE607" s="217">
        <f>IF(N607="základní",J607,0)</f>
        <v>0</v>
      </c>
      <c r="BF607" s="217">
        <f>IF(N607="snížená",J607,0)</f>
        <v>0</v>
      </c>
      <c r="BG607" s="217">
        <f>IF(N607="zákl. přenesená",J607,0)</f>
        <v>0</v>
      </c>
      <c r="BH607" s="217">
        <f>IF(N607="sníž. přenesená",J607,0)</f>
        <v>0</v>
      </c>
      <c r="BI607" s="217">
        <f>IF(N607="nulová",J607,0)</f>
        <v>0</v>
      </c>
      <c r="BJ607" s="25" t="s">
        <v>84</v>
      </c>
      <c r="BK607" s="217">
        <f>ROUND(I607*H607,2)</f>
        <v>0</v>
      </c>
      <c r="BL607" s="25" t="s">
        <v>160</v>
      </c>
      <c r="BM607" s="25" t="s">
        <v>443</v>
      </c>
    </row>
    <row r="608" spans="2:65" s="1" customFormat="1" ht="22.5" customHeight="1">
      <c r="B608" s="43"/>
      <c r="C608" s="206" t="s">
        <v>444</v>
      </c>
      <c r="D608" s="206" t="s">
        <v>155</v>
      </c>
      <c r="E608" s="207" t="s">
        <v>445</v>
      </c>
      <c r="F608" s="208" t="s">
        <v>446</v>
      </c>
      <c r="G608" s="209" t="s">
        <v>218</v>
      </c>
      <c r="H608" s="210">
        <v>255.937</v>
      </c>
      <c r="I608" s="211"/>
      <c r="J608" s="212">
        <f>ROUND(I608*H608,2)</f>
        <v>0</v>
      </c>
      <c r="K608" s="208" t="s">
        <v>159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0</v>
      </c>
      <c r="T608" s="216">
        <f>S608*H608</f>
        <v>0</v>
      </c>
      <c r="AR608" s="25" t="s">
        <v>160</v>
      </c>
      <c r="AT608" s="25" t="s">
        <v>155</v>
      </c>
      <c r="AU608" s="25" t="s">
        <v>86</v>
      </c>
      <c r="AY608" s="25" t="s">
        <v>153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160</v>
      </c>
      <c r="BM608" s="25" t="s">
        <v>447</v>
      </c>
    </row>
    <row r="609" spans="2:63" s="11" customFormat="1" ht="29.85" customHeight="1">
      <c r="B609" s="189"/>
      <c r="C609" s="190"/>
      <c r="D609" s="191" t="s">
        <v>76</v>
      </c>
      <c r="E609" s="269" t="s">
        <v>448</v>
      </c>
      <c r="F609" s="269" t="s">
        <v>449</v>
      </c>
      <c r="G609" s="190"/>
      <c r="H609" s="190"/>
      <c r="I609" s="193"/>
      <c r="J609" s="270">
        <f>BK609</f>
        <v>0</v>
      </c>
      <c r="K609" s="190"/>
      <c r="L609" s="195"/>
      <c r="M609" s="196"/>
      <c r="N609" s="197"/>
      <c r="O609" s="197"/>
      <c r="P609" s="198">
        <v>0</v>
      </c>
      <c r="Q609" s="197"/>
      <c r="R609" s="198">
        <v>0</v>
      </c>
      <c r="S609" s="197"/>
      <c r="T609" s="199">
        <v>0</v>
      </c>
      <c r="AR609" s="200" t="s">
        <v>84</v>
      </c>
      <c r="AT609" s="201" t="s">
        <v>76</v>
      </c>
      <c r="AU609" s="201" t="s">
        <v>84</v>
      </c>
      <c r="AY609" s="200" t="s">
        <v>153</v>
      </c>
      <c r="BK609" s="202">
        <v>0</v>
      </c>
    </row>
    <row r="610" spans="2:63" s="11" customFormat="1" ht="24.95" customHeight="1">
      <c r="B610" s="189"/>
      <c r="C610" s="190"/>
      <c r="D610" s="191" t="s">
        <v>76</v>
      </c>
      <c r="E610" s="192" t="s">
        <v>450</v>
      </c>
      <c r="F610" s="192" t="s">
        <v>451</v>
      </c>
      <c r="G610" s="190"/>
      <c r="H610" s="190"/>
      <c r="I610" s="193"/>
      <c r="J610" s="194">
        <f>BK610</f>
        <v>0</v>
      </c>
      <c r="K610" s="190"/>
      <c r="L610" s="195"/>
      <c r="M610" s="196"/>
      <c r="N610" s="197"/>
      <c r="O610" s="197"/>
      <c r="P610" s="198">
        <f>P611+P620+P656+P664+P707+P720</f>
        <v>0</v>
      </c>
      <c r="Q610" s="197"/>
      <c r="R610" s="198">
        <f>R611+R620+R656+R664+R707+R720</f>
        <v>3.3495457199999996</v>
      </c>
      <c r="S610" s="197"/>
      <c r="T610" s="199">
        <f>T611+T620+T656+T664+T707+T720</f>
        <v>7.67475281</v>
      </c>
      <c r="AR610" s="200" t="s">
        <v>86</v>
      </c>
      <c r="AT610" s="201" t="s">
        <v>76</v>
      </c>
      <c r="AU610" s="201" t="s">
        <v>77</v>
      </c>
      <c r="AY610" s="200" t="s">
        <v>153</v>
      </c>
      <c r="BK610" s="202">
        <f>BK611+BK620+BK656+BK664+BK707+BK720</f>
        <v>0</v>
      </c>
    </row>
    <row r="611" spans="2:63" s="11" customFormat="1" ht="19.9" customHeight="1">
      <c r="B611" s="189"/>
      <c r="C611" s="190"/>
      <c r="D611" s="203" t="s">
        <v>76</v>
      </c>
      <c r="E611" s="204" t="s">
        <v>452</v>
      </c>
      <c r="F611" s="204" t="s">
        <v>453</v>
      </c>
      <c r="G611" s="190"/>
      <c r="H611" s="190"/>
      <c r="I611" s="193"/>
      <c r="J611" s="205">
        <f>BK611</f>
        <v>0</v>
      </c>
      <c r="K611" s="190"/>
      <c r="L611" s="195"/>
      <c r="M611" s="196"/>
      <c r="N611" s="197"/>
      <c r="O611" s="197"/>
      <c r="P611" s="198">
        <f>SUM(P612:P619)</f>
        <v>0</v>
      </c>
      <c r="Q611" s="197"/>
      <c r="R611" s="198">
        <f>SUM(R612:R619)</f>
        <v>0</v>
      </c>
      <c r="S611" s="197"/>
      <c r="T611" s="199">
        <f>SUM(T612:T619)</f>
        <v>0.58628</v>
      </c>
      <c r="AR611" s="200" t="s">
        <v>86</v>
      </c>
      <c r="AT611" s="201" t="s">
        <v>76</v>
      </c>
      <c r="AU611" s="201" t="s">
        <v>84</v>
      </c>
      <c r="AY611" s="200" t="s">
        <v>153</v>
      </c>
      <c r="BK611" s="202">
        <f>SUM(BK612:BK619)</f>
        <v>0</v>
      </c>
    </row>
    <row r="612" spans="2:65" s="1" customFormat="1" ht="22.5" customHeight="1">
      <c r="B612" s="43"/>
      <c r="C612" s="206" t="s">
        <v>454</v>
      </c>
      <c r="D612" s="206" t="s">
        <v>155</v>
      </c>
      <c r="E612" s="207" t="s">
        <v>455</v>
      </c>
      <c r="F612" s="208" t="s">
        <v>456</v>
      </c>
      <c r="G612" s="209" t="s">
        <v>158</v>
      </c>
      <c r="H612" s="210">
        <v>29.314</v>
      </c>
      <c r="I612" s="211"/>
      <c r="J612" s="212">
        <f>ROUND(I612*H612,2)</f>
        <v>0</v>
      </c>
      <c r="K612" s="208" t="s">
        <v>159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0.014</v>
      </c>
      <c r="T612" s="216">
        <f>S612*H612</f>
        <v>0.410396</v>
      </c>
      <c r="AR612" s="25" t="s">
        <v>288</v>
      </c>
      <c r="AT612" s="25" t="s">
        <v>155</v>
      </c>
      <c r="AU612" s="25" t="s">
        <v>86</v>
      </c>
      <c r="AY612" s="25" t="s">
        <v>153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288</v>
      </c>
      <c r="BM612" s="25" t="s">
        <v>457</v>
      </c>
    </row>
    <row r="613" spans="2:51" s="12" customFormat="1" ht="13.5">
      <c r="B613" s="218"/>
      <c r="C613" s="219"/>
      <c r="D613" s="220" t="s">
        <v>162</v>
      </c>
      <c r="E613" s="221" t="s">
        <v>34</v>
      </c>
      <c r="F613" s="222" t="s">
        <v>283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162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153</v>
      </c>
    </row>
    <row r="614" spans="2:51" s="13" customFormat="1" ht="13.5">
      <c r="B614" s="230"/>
      <c r="C614" s="231"/>
      <c r="D614" s="220" t="s">
        <v>162</v>
      </c>
      <c r="E614" s="232" t="s">
        <v>34</v>
      </c>
      <c r="F614" s="233" t="s">
        <v>284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162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153</v>
      </c>
    </row>
    <row r="615" spans="2:51" s="14" customFormat="1" ht="13.5">
      <c r="B615" s="241"/>
      <c r="C615" s="242"/>
      <c r="D615" s="243" t="s">
        <v>162</v>
      </c>
      <c r="E615" s="244" t="s">
        <v>34</v>
      </c>
      <c r="F615" s="245" t="s">
        <v>168</v>
      </c>
      <c r="G615" s="242"/>
      <c r="H615" s="246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162</v>
      </c>
      <c r="AU615" s="252" t="s">
        <v>86</v>
      </c>
      <c r="AV615" s="14" t="s">
        <v>160</v>
      </c>
      <c r="AW615" s="14" t="s">
        <v>41</v>
      </c>
      <c r="AX615" s="14" t="s">
        <v>84</v>
      </c>
      <c r="AY615" s="252" t="s">
        <v>153</v>
      </c>
    </row>
    <row r="616" spans="2:65" s="1" customFormat="1" ht="31.5" customHeight="1">
      <c r="B616" s="43"/>
      <c r="C616" s="206" t="s">
        <v>458</v>
      </c>
      <c r="D616" s="206" t="s">
        <v>155</v>
      </c>
      <c r="E616" s="207" t="s">
        <v>459</v>
      </c>
      <c r="F616" s="208" t="s">
        <v>460</v>
      </c>
      <c r="G616" s="209" t="s">
        <v>158</v>
      </c>
      <c r="H616" s="210">
        <v>29.314</v>
      </c>
      <c r="I616" s="211"/>
      <c r="J616" s="212">
        <f>ROUND(I616*H616,2)</f>
        <v>0</v>
      </c>
      <c r="K616" s="208" t="s">
        <v>159</v>
      </c>
      <c r="L616" s="63"/>
      <c r="M616" s="213" t="s">
        <v>34</v>
      </c>
      <c r="N616" s="214" t="s">
        <v>48</v>
      </c>
      <c r="O616" s="44"/>
      <c r="P616" s="215">
        <f>O616*H616</f>
        <v>0</v>
      </c>
      <c r="Q616" s="215">
        <v>0</v>
      </c>
      <c r="R616" s="215">
        <f>Q616*H616</f>
        <v>0</v>
      </c>
      <c r="S616" s="215">
        <v>0.006</v>
      </c>
      <c r="T616" s="216">
        <f>S616*H616</f>
        <v>0.175884</v>
      </c>
      <c r="AR616" s="25" t="s">
        <v>288</v>
      </c>
      <c r="AT616" s="25" t="s">
        <v>155</v>
      </c>
      <c r="AU616" s="25" t="s">
        <v>86</v>
      </c>
      <c r="AY616" s="25" t="s">
        <v>153</v>
      </c>
      <c r="BE616" s="217">
        <f>IF(N616="základní",J616,0)</f>
        <v>0</v>
      </c>
      <c r="BF616" s="217">
        <f>IF(N616="snížená",J616,0)</f>
        <v>0</v>
      </c>
      <c r="BG616" s="217">
        <f>IF(N616="zákl. přenesená",J616,0)</f>
        <v>0</v>
      </c>
      <c r="BH616" s="217">
        <f>IF(N616="sníž. přenesená",J616,0)</f>
        <v>0</v>
      </c>
      <c r="BI616" s="217">
        <f>IF(N616="nulová",J616,0)</f>
        <v>0</v>
      </c>
      <c r="BJ616" s="25" t="s">
        <v>84</v>
      </c>
      <c r="BK616" s="217">
        <f>ROUND(I616*H616,2)</f>
        <v>0</v>
      </c>
      <c r="BL616" s="25" t="s">
        <v>288</v>
      </c>
      <c r="BM616" s="25" t="s">
        <v>461</v>
      </c>
    </row>
    <row r="617" spans="2:51" s="12" customFormat="1" ht="13.5">
      <c r="B617" s="218"/>
      <c r="C617" s="219"/>
      <c r="D617" s="220" t="s">
        <v>162</v>
      </c>
      <c r="E617" s="221" t="s">
        <v>34</v>
      </c>
      <c r="F617" s="222" t="s">
        <v>283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51" s="13" customFormat="1" ht="13.5">
      <c r="B618" s="230"/>
      <c r="C618" s="231"/>
      <c r="D618" s="220" t="s">
        <v>162</v>
      </c>
      <c r="E618" s="232" t="s">
        <v>34</v>
      </c>
      <c r="F618" s="233" t="s">
        <v>284</v>
      </c>
      <c r="G618" s="231"/>
      <c r="H618" s="234">
        <v>29.314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51" s="14" customFormat="1" ht="13.5">
      <c r="B619" s="241"/>
      <c r="C619" s="242"/>
      <c r="D619" s="220" t="s">
        <v>162</v>
      </c>
      <c r="E619" s="253" t="s">
        <v>34</v>
      </c>
      <c r="F619" s="254" t="s">
        <v>168</v>
      </c>
      <c r="G619" s="242"/>
      <c r="H619" s="255">
        <v>29.314</v>
      </c>
      <c r="I619" s="247"/>
      <c r="J619" s="242"/>
      <c r="K619" s="242"/>
      <c r="L619" s="248"/>
      <c r="M619" s="249"/>
      <c r="N619" s="250"/>
      <c r="O619" s="250"/>
      <c r="P619" s="250"/>
      <c r="Q619" s="250"/>
      <c r="R619" s="250"/>
      <c r="S619" s="250"/>
      <c r="T619" s="251"/>
      <c r="AT619" s="252" t="s">
        <v>162</v>
      </c>
      <c r="AU619" s="252" t="s">
        <v>86</v>
      </c>
      <c r="AV619" s="14" t="s">
        <v>160</v>
      </c>
      <c r="AW619" s="14" t="s">
        <v>41</v>
      </c>
      <c r="AX619" s="14" t="s">
        <v>84</v>
      </c>
      <c r="AY619" s="252" t="s">
        <v>153</v>
      </c>
    </row>
    <row r="620" spans="2:63" s="11" customFormat="1" ht="29.85" customHeight="1">
      <c r="B620" s="189"/>
      <c r="C620" s="190"/>
      <c r="D620" s="203" t="s">
        <v>76</v>
      </c>
      <c r="E620" s="204" t="s">
        <v>462</v>
      </c>
      <c r="F620" s="204" t="s">
        <v>463</v>
      </c>
      <c r="G620" s="190"/>
      <c r="H620" s="190"/>
      <c r="I620" s="193"/>
      <c r="J620" s="205">
        <f>BK620</f>
        <v>0</v>
      </c>
      <c r="K620" s="190"/>
      <c r="L620" s="195"/>
      <c r="M620" s="196"/>
      <c r="N620" s="197"/>
      <c r="O620" s="197"/>
      <c r="P620" s="198">
        <f>SUM(P621:P655)</f>
        <v>0</v>
      </c>
      <c r="Q620" s="197"/>
      <c r="R620" s="198">
        <f>SUM(R621:R655)</f>
        <v>3.3444793199999996</v>
      </c>
      <c r="S620" s="197"/>
      <c r="T620" s="199">
        <f>SUM(T621:T655)</f>
        <v>3.79112276</v>
      </c>
      <c r="AR620" s="200" t="s">
        <v>86</v>
      </c>
      <c r="AT620" s="201" t="s">
        <v>76</v>
      </c>
      <c r="AU620" s="201" t="s">
        <v>84</v>
      </c>
      <c r="AY620" s="200" t="s">
        <v>153</v>
      </c>
      <c r="BK620" s="202">
        <f>SUM(BK621:BK655)</f>
        <v>0</v>
      </c>
    </row>
    <row r="621" spans="2:65" s="1" customFormat="1" ht="31.5" customHeight="1">
      <c r="B621" s="43"/>
      <c r="C621" s="206" t="s">
        <v>464</v>
      </c>
      <c r="D621" s="206" t="s">
        <v>155</v>
      </c>
      <c r="E621" s="207" t="s">
        <v>465</v>
      </c>
      <c r="F621" s="208" t="s">
        <v>466</v>
      </c>
      <c r="G621" s="209" t="s">
        <v>158</v>
      </c>
      <c r="H621" s="210">
        <v>175.012</v>
      </c>
      <c r="I621" s="211"/>
      <c r="J621" s="212">
        <f>ROUND(I621*H621,2)</f>
        <v>0</v>
      </c>
      <c r="K621" s="208" t="s">
        <v>159</v>
      </c>
      <c r="L621" s="63"/>
      <c r="M621" s="213" t="s">
        <v>34</v>
      </c>
      <c r="N621" s="214" t="s">
        <v>48</v>
      </c>
      <c r="O621" s="44"/>
      <c r="P621" s="215">
        <f>O621*H621</f>
        <v>0</v>
      </c>
      <c r="Q621" s="215">
        <v>0</v>
      </c>
      <c r="R621" s="215">
        <f>Q621*H621</f>
        <v>0</v>
      </c>
      <c r="S621" s="215">
        <v>0.015</v>
      </c>
      <c r="T621" s="216">
        <f>S621*H621</f>
        <v>2.62518</v>
      </c>
      <c r="AR621" s="25" t="s">
        <v>288</v>
      </c>
      <c r="AT621" s="25" t="s">
        <v>155</v>
      </c>
      <c r="AU621" s="25" t="s">
        <v>86</v>
      </c>
      <c r="AY621" s="25" t="s">
        <v>153</v>
      </c>
      <c r="BE621" s="217">
        <f>IF(N621="základní",J621,0)</f>
        <v>0</v>
      </c>
      <c r="BF621" s="217">
        <f>IF(N621="snížená",J621,0)</f>
        <v>0</v>
      </c>
      <c r="BG621" s="217">
        <f>IF(N621="zákl. přenesená",J621,0)</f>
        <v>0</v>
      </c>
      <c r="BH621" s="217">
        <f>IF(N621="sníž. přenesená",J621,0)</f>
        <v>0</v>
      </c>
      <c r="BI621" s="217">
        <f>IF(N621="nulová",J621,0)</f>
        <v>0</v>
      </c>
      <c r="BJ621" s="25" t="s">
        <v>84</v>
      </c>
      <c r="BK621" s="217">
        <f>ROUND(I621*H621,2)</f>
        <v>0</v>
      </c>
      <c r="BL621" s="25" t="s">
        <v>288</v>
      </c>
      <c r="BM621" s="25" t="s">
        <v>467</v>
      </c>
    </row>
    <row r="622" spans="2:51" s="12" customFormat="1" ht="13.5">
      <c r="B622" s="218"/>
      <c r="C622" s="219"/>
      <c r="D622" s="220" t="s">
        <v>162</v>
      </c>
      <c r="E622" s="221" t="s">
        <v>34</v>
      </c>
      <c r="F622" s="222" t="s">
        <v>468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51" s="12" customFormat="1" ht="13.5">
      <c r="B623" s="218"/>
      <c r="C623" s="219"/>
      <c r="D623" s="220" t="s">
        <v>162</v>
      </c>
      <c r="E623" s="221" t="s">
        <v>34</v>
      </c>
      <c r="F623" s="222" t="s">
        <v>469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51" s="13" customFormat="1" ht="13.5">
      <c r="B624" s="230"/>
      <c r="C624" s="231"/>
      <c r="D624" s="220" t="s">
        <v>162</v>
      </c>
      <c r="E624" s="232" t="s">
        <v>34</v>
      </c>
      <c r="F624" s="233" t="s">
        <v>470</v>
      </c>
      <c r="G624" s="231"/>
      <c r="H624" s="234">
        <v>56.967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325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326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327</v>
      </c>
      <c r="G627" s="231"/>
      <c r="H627" s="234">
        <v>63.229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2" customFormat="1" ht="13.5">
      <c r="B628" s="218"/>
      <c r="C628" s="219"/>
      <c r="D628" s="220" t="s">
        <v>162</v>
      </c>
      <c r="E628" s="221" t="s">
        <v>34</v>
      </c>
      <c r="F628" s="222" t="s">
        <v>471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51" s="13" customFormat="1" ht="13.5">
      <c r="B629" s="230"/>
      <c r="C629" s="231"/>
      <c r="D629" s="220" t="s">
        <v>162</v>
      </c>
      <c r="E629" s="232" t="s">
        <v>34</v>
      </c>
      <c r="F629" s="233" t="s">
        <v>472</v>
      </c>
      <c r="G629" s="231"/>
      <c r="H629" s="234">
        <v>37.513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473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3" customFormat="1" ht="13.5">
      <c r="B631" s="230"/>
      <c r="C631" s="231"/>
      <c r="D631" s="220" t="s">
        <v>162</v>
      </c>
      <c r="E631" s="232" t="s">
        <v>34</v>
      </c>
      <c r="F631" s="233" t="s">
        <v>474</v>
      </c>
      <c r="G631" s="231"/>
      <c r="H631" s="234">
        <v>17.303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51" s="14" customFormat="1" ht="13.5">
      <c r="B632" s="241"/>
      <c r="C632" s="242"/>
      <c r="D632" s="243" t="s">
        <v>162</v>
      </c>
      <c r="E632" s="244" t="s">
        <v>34</v>
      </c>
      <c r="F632" s="245" t="s">
        <v>168</v>
      </c>
      <c r="G632" s="242"/>
      <c r="H632" s="246">
        <v>175.012</v>
      </c>
      <c r="I632" s="247"/>
      <c r="J632" s="242"/>
      <c r="K632" s="242"/>
      <c r="L632" s="248"/>
      <c r="M632" s="249"/>
      <c r="N632" s="250"/>
      <c r="O632" s="250"/>
      <c r="P632" s="250"/>
      <c r="Q632" s="250"/>
      <c r="R632" s="250"/>
      <c r="S632" s="250"/>
      <c r="T632" s="251"/>
      <c r="AT632" s="252" t="s">
        <v>162</v>
      </c>
      <c r="AU632" s="252" t="s">
        <v>86</v>
      </c>
      <c r="AV632" s="14" t="s">
        <v>160</v>
      </c>
      <c r="AW632" s="14" t="s">
        <v>41</v>
      </c>
      <c r="AX632" s="14" t="s">
        <v>84</v>
      </c>
      <c r="AY632" s="252" t="s">
        <v>153</v>
      </c>
    </row>
    <row r="633" spans="2:65" s="1" customFormat="1" ht="44.25" customHeight="1">
      <c r="B633" s="43"/>
      <c r="C633" s="206" t="s">
        <v>475</v>
      </c>
      <c r="D633" s="206" t="s">
        <v>155</v>
      </c>
      <c r="E633" s="207" t="s">
        <v>476</v>
      </c>
      <c r="F633" s="208" t="s">
        <v>477</v>
      </c>
      <c r="G633" s="209" t="s">
        <v>158</v>
      </c>
      <c r="H633" s="210">
        <v>63.229</v>
      </c>
      <c r="I633" s="211"/>
      <c r="J633" s="212">
        <f>ROUND(I633*H633,2)</f>
        <v>0</v>
      </c>
      <c r="K633" s="208" t="s">
        <v>159</v>
      </c>
      <c r="L633" s="63"/>
      <c r="M633" s="213" t="s">
        <v>34</v>
      </c>
      <c r="N633" s="214" t="s">
        <v>48</v>
      </c>
      <c r="O633" s="44"/>
      <c r="P633" s="215">
        <f>O633*H633</f>
        <v>0</v>
      </c>
      <c r="Q633" s="215">
        <v>0</v>
      </c>
      <c r="R633" s="215">
        <f>Q633*H633</f>
        <v>0</v>
      </c>
      <c r="S633" s="215">
        <v>0.005</v>
      </c>
      <c r="T633" s="216">
        <f>S633*H633</f>
        <v>0.316145</v>
      </c>
      <c r="AR633" s="25" t="s">
        <v>288</v>
      </c>
      <c r="AT633" s="25" t="s">
        <v>155</v>
      </c>
      <c r="AU633" s="25" t="s">
        <v>86</v>
      </c>
      <c r="AY633" s="25" t="s">
        <v>153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25" t="s">
        <v>84</v>
      </c>
      <c r="BK633" s="217">
        <f>ROUND(I633*H633,2)</f>
        <v>0</v>
      </c>
      <c r="BL633" s="25" t="s">
        <v>288</v>
      </c>
      <c r="BM633" s="25" t="s">
        <v>478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479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2" customFormat="1" ht="13.5">
      <c r="B635" s="218"/>
      <c r="C635" s="219"/>
      <c r="D635" s="220" t="s">
        <v>162</v>
      </c>
      <c r="E635" s="221" t="s">
        <v>34</v>
      </c>
      <c r="F635" s="222" t="s">
        <v>325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51" s="12" customFormat="1" ht="13.5">
      <c r="B636" s="218"/>
      <c r="C636" s="219"/>
      <c r="D636" s="220" t="s">
        <v>162</v>
      </c>
      <c r="E636" s="221" t="s">
        <v>34</v>
      </c>
      <c r="F636" s="222" t="s">
        <v>326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51" s="13" customFormat="1" ht="13.5">
      <c r="B637" s="230"/>
      <c r="C637" s="231"/>
      <c r="D637" s="220" t="s">
        <v>162</v>
      </c>
      <c r="E637" s="232" t="s">
        <v>34</v>
      </c>
      <c r="F637" s="233" t="s">
        <v>327</v>
      </c>
      <c r="G637" s="231"/>
      <c r="H637" s="234">
        <v>63.229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AT637" s="240" t="s">
        <v>162</v>
      </c>
      <c r="AU637" s="240" t="s">
        <v>86</v>
      </c>
      <c r="AV637" s="13" t="s">
        <v>86</v>
      </c>
      <c r="AW637" s="13" t="s">
        <v>41</v>
      </c>
      <c r="AX637" s="13" t="s">
        <v>77</v>
      </c>
      <c r="AY637" s="240" t="s">
        <v>153</v>
      </c>
    </row>
    <row r="638" spans="2:51" s="14" customFormat="1" ht="13.5">
      <c r="B638" s="241"/>
      <c r="C638" s="242"/>
      <c r="D638" s="243" t="s">
        <v>162</v>
      </c>
      <c r="E638" s="244" t="s">
        <v>34</v>
      </c>
      <c r="F638" s="245" t="s">
        <v>168</v>
      </c>
      <c r="G638" s="242"/>
      <c r="H638" s="246">
        <v>63.229</v>
      </c>
      <c r="I638" s="247"/>
      <c r="J638" s="242"/>
      <c r="K638" s="242"/>
      <c r="L638" s="248"/>
      <c r="M638" s="249"/>
      <c r="N638" s="250"/>
      <c r="O638" s="250"/>
      <c r="P638" s="250"/>
      <c r="Q638" s="250"/>
      <c r="R638" s="250"/>
      <c r="S638" s="250"/>
      <c r="T638" s="251"/>
      <c r="AT638" s="252" t="s">
        <v>162</v>
      </c>
      <c r="AU638" s="252" t="s">
        <v>86</v>
      </c>
      <c r="AV638" s="14" t="s">
        <v>160</v>
      </c>
      <c r="AW638" s="14" t="s">
        <v>41</v>
      </c>
      <c r="AX638" s="14" t="s">
        <v>84</v>
      </c>
      <c r="AY638" s="252" t="s">
        <v>153</v>
      </c>
    </row>
    <row r="639" spans="2:65" s="1" customFormat="1" ht="22.5" customHeight="1">
      <c r="B639" s="43"/>
      <c r="C639" s="206" t="s">
        <v>480</v>
      </c>
      <c r="D639" s="206" t="s">
        <v>155</v>
      </c>
      <c r="E639" s="207" t="s">
        <v>481</v>
      </c>
      <c r="F639" s="208" t="s">
        <v>482</v>
      </c>
      <c r="G639" s="209" t="s">
        <v>158</v>
      </c>
      <c r="H639" s="210">
        <v>63.229</v>
      </c>
      <c r="I639" s="211"/>
      <c r="J639" s="212">
        <f>ROUND(I639*H639,2)</f>
        <v>0</v>
      </c>
      <c r="K639" s="208" t="s">
        <v>34</v>
      </c>
      <c r="L639" s="63"/>
      <c r="M639" s="213" t="s">
        <v>34</v>
      </c>
      <c r="N639" s="214" t="s">
        <v>48</v>
      </c>
      <c r="O639" s="44"/>
      <c r="P639" s="215">
        <f>O639*H639</f>
        <v>0</v>
      </c>
      <c r="Q639" s="215">
        <v>0</v>
      </c>
      <c r="R639" s="215">
        <f>Q639*H639</f>
        <v>0</v>
      </c>
      <c r="S639" s="215">
        <v>0.01344</v>
      </c>
      <c r="T639" s="216">
        <f>S639*H639</f>
        <v>0.8497977600000001</v>
      </c>
      <c r="AR639" s="25" t="s">
        <v>288</v>
      </c>
      <c r="AT639" s="25" t="s">
        <v>155</v>
      </c>
      <c r="AU639" s="25" t="s">
        <v>86</v>
      </c>
      <c r="AY639" s="25" t="s">
        <v>153</v>
      </c>
      <c r="BE639" s="217">
        <f>IF(N639="základní",J639,0)</f>
        <v>0</v>
      </c>
      <c r="BF639" s="217">
        <f>IF(N639="snížená",J639,0)</f>
        <v>0</v>
      </c>
      <c r="BG639" s="217">
        <f>IF(N639="zákl. přenesená",J639,0)</f>
        <v>0</v>
      </c>
      <c r="BH639" s="217">
        <f>IF(N639="sníž. přenesená",J639,0)</f>
        <v>0</v>
      </c>
      <c r="BI639" s="217">
        <f>IF(N639="nulová",J639,0)</f>
        <v>0</v>
      </c>
      <c r="BJ639" s="25" t="s">
        <v>84</v>
      </c>
      <c r="BK639" s="217">
        <f>ROUND(I639*H639,2)</f>
        <v>0</v>
      </c>
      <c r="BL639" s="25" t="s">
        <v>288</v>
      </c>
      <c r="BM639" s="25" t="s">
        <v>483</v>
      </c>
    </row>
    <row r="640" spans="2:51" s="12" customFormat="1" ht="13.5">
      <c r="B640" s="218"/>
      <c r="C640" s="219"/>
      <c r="D640" s="220" t="s">
        <v>162</v>
      </c>
      <c r="E640" s="221" t="s">
        <v>34</v>
      </c>
      <c r="F640" s="222" t="s">
        <v>325</v>
      </c>
      <c r="G640" s="219"/>
      <c r="H640" s="223" t="s">
        <v>34</v>
      </c>
      <c r="I640" s="224"/>
      <c r="J640" s="219"/>
      <c r="K640" s="219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162</v>
      </c>
      <c r="AU640" s="229" t="s">
        <v>86</v>
      </c>
      <c r="AV640" s="12" t="s">
        <v>84</v>
      </c>
      <c r="AW640" s="12" t="s">
        <v>41</v>
      </c>
      <c r="AX640" s="12" t="s">
        <v>77</v>
      </c>
      <c r="AY640" s="229" t="s">
        <v>153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326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3" customFormat="1" ht="13.5">
      <c r="B642" s="230"/>
      <c r="C642" s="231"/>
      <c r="D642" s="220" t="s">
        <v>162</v>
      </c>
      <c r="E642" s="232" t="s">
        <v>34</v>
      </c>
      <c r="F642" s="233" t="s">
        <v>327</v>
      </c>
      <c r="G642" s="231"/>
      <c r="H642" s="234">
        <v>63.229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51" s="14" customFormat="1" ht="13.5">
      <c r="B643" s="241"/>
      <c r="C643" s="242"/>
      <c r="D643" s="243" t="s">
        <v>162</v>
      </c>
      <c r="E643" s="244" t="s">
        <v>34</v>
      </c>
      <c r="F643" s="245" t="s">
        <v>168</v>
      </c>
      <c r="G643" s="242"/>
      <c r="H643" s="246">
        <v>63.229</v>
      </c>
      <c r="I643" s="247"/>
      <c r="J643" s="242"/>
      <c r="K643" s="242"/>
      <c r="L643" s="248"/>
      <c r="M643" s="249"/>
      <c r="N643" s="250"/>
      <c r="O643" s="250"/>
      <c r="P643" s="250"/>
      <c r="Q643" s="250"/>
      <c r="R643" s="250"/>
      <c r="S643" s="250"/>
      <c r="T643" s="251"/>
      <c r="AT643" s="252" t="s">
        <v>162</v>
      </c>
      <c r="AU643" s="252" t="s">
        <v>86</v>
      </c>
      <c r="AV643" s="14" t="s">
        <v>160</v>
      </c>
      <c r="AW643" s="14" t="s">
        <v>41</v>
      </c>
      <c r="AX643" s="14" t="s">
        <v>84</v>
      </c>
      <c r="AY643" s="252" t="s">
        <v>153</v>
      </c>
    </row>
    <row r="644" spans="2:65" s="1" customFormat="1" ht="22.5" customHeight="1">
      <c r="B644" s="43"/>
      <c r="C644" s="206" t="s">
        <v>484</v>
      </c>
      <c r="D644" s="206" t="s">
        <v>155</v>
      </c>
      <c r="E644" s="207" t="s">
        <v>485</v>
      </c>
      <c r="F644" s="208" t="s">
        <v>486</v>
      </c>
      <c r="G644" s="209" t="s">
        <v>158</v>
      </c>
      <c r="H644" s="210">
        <v>175.012</v>
      </c>
      <c r="I644" s="211"/>
      <c r="J644" s="212">
        <f>ROUND(I644*H644,2)</f>
        <v>0</v>
      </c>
      <c r="K644" s="208" t="s">
        <v>34</v>
      </c>
      <c r="L644" s="63"/>
      <c r="M644" s="213" t="s">
        <v>34</v>
      </c>
      <c r="N644" s="214" t="s">
        <v>48</v>
      </c>
      <c r="O644" s="44"/>
      <c r="P644" s="215">
        <f>O644*H644</f>
        <v>0</v>
      </c>
      <c r="Q644" s="215">
        <v>0.01911</v>
      </c>
      <c r="R644" s="215">
        <f>Q644*H644</f>
        <v>3.3444793199999996</v>
      </c>
      <c r="S644" s="215">
        <v>0</v>
      </c>
      <c r="T644" s="216">
        <f>S644*H644</f>
        <v>0</v>
      </c>
      <c r="AR644" s="25" t="s">
        <v>288</v>
      </c>
      <c r="AT644" s="25" t="s">
        <v>155</v>
      </c>
      <c r="AU644" s="25" t="s">
        <v>86</v>
      </c>
      <c r="AY644" s="25" t="s">
        <v>153</v>
      </c>
      <c r="BE644" s="217">
        <f>IF(N644="základní",J644,0)</f>
        <v>0</v>
      </c>
      <c r="BF644" s="217">
        <f>IF(N644="snížená",J644,0)</f>
        <v>0</v>
      </c>
      <c r="BG644" s="217">
        <f>IF(N644="zákl. přenesená",J644,0)</f>
        <v>0</v>
      </c>
      <c r="BH644" s="217">
        <f>IF(N644="sníž. přenesená",J644,0)</f>
        <v>0</v>
      </c>
      <c r="BI644" s="217">
        <f>IF(N644="nulová",J644,0)</f>
        <v>0</v>
      </c>
      <c r="BJ644" s="25" t="s">
        <v>84</v>
      </c>
      <c r="BK644" s="217">
        <f>ROUND(I644*H644,2)</f>
        <v>0</v>
      </c>
      <c r="BL644" s="25" t="s">
        <v>288</v>
      </c>
      <c r="BM644" s="25" t="s">
        <v>487</v>
      </c>
    </row>
    <row r="645" spans="2:51" s="12" customFormat="1" ht="13.5">
      <c r="B645" s="218"/>
      <c r="C645" s="219"/>
      <c r="D645" s="220" t="s">
        <v>162</v>
      </c>
      <c r="E645" s="221" t="s">
        <v>34</v>
      </c>
      <c r="F645" s="222" t="s">
        <v>468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51" s="12" customFormat="1" ht="13.5">
      <c r="B646" s="218"/>
      <c r="C646" s="219"/>
      <c r="D646" s="220" t="s">
        <v>162</v>
      </c>
      <c r="E646" s="221" t="s">
        <v>34</v>
      </c>
      <c r="F646" s="222" t="s">
        <v>469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51" s="13" customFormat="1" ht="13.5">
      <c r="B647" s="230"/>
      <c r="C647" s="231"/>
      <c r="D647" s="220" t="s">
        <v>162</v>
      </c>
      <c r="E647" s="232" t="s">
        <v>34</v>
      </c>
      <c r="F647" s="233" t="s">
        <v>470</v>
      </c>
      <c r="G647" s="231"/>
      <c r="H647" s="234">
        <v>56.967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51" s="12" customFormat="1" ht="13.5">
      <c r="B648" s="218"/>
      <c r="C648" s="219"/>
      <c r="D648" s="220" t="s">
        <v>162</v>
      </c>
      <c r="E648" s="221" t="s">
        <v>34</v>
      </c>
      <c r="F648" s="222" t="s">
        <v>325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51" s="12" customFormat="1" ht="13.5">
      <c r="B649" s="218"/>
      <c r="C649" s="219"/>
      <c r="D649" s="220" t="s">
        <v>162</v>
      </c>
      <c r="E649" s="221" t="s">
        <v>34</v>
      </c>
      <c r="F649" s="222" t="s">
        <v>326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51" s="13" customFormat="1" ht="13.5">
      <c r="B650" s="230"/>
      <c r="C650" s="231"/>
      <c r="D650" s="220" t="s">
        <v>162</v>
      </c>
      <c r="E650" s="232" t="s">
        <v>34</v>
      </c>
      <c r="F650" s="233" t="s">
        <v>327</v>
      </c>
      <c r="G650" s="231"/>
      <c r="H650" s="234">
        <v>63.229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51" s="12" customFormat="1" ht="13.5">
      <c r="B651" s="218"/>
      <c r="C651" s="219"/>
      <c r="D651" s="220" t="s">
        <v>162</v>
      </c>
      <c r="E651" s="221" t="s">
        <v>34</v>
      </c>
      <c r="F651" s="222" t="s">
        <v>471</v>
      </c>
      <c r="G651" s="219"/>
      <c r="H651" s="223" t="s">
        <v>34</v>
      </c>
      <c r="I651" s="224"/>
      <c r="J651" s="219"/>
      <c r="K651" s="219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162</v>
      </c>
      <c r="AU651" s="229" t="s">
        <v>86</v>
      </c>
      <c r="AV651" s="12" t="s">
        <v>84</v>
      </c>
      <c r="AW651" s="12" t="s">
        <v>41</v>
      </c>
      <c r="AX651" s="12" t="s">
        <v>77</v>
      </c>
      <c r="AY651" s="229" t="s">
        <v>153</v>
      </c>
    </row>
    <row r="652" spans="2:51" s="13" customFormat="1" ht="13.5">
      <c r="B652" s="230"/>
      <c r="C652" s="231"/>
      <c r="D652" s="220" t="s">
        <v>162</v>
      </c>
      <c r="E652" s="232" t="s">
        <v>34</v>
      </c>
      <c r="F652" s="233" t="s">
        <v>472</v>
      </c>
      <c r="G652" s="231"/>
      <c r="H652" s="234">
        <v>37.513</v>
      </c>
      <c r="I652" s="235"/>
      <c r="J652" s="231"/>
      <c r="K652" s="231"/>
      <c r="L652" s="236"/>
      <c r="M652" s="237"/>
      <c r="N652" s="238"/>
      <c r="O652" s="238"/>
      <c r="P652" s="238"/>
      <c r="Q652" s="238"/>
      <c r="R652" s="238"/>
      <c r="S652" s="238"/>
      <c r="T652" s="239"/>
      <c r="AT652" s="240" t="s">
        <v>162</v>
      </c>
      <c r="AU652" s="240" t="s">
        <v>86</v>
      </c>
      <c r="AV652" s="13" t="s">
        <v>86</v>
      </c>
      <c r="AW652" s="13" t="s">
        <v>41</v>
      </c>
      <c r="AX652" s="13" t="s">
        <v>77</v>
      </c>
      <c r="AY652" s="240" t="s">
        <v>153</v>
      </c>
    </row>
    <row r="653" spans="2:51" s="12" customFormat="1" ht="13.5">
      <c r="B653" s="218"/>
      <c r="C653" s="219"/>
      <c r="D653" s="220" t="s">
        <v>162</v>
      </c>
      <c r="E653" s="221" t="s">
        <v>34</v>
      </c>
      <c r="F653" s="222" t="s">
        <v>473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51" s="13" customFormat="1" ht="13.5">
      <c r="B654" s="230"/>
      <c r="C654" s="231"/>
      <c r="D654" s="220" t="s">
        <v>162</v>
      </c>
      <c r="E654" s="232" t="s">
        <v>34</v>
      </c>
      <c r="F654" s="233" t="s">
        <v>474</v>
      </c>
      <c r="G654" s="231"/>
      <c r="H654" s="234">
        <v>17.303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51" s="14" customFormat="1" ht="13.5">
      <c r="B655" s="241"/>
      <c r="C655" s="242"/>
      <c r="D655" s="220" t="s">
        <v>162</v>
      </c>
      <c r="E655" s="253" t="s">
        <v>34</v>
      </c>
      <c r="F655" s="254" t="s">
        <v>168</v>
      </c>
      <c r="G655" s="242"/>
      <c r="H655" s="255">
        <v>175.012</v>
      </c>
      <c r="I655" s="247"/>
      <c r="J655" s="242"/>
      <c r="K655" s="242"/>
      <c r="L655" s="248"/>
      <c r="M655" s="249"/>
      <c r="N655" s="250"/>
      <c r="O655" s="250"/>
      <c r="P655" s="250"/>
      <c r="Q655" s="250"/>
      <c r="R655" s="250"/>
      <c r="S655" s="250"/>
      <c r="T655" s="251"/>
      <c r="AT655" s="252" t="s">
        <v>162</v>
      </c>
      <c r="AU655" s="252" t="s">
        <v>86</v>
      </c>
      <c r="AV655" s="14" t="s">
        <v>160</v>
      </c>
      <c r="AW655" s="14" t="s">
        <v>41</v>
      </c>
      <c r="AX655" s="14" t="s">
        <v>84</v>
      </c>
      <c r="AY655" s="252" t="s">
        <v>153</v>
      </c>
    </row>
    <row r="656" spans="2:63" s="11" customFormat="1" ht="29.85" customHeight="1">
      <c r="B656" s="189"/>
      <c r="C656" s="190"/>
      <c r="D656" s="203" t="s">
        <v>76</v>
      </c>
      <c r="E656" s="204" t="s">
        <v>488</v>
      </c>
      <c r="F656" s="204" t="s">
        <v>489</v>
      </c>
      <c r="G656" s="190"/>
      <c r="H656" s="190"/>
      <c r="I656" s="193"/>
      <c r="J656" s="205">
        <f>BK656</f>
        <v>0</v>
      </c>
      <c r="K656" s="190"/>
      <c r="L656" s="195"/>
      <c r="M656" s="196"/>
      <c r="N656" s="197"/>
      <c r="O656" s="197"/>
      <c r="P656" s="198">
        <f>SUM(P657:P663)</f>
        <v>0</v>
      </c>
      <c r="Q656" s="197"/>
      <c r="R656" s="198">
        <f>SUM(R657:R663)</f>
        <v>0</v>
      </c>
      <c r="S656" s="197"/>
      <c r="T656" s="199">
        <f>SUM(T657:T663)</f>
        <v>0.10277982000000001</v>
      </c>
      <c r="AR656" s="200" t="s">
        <v>86</v>
      </c>
      <c r="AT656" s="201" t="s">
        <v>76</v>
      </c>
      <c r="AU656" s="201" t="s">
        <v>84</v>
      </c>
      <c r="AY656" s="200" t="s">
        <v>153</v>
      </c>
      <c r="BK656" s="202">
        <f>SUM(BK657:BK663)</f>
        <v>0</v>
      </c>
    </row>
    <row r="657" spans="2:65" s="1" customFormat="1" ht="22.5" customHeight="1">
      <c r="B657" s="43"/>
      <c r="C657" s="206" t="s">
        <v>490</v>
      </c>
      <c r="D657" s="206" t="s">
        <v>155</v>
      </c>
      <c r="E657" s="207" t="s">
        <v>491</v>
      </c>
      <c r="F657" s="208" t="s">
        <v>492</v>
      </c>
      <c r="G657" s="209" t="s">
        <v>158</v>
      </c>
      <c r="H657" s="210">
        <v>17.303</v>
      </c>
      <c r="I657" s="211"/>
      <c r="J657" s="212">
        <f>ROUND(I657*H657,2)</f>
        <v>0</v>
      </c>
      <c r="K657" s="208" t="s">
        <v>159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0.00594</v>
      </c>
      <c r="T657" s="216">
        <f>S657*H657</f>
        <v>0.10277982000000001</v>
      </c>
      <c r="AR657" s="25" t="s">
        <v>288</v>
      </c>
      <c r="AT657" s="25" t="s">
        <v>155</v>
      </c>
      <c r="AU657" s="25" t="s">
        <v>86</v>
      </c>
      <c r="AY657" s="25" t="s">
        <v>153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288</v>
      </c>
      <c r="BM657" s="25" t="s">
        <v>493</v>
      </c>
    </row>
    <row r="658" spans="2:51" s="12" customFormat="1" ht="13.5">
      <c r="B658" s="218"/>
      <c r="C658" s="219"/>
      <c r="D658" s="220" t="s">
        <v>162</v>
      </c>
      <c r="E658" s="221" t="s">
        <v>34</v>
      </c>
      <c r="F658" s="222" t="s">
        <v>473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51" s="13" customFormat="1" ht="13.5">
      <c r="B659" s="230"/>
      <c r="C659" s="231"/>
      <c r="D659" s="220" t="s">
        <v>162</v>
      </c>
      <c r="E659" s="232" t="s">
        <v>34</v>
      </c>
      <c r="F659" s="233" t="s">
        <v>474</v>
      </c>
      <c r="G659" s="231"/>
      <c r="H659" s="234">
        <v>17.303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51" s="14" customFormat="1" ht="13.5">
      <c r="B660" s="241"/>
      <c r="C660" s="242"/>
      <c r="D660" s="243" t="s">
        <v>162</v>
      </c>
      <c r="E660" s="244" t="s">
        <v>34</v>
      </c>
      <c r="F660" s="245" t="s">
        <v>168</v>
      </c>
      <c r="G660" s="242"/>
      <c r="H660" s="246">
        <v>17.303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84</v>
      </c>
      <c r="AY660" s="252" t="s">
        <v>153</v>
      </c>
    </row>
    <row r="661" spans="2:65" s="1" customFormat="1" ht="22.5" customHeight="1">
      <c r="B661" s="43"/>
      <c r="C661" s="206" t="s">
        <v>494</v>
      </c>
      <c r="D661" s="206" t="s">
        <v>155</v>
      </c>
      <c r="E661" s="207" t="s">
        <v>495</v>
      </c>
      <c r="F661" s="208" t="s">
        <v>496</v>
      </c>
      <c r="G661" s="209" t="s">
        <v>388</v>
      </c>
      <c r="H661" s="210">
        <v>1</v>
      </c>
      <c r="I661" s="211"/>
      <c r="J661" s="212">
        <f>ROUND(I661*H661,2)</f>
        <v>0</v>
      </c>
      <c r="K661" s="208" t="s">
        <v>34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AR661" s="25" t="s">
        <v>288</v>
      </c>
      <c r="AT661" s="25" t="s">
        <v>155</v>
      </c>
      <c r="AU661" s="25" t="s">
        <v>86</v>
      </c>
      <c r="AY661" s="25" t="s">
        <v>153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288</v>
      </c>
      <c r="BM661" s="25" t="s">
        <v>497</v>
      </c>
    </row>
    <row r="662" spans="2:51" s="13" customFormat="1" ht="13.5">
      <c r="B662" s="230"/>
      <c r="C662" s="231"/>
      <c r="D662" s="220" t="s">
        <v>162</v>
      </c>
      <c r="E662" s="232" t="s">
        <v>34</v>
      </c>
      <c r="F662" s="233" t="s">
        <v>84</v>
      </c>
      <c r="G662" s="231"/>
      <c r="H662" s="234">
        <v>1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162</v>
      </c>
      <c r="AU662" s="240" t="s">
        <v>86</v>
      </c>
      <c r="AV662" s="13" t="s">
        <v>86</v>
      </c>
      <c r="AW662" s="13" t="s">
        <v>41</v>
      </c>
      <c r="AX662" s="13" t="s">
        <v>77</v>
      </c>
      <c r="AY662" s="240" t="s">
        <v>153</v>
      </c>
    </row>
    <row r="663" spans="2:51" s="14" customFormat="1" ht="13.5">
      <c r="B663" s="241"/>
      <c r="C663" s="242"/>
      <c r="D663" s="220" t="s">
        <v>162</v>
      </c>
      <c r="E663" s="253" t="s">
        <v>34</v>
      </c>
      <c r="F663" s="254" t="s">
        <v>168</v>
      </c>
      <c r="G663" s="242"/>
      <c r="H663" s="255">
        <v>1</v>
      </c>
      <c r="I663" s="247"/>
      <c r="J663" s="242"/>
      <c r="K663" s="242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162</v>
      </c>
      <c r="AU663" s="252" t="s">
        <v>86</v>
      </c>
      <c r="AV663" s="14" t="s">
        <v>160</v>
      </c>
      <c r="AW663" s="14" t="s">
        <v>41</v>
      </c>
      <c r="AX663" s="14" t="s">
        <v>84</v>
      </c>
      <c r="AY663" s="252" t="s">
        <v>153</v>
      </c>
    </row>
    <row r="664" spans="2:63" s="11" customFormat="1" ht="29.85" customHeight="1">
      <c r="B664" s="189"/>
      <c r="C664" s="190"/>
      <c r="D664" s="203" t="s">
        <v>76</v>
      </c>
      <c r="E664" s="204" t="s">
        <v>498</v>
      </c>
      <c r="F664" s="204" t="s">
        <v>499</v>
      </c>
      <c r="G664" s="190"/>
      <c r="H664" s="190"/>
      <c r="I664" s="193"/>
      <c r="J664" s="205">
        <f>BK664</f>
        <v>0</v>
      </c>
      <c r="K664" s="190"/>
      <c r="L664" s="195"/>
      <c r="M664" s="196"/>
      <c r="N664" s="197"/>
      <c r="O664" s="197"/>
      <c r="P664" s="198">
        <f>SUM(P665:P706)</f>
        <v>0</v>
      </c>
      <c r="Q664" s="197"/>
      <c r="R664" s="198">
        <f>SUM(R665:R706)</f>
        <v>0</v>
      </c>
      <c r="S664" s="197"/>
      <c r="T664" s="199">
        <f>SUM(T665:T706)</f>
        <v>3.03032023</v>
      </c>
      <c r="AR664" s="200" t="s">
        <v>86</v>
      </c>
      <c r="AT664" s="201" t="s">
        <v>76</v>
      </c>
      <c r="AU664" s="201" t="s">
        <v>84</v>
      </c>
      <c r="AY664" s="200" t="s">
        <v>153</v>
      </c>
      <c r="BK664" s="202">
        <f>SUM(BK665:BK706)</f>
        <v>0</v>
      </c>
    </row>
    <row r="665" spans="2:65" s="1" customFormat="1" ht="22.5" customHeight="1">
      <c r="B665" s="43"/>
      <c r="C665" s="206" t="s">
        <v>500</v>
      </c>
      <c r="D665" s="206" t="s">
        <v>155</v>
      </c>
      <c r="E665" s="207" t="s">
        <v>501</v>
      </c>
      <c r="F665" s="208" t="s">
        <v>502</v>
      </c>
      <c r="G665" s="209" t="s">
        <v>158</v>
      </c>
      <c r="H665" s="210">
        <v>157.709</v>
      </c>
      <c r="I665" s="211"/>
      <c r="J665" s="212">
        <f>ROUND(I665*H665,2)</f>
        <v>0</v>
      </c>
      <c r="K665" s="208" t="s">
        <v>159</v>
      </c>
      <c r="L665" s="63"/>
      <c r="M665" s="213" t="s">
        <v>34</v>
      </c>
      <c r="N665" s="214" t="s">
        <v>48</v>
      </c>
      <c r="O665" s="44"/>
      <c r="P665" s="215">
        <f>O665*H665</f>
        <v>0</v>
      </c>
      <c r="Q665" s="215">
        <v>0</v>
      </c>
      <c r="R665" s="215">
        <f>Q665*H665</f>
        <v>0</v>
      </c>
      <c r="S665" s="215">
        <v>0.01778</v>
      </c>
      <c r="T665" s="216">
        <f>S665*H665</f>
        <v>2.80406602</v>
      </c>
      <c r="AR665" s="25" t="s">
        <v>288</v>
      </c>
      <c r="AT665" s="25" t="s">
        <v>155</v>
      </c>
      <c r="AU665" s="25" t="s">
        <v>86</v>
      </c>
      <c r="AY665" s="25" t="s">
        <v>153</v>
      </c>
      <c r="BE665" s="217">
        <f>IF(N665="základní",J665,0)</f>
        <v>0</v>
      </c>
      <c r="BF665" s="217">
        <f>IF(N665="snížená",J665,0)</f>
        <v>0</v>
      </c>
      <c r="BG665" s="217">
        <f>IF(N665="zákl. přenesená",J665,0)</f>
        <v>0</v>
      </c>
      <c r="BH665" s="217">
        <f>IF(N665="sníž. přenesená",J665,0)</f>
        <v>0</v>
      </c>
      <c r="BI665" s="217">
        <f>IF(N665="nulová",J665,0)</f>
        <v>0</v>
      </c>
      <c r="BJ665" s="25" t="s">
        <v>84</v>
      </c>
      <c r="BK665" s="217">
        <f>ROUND(I665*H665,2)</f>
        <v>0</v>
      </c>
      <c r="BL665" s="25" t="s">
        <v>288</v>
      </c>
      <c r="BM665" s="25" t="s">
        <v>503</v>
      </c>
    </row>
    <row r="666" spans="2:51" s="12" customFormat="1" ht="13.5">
      <c r="B666" s="218"/>
      <c r="C666" s="219"/>
      <c r="D666" s="220" t="s">
        <v>162</v>
      </c>
      <c r="E666" s="221" t="s">
        <v>34</v>
      </c>
      <c r="F666" s="222" t="s">
        <v>468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51" s="12" customFormat="1" ht="13.5">
      <c r="B667" s="218"/>
      <c r="C667" s="219"/>
      <c r="D667" s="220" t="s">
        <v>162</v>
      </c>
      <c r="E667" s="221" t="s">
        <v>34</v>
      </c>
      <c r="F667" s="222" t="s">
        <v>469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51" s="13" customFormat="1" ht="13.5">
      <c r="B668" s="230"/>
      <c r="C668" s="231"/>
      <c r="D668" s="220" t="s">
        <v>162</v>
      </c>
      <c r="E668" s="232" t="s">
        <v>34</v>
      </c>
      <c r="F668" s="233" t="s">
        <v>470</v>
      </c>
      <c r="G668" s="231"/>
      <c r="H668" s="234">
        <v>56.967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51" s="12" customFormat="1" ht="13.5">
      <c r="B669" s="218"/>
      <c r="C669" s="219"/>
      <c r="D669" s="220" t="s">
        <v>162</v>
      </c>
      <c r="E669" s="221" t="s">
        <v>34</v>
      </c>
      <c r="F669" s="222" t="s">
        <v>325</v>
      </c>
      <c r="G669" s="219"/>
      <c r="H669" s="223" t="s">
        <v>34</v>
      </c>
      <c r="I669" s="224"/>
      <c r="J669" s="219"/>
      <c r="K669" s="219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162</v>
      </c>
      <c r="AU669" s="229" t="s">
        <v>86</v>
      </c>
      <c r="AV669" s="12" t="s">
        <v>84</v>
      </c>
      <c r="AW669" s="12" t="s">
        <v>41</v>
      </c>
      <c r="AX669" s="12" t="s">
        <v>77</v>
      </c>
      <c r="AY669" s="229" t="s">
        <v>153</v>
      </c>
    </row>
    <row r="670" spans="2:51" s="12" customFormat="1" ht="13.5">
      <c r="B670" s="218"/>
      <c r="C670" s="219"/>
      <c r="D670" s="220" t="s">
        <v>162</v>
      </c>
      <c r="E670" s="221" t="s">
        <v>34</v>
      </c>
      <c r="F670" s="222" t="s">
        <v>326</v>
      </c>
      <c r="G670" s="219"/>
      <c r="H670" s="223" t="s">
        <v>34</v>
      </c>
      <c r="I670" s="224"/>
      <c r="J670" s="219"/>
      <c r="K670" s="219"/>
      <c r="L670" s="225"/>
      <c r="M670" s="226"/>
      <c r="N670" s="227"/>
      <c r="O670" s="227"/>
      <c r="P670" s="227"/>
      <c r="Q670" s="227"/>
      <c r="R670" s="227"/>
      <c r="S670" s="227"/>
      <c r="T670" s="228"/>
      <c r="AT670" s="229" t="s">
        <v>162</v>
      </c>
      <c r="AU670" s="229" t="s">
        <v>86</v>
      </c>
      <c r="AV670" s="12" t="s">
        <v>84</v>
      </c>
      <c r="AW670" s="12" t="s">
        <v>41</v>
      </c>
      <c r="AX670" s="12" t="s">
        <v>77</v>
      </c>
      <c r="AY670" s="229" t="s">
        <v>153</v>
      </c>
    </row>
    <row r="671" spans="2:51" s="13" customFormat="1" ht="13.5">
      <c r="B671" s="230"/>
      <c r="C671" s="231"/>
      <c r="D671" s="220" t="s">
        <v>162</v>
      </c>
      <c r="E671" s="232" t="s">
        <v>34</v>
      </c>
      <c r="F671" s="233" t="s">
        <v>327</v>
      </c>
      <c r="G671" s="231"/>
      <c r="H671" s="234">
        <v>63.229</v>
      </c>
      <c r="I671" s="235"/>
      <c r="J671" s="231"/>
      <c r="K671" s="231"/>
      <c r="L671" s="236"/>
      <c r="M671" s="237"/>
      <c r="N671" s="238"/>
      <c r="O671" s="238"/>
      <c r="P671" s="238"/>
      <c r="Q671" s="238"/>
      <c r="R671" s="238"/>
      <c r="S671" s="238"/>
      <c r="T671" s="239"/>
      <c r="AT671" s="240" t="s">
        <v>162</v>
      </c>
      <c r="AU671" s="240" t="s">
        <v>86</v>
      </c>
      <c r="AV671" s="13" t="s">
        <v>86</v>
      </c>
      <c r="AW671" s="13" t="s">
        <v>41</v>
      </c>
      <c r="AX671" s="13" t="s">
        <v>77</v>
      </c>
      <c r="AY671" s="240" t="s">
        <v>153</v>
      </c>
    </row>
    <row r="672" spans="2:51" s="12" customFormat="1" ht="13.5">
      <c r="B672" s="218"/>
      <c r="C672" s="219"/>
      <c r="D672" s="220" t="s">
        <v>162</v>
      </c>
      <c r="E672" s="221" t="s">
        <v>34</v>
      </c>
      <c r="F672" s="222" t="s">
        <v>471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51" s="13" customFormat="1" ht="13.5">
      <c r="B673" s="230"/>
      <c r="C673" s="231"/>
      <c r="D673" s="220" t="s">
        <v>162</v>
      </c>
      <c r="E673" s="232" t="s">
        <v>34</v>
      </c>
      <c r="F673" s="233" t="s">
        <v>472</v>
      </c>
      <c r="G673" s="231"/>
      <c r="H673" s="234">
        <v>37.513</v>
      </c>
      <c r="I673" s="235"/>
      <c r="J673" s="231"/>
      <c r="K673" s="231"/>
      <c r="L673" s="236"/>
      <c r="M673" s="237"/>
      <c r="N673" s="238"/>
      <c r="O673" s="238"/>
      <c r="P673" s="238"/>
      <c r="Q673" s="238"/>
      <c r="R673" s="238"/>
      <c r="S673" s="238"/>
      <c r="T673" s="239"/>
      <c r="AT673" s="240" t="s">
        <v>162</v>
      </c>
      <c r="AU673" s="240" t="s">
        <v>86</v>
      </c>
      <c r="AV673" s="13" t="s">
        <v>86</v>
      </c>
      <c r="AW673" s="13" t="s">
        <v>41</v>
      </c>
      <c r="AX673" s="13" t="s">
        <v>77</v>
      </c>
      <c r="AY673" s="240" t="s">
        <v>153</v>
      </c>
    </row>
    <row r="674" spans="2:51" s="14" customFormat="1" ht="13.5">
      <c r="B674" s="241"/>
      <c r="C674" s="242"/>
      <c r="D674" s="243" t="s">
        <v>162</v>
      </c>
      <c r="E674" s="244" t="s">
        <v>34</v>
      </c>
      <c r="F674" s="245" t="s">
        <v>168</v>
      </c>
      <c r="G674" s="242"/>
      <c r="H674" s="246">
        <v>157.709</v>
      </c>
      <c r="I674" s="247"/>
      <c r="J674" s="242"/>
      <c r="K674" s="242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162</v>
      </c>
      <c r="AU674" s="252" t="s">
        <v>86</v>
      </c>
      <c r="AV674" s="14" t="s">
        <v>160</v>
      </c>
      <c r="AW674" s="14" t="s">
        <v>41</v>
      </c>
      <c r="AX674" s="14" t="s">
        <v>84</v>
      </c>
      <c r="AY674" s="252" t="s">
        <v>153</v>
      </c>
    </row>
    <row r="675" spans="2:65" s="1" customFormat="1" ht="31.5" customHeight="1">
      <c r="B675" s="43"/>
      <c r="C675" s="206" t="s">
        <v>504</v>
      </c>
      <c r="D675" s="206" t="s">
        <v>155</v>
      </c>
      <c r="E675" s="207" t="s">
        <v>505</v>
      </c>
      <c r="F675" s="208" t="s">
        <v>506</v>
      </c>
      <c r="G675" s="209" t="s">
        <v>423</v>
      </c>
      <c r="H675" s="210">
        <v>48.867</v>
      </c>
      <c r="I675" s="211"/>
      <c r="J675" s="212">
        <f>ROUND(I675*H675,2)</f>
        <v>0</v>
      </c>
      <c r="K675" s="208" t="s">
        <v>159</v>
      </c>
      <c r="L675" s="63"/>
      <c r="M675" s="213" t="s">
        <v>34</v>
      </c>
      <c r="N675" s="214" t="s">
        <v>48</v>
      </c>
      <c r="O675" s="44"/>
      <c r="P675" s="215">
        <f>O675*H675</f>
        <v>0</v>
      </c>
      <c r="Q675" s="215">
        <v>0</v>
      </c>
      <c r="R675" s="215">
        <f>Q675*H675</f>
        <v>0</v>
      </c>
      <c r="S675" s="215">
        <v>0.00463</v>
      </c>
      <c r="T675" s="216">
        <f>S675*H675</f>
        <v>0.22625420999999996</v>
      </c>
      <c r="AR675" s="25" t="s">
        <v>288</v>
      </c>
      <c r="AT675" s="25" t="s">
        <v>155</v>
      </c>
      <c r="AU675" s="25" t="s">
        <v>86</v>
      </c>
      <c r="AY675" s="25" t="s">
        <v>153</v>
      </c>
      <c r="BE675" s="217">
        <f>IF(N675="základní",J675,0)</f>
        <v>0</v>
      </c>
      <c r="BF675" s="217">
        <f>IF(N675="snížená",J675,0)</f>
        <v>0</v>
      </c>
      <c r="BG675" s="217">
        <f>IF(N675="zákl. přenesená",J675,0)</f>
        <v>0</v>
      </c>
      <c r="BH675" s="217">
        <f>IF(N675="sníž. přenesená",J675,0)</f>
        <v>0</v>
      </c>
      <c r="BI675" s="217">
        <f>IF(N675="nulová",J675,0)</f>
        <v>0</v>
      </c>
      <c r="BJ675" s="25" t="s">
        <v>84</v>
      </c>
      <c r="BK675" s="217">
        <f>ROUND(I675*H675,2)</f>
        <v>0</v>
      </c>
      <c r="BL675" s="25" t="s">
        <v>288</v>
      </c>
      <c r="BM675" s="25" t="s">
        <v>507</v>
      </c>
    </row>
    <row r="676" spans="2:51" s="12" customFormat="1" ht="13.5">
      <c r="B676" s="218"/>
      <c r="C676" s="219"/>
      <c r="D676" s="220" t="s">
        <v>162</v>
      </c>
      <c r="E676" s="221" t="s">
        <v>34</v>
      </c>
      <c r="F676" s="222" t="s">
        <v>508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51" s="12" customFormat="1" ht="13.5">
      <c r="B677" s="218"/>
      <c r="C677" s="219"/>
      <c r="D677" s="220" t="s">
        <v>162</v>
      </c>
      <c r="E677" s="221" t="s">
        <v>34</v>
      </c>
      <c r="F677" s="222" t="s">
        <v>509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162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153</v>
      </c>
    </row>
    <row r="678" spans="2:51" s="13" customFormat="1" ht="13.5">
      <c r="B678" s="230"/>
      <c r="C678" s="231"/>
      <c r="D678" s="220" t="s">
        <v>162</v>
      </c>
      <c r="E678" s="232" t="s">
        <v>34</v>
      </c>
      <c r="F678" s="233" t="s">
        <v>510</v>
      </c>
      <c r="G678" s="231"/>
      <c r="H678" s="234">
        <v>5.276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162</v>
      </c>
      <c r="AU678" s="240" t="s">
        <v>86</v>
      </c>
      <c r="AV678" s="13" t="s">
        <v>86</v>
      </c>
      <c r="AW678" s="13" t="s">
        <v>41</v>
      </c>
      <c r="AX678" s="13" t="s">
        <v>77</v>
      </c>
      <c r="AY678" s="240" t="s">
        <v>153</v>
      </c>
    </row>
    <row r="679" spans="2:51" s="12" customFormat="1" ht="13.5">
      <c r="B679" s="218"/>
      <c r="C679" s="219"/>
      <c r="D679" s="220" t="s">
        <v>162</v>
      </c>
      <c r="E679" s="221" t="s">
        <v>34</v>
      </c>
      <c r="F679" s="222" t="s">
        <v>511</v>
      </c>
      <c r="G679" s="219"/>
      <c r="H679" s="223" t="s">
        <v>34</v>
      </c>
      <c r="I679" s="224"/>
      <c r="J679" s="219"/>
      <c r="K679" s="219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162</v>
      </c>
      <c r="AU679" s="229" t="s">
        <v>86</v>
      </c>
      <c r="AV679" s="12" t="s">
        <v>84</v>
      </c>
      <c r="AW679" s="12" t="s">
        <v>41</v>
      </c>
      <c r="AX679" s="12" t="s">
        <v>77</v>
      </c>
      <c r="AY679" s="229" t="s">
        <v>153</v>
      </c>
    </row>
    <row r="680" spans="2:51" s="13" customFormat="1" ht="13.5">
      <c r="B680" s="230"/>
      <c r="C680" s="231"/>
      <c r="D680" s="220" t="s">
        <v>162</v>
      </c>
      <c r="E680" s="232" t="s">
        <v>34</v>
      </c>
      <c r="F680" s="233" t="s">
        <v>512</v>
      </c>
      <c r="G680" s="231"/>
      <c r="H680" s="234">
        <v>19.157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AT680" s="240" t="s">
        <v>162</v>
      </c>
      <c r="AU680" s="240" t="s">
        <v>86</v>
      </c>
      <c r="AV680" s="13" t="s">
        <v>86</v>
      </c>
      <c r="AW680" s="13" t="s">
        <v>41</v>
      </c>
      <c r="AX680" s="13" t="s">
        <v>77</v>
      </c>
      <c r="AY680" s="240" t="s">
        <v>153</v>
      </c>
    </row>
    <row r="681" spans="2:51" s="12" customFormat="1" ht="13.5">
      <c r="B681" s="218"/>
      <c r="C681" s="219"/>
      <c r="D681" s="220" t="s">
        <v>162</v>
      </c>
      <c r="E681" s="221" t="s">
        <v>34</v>
      </c>
      <c r="F681" s="222" t="s">
        <v>513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51" s="12" customFormat="1" ht="13.5">
      <c r="B682" s="218"/>
      <c r="C682" s="219"/>
      <c r="D682" s="220" t="s">
        <v>162</v>
      </c>
      <c r="E682" s="221" t="s">
        <v>34</v>
      </c>
      <c r="F682" s="222" t="s">
        <v>514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162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153</v>
      </c>
    </row>
    <row r="683" spans="2:51" s="13" customFormat="1" ht="13.5">
      <c r="B683" s="230"/>
      <c r="C683" s="231"/>
      <c r="D683" s="220" t="s">
        <v>162</v>
      </c>
      <c r="E683" s="232" t="s">
        <v>34</v>
      </c>
      <c r="F683" s="233" t="s">
        <v>515</v>
      </c>
      <c r="G683" s="231"/>
      <c r="H683" s="234">
        <v>13.824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51" s="12" customFormat="1" ht="13.5">
      <c r="B684" s="218"/>
      <c r="C684" s="219"/>
      <c r="D684" s="220" t="s">
        <v>162</v>
      </c>
      <c r="E684" s="221" t="s">
        <v>34</v>
      </c>
      <c r="F684" s="222" t="s">
        <v>516</v>
      </c>
      <c r="G684" s="219"/>
      <c r="H684" s="223" t="s">
        <v>34</v>
      </c>
      <c r="I684" s="224"/>
      <c r="J684" s="219"/>
      <c r="K684" s="219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162</v>
      </c>
      <c r="AU684" s="229" t="s">
        <v>86</v>
      </c>
      <c r="AV684" s="12" t="s">
        <v>84</v>
      </c>
      <c r="AW684" s="12" t="s">
        <v>41</v>
      </c>
      <c r="AX684" s="12" t="s">
        <v>77</v>
      </c>
      <c r="AY684" s="229" t="s">
        <v>153</v>
      </c>
    </row>
    <row r="685" spans="2:51" s="13" customFormat="1" ht="13.5">
      <c r="B685" s="230"/>
      <c r="C685" s="231"/>
      <c r="D685" s="220" t="s">
        <v>162</v>
      </c>
      <c r="E685" s="232" t="s">
        <v>34</v>
      </c>
      <c r="F685" s="233" t="s">
        <v>517</v>
      </c>
      <c r="G685" s="231"/>
      <c r="H685" s="234">
        <v>3.403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AT685" s="240" t="s">
        <v>162</v>
      </c>
      <c r="AU685" s="240" t="s">
        <v>86</v>
      </c>
      <c r="AV685" s="13" t="s">
        <v>86</v>
      </c>
      <c r="AW685" s="13" t="s">
        <v>41</v>
      </c>
      <c r="AX685" s="13" t="s">
        <v>77</v>
      </c>
      <c r="AY685" s="240" t="s">
        <v>153</v>
      </c>
    </row>
    <row r="686" spans="2:51" s="12" customFormat="1" ht="13.5">
      <c r="B686" s="218"/>
      <c r="C686" s="219"/>
      <c r="D686" s="220" t="s">
        <v>162</v>
      </c>
      <c r="E686" s="221" t="s">
        <v>34</v>
      </c>
      <c r="F686" s="222" t="s">
        <v>511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51" s="13" customFormat="1" ht="13.5">
      <c r="B687" s="230"/>
      <c r="C687" s="231"/>
      <c r="D687" s="220" t="s">
        <v>162</v>
      </c>
      <c r="E687" s="232" t="s">
        <v>34</v>
      </c>
      <c r="F687" s="233" t="s">
        <v>518</v>
      </c>
      <c r="G687" s="231"/>
      <c r="H687" s="234">
        <v>7.207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162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153</v>
      </c>
    </row>
    <row r="688" spans="2:51" s="14" customFormat="1" ht="13.5">
      <c r="B688" s="241"/>
      <c r="C688" s="242"/>
      <c r="D688" s="243" t="s">
        <v>162</v>
      </c>
      <c r="E688" s="244" t="s">
        <v>34</v>
      </c>
      <c r="F688" s="245" t="s">
        <v>168</v>
      </c>
      <c r="G688" s="242"/>
      <c r="H688" s="246">
        <v>48.867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162</v>
      </c>
      <c r="AU688" s="252" t="s">
        <v>86</v>
      </c>
      <c r="AV688" s="14" t="s">
        <v>160</v>
      </c>
      <c r="AW688" s="14" t="s">
        <v>41</v>
      </c>
      <c r="AX688" s="14" t="s">
        <v>84</v>
      </c>
      <c r="AY688" s="252" t="s">
        <v>153</v>
      </c>
    </row>
    <row r="689" spans="2:65" s="1" customFormat="1" ht="31.5" customHeight="1">
      <c r="B689" s="43"/>
      <c r="C689" s="206" t="s">
        <v>519</v>
      </c>
      <c r="D689" s="206" t="s">
        <v>155</v>
      </c>
      <c r="E689" s="207" t="s">
        <v>520</v>
      </c>
      <c r="F689" s="208" t="s">
        <v>521</v>
      </c>
      <c r="G689" s="209" t="s">
        <v>158</v>
      </c>
      <c r="H689" s="210">
        <v>37.513</v>
      </c>
      <c r="I689" s="211"/>
      <c r="J689" s="212">
        <f>ROUND(I689*H689,2)</f>
        <v>0</v>
      </c>
      <c r="K689" s="208" t="s">
        <v>159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288</v>
      </c>
      <c r="AT689" s="25" t="s">
        <v>155</v>
      </c>
      <c r="AU689" s="25" t="s">
        <v>86</v>
      </c>
      <c r="AY689" s="25" t="s">
        <v>153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288</v>
      </c>
      <c r="BM689" s="25" t="s">
        <v>522</v>
      </c>
    </row>
    <row r="690" spans="2:51" s="12" customFormat="1" ht="13.5">
      <c r="B690" s="218"/>
      <c r="C690" s="219"/>
      <c r="D690" s="220" t="s">
        <v>162</v>
      </c>
      <c r="E690" s="221" t="s">
        <v>34</v>
      </c>
      <c r="F690" s="222" t="s">
        <v>471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51" s="13" customFormat="1" ht="13.5">
      <c r="B691" s="230"/>
      <c r="C691" s="231"/>
      <c r="D691" s="220" t="s">
        <v>162</v>
      </c>
      <c r="E691" s="232" t="s">
        <v>34</v>
      </c>
      <c r="F691" s="233" t="s">
        <v>472</v>
      </c>
      <c r="G691" s="231"/>
      <c r="H691" s="234">
        <v>37.513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51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37.513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523</v>
      </c>
      <c r="D693" s="206" t="s">
        <v>155</v>
      </c>
      <c r="E693" s="207" t="s">
        <v>524</v>
      </c>
      <c r="F693" s="208" t="s">
        <v>525</v>
      </c>
      <c r="G693" s="209" t="s">
        <v>423</v>
      </c>
      <c r="H693" s="210">
        <v>48.867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</v>
      </c>
      <c r="R693" s="215">
        <f>Q693*H693</f>
        <v>0</v>
      </c>
      <c r="S693" s="215">
        <v>0</v>
      </c>
      <c r="T693" s="216">
        <f>S693*H693</f>
        <v>0</v>
      </c>
      <c r="AR693" s="25" t="s">
        <v>288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288</v>
      </c>
      <c r="BM693" s="25" t="s">
        <v>526</v>
      </c>
    </row>
    <row r="694" spans="2:51" s="12" customFormat="1" ht="13.5">
      <c r="B694" s="218"/>
      <c r="C694" s="219"/>
      <c r="D694" s="220" t="s">
        <v>162</v>
      </c>
      <c r="E694" s="221" t="s">
        <v>34</v>
      </c>
      <c r="F694" s="222" t="s">
        <v>508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51" s="12" customFormat="1" ht="13.5">
      <c r="B695" s="218"/>
      <c r="C695" s="219"/>
      <c r="D695" s="220" t="s">
        <v>162</v>
      </c>
      <c r="E695" s="221" t="s">
        <v>34</v>
      </c>
      <c r="F695" s="222" t="s">
        <v>509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51" s="13" customFormat="1" ht="13.5">
      <c r="B696" s="230"/>
      <c r="C696" s="231"/>
      <c r="D696" s="220" t="s">
        <v>162</v>
      </c>
      <c r="E696" s="232" t="s">
        <v>34</v>
      </c>
      <c r="F696" s="233" t="s">
        <v>510</v>
      </c>
      <c r="G696" s="231"/>
      <c r="H696" s="234">
        <v>5.276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51" s="12" customFormat="1" ht="13.5">
      <c r="B697" s="218"/>
      <c r="C697" s="219"/>
      <c r="D697" s="220" t="s">
        <v>162</v>
      </c>
      <c r="E697" s="221" t="s">
        <v>34</v>
      </c>
      <c r="F697" s="222" t="s">
        <v>511</v>
      </c>
      <c r="G697" s="219"/>
      <c r="H697" s="223" t="s">
        <v>34</v>
      </c>
      <c r="I697" s="224"/>
      <c r="J697" s="219"/>
      <c r="K697" s="219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162</v>
      </c>
      <c r="AU697" s="229" t="s">
        <v>86</v>
      </c>
      <c r="AV697" s="12" t="s">
        <v>84</v>
      </c>
      <c r="AW697" s="12" t="s">
        <v>41</v>
      </c>
      <c r="AX697" s="12" t="s">
        <v>77</v>
      </c>
      <c r="AY697" s="229" t="s">
        <v>153</v>
      </c>
    </row>
    <row r="698" spans="2:51" s="13" customFormat="1" ht="13.5">
      <c r="B698" s="230"/>
      <c r="C698" s="231"/>
      <c r="D698" s="220" t="s">
        <v>162</v>
      </c>
      <c r="E698" s="232" t="s">
        <v>34</v>
      </c>
      <c r="F698" s="233" t="s">
        <v>512</v>
      </c>
      <c r="G698" s="231"/>
      <c r="H698" s="234">
        <v>19.157</v>
      </c>
      <c r="I698" s="235"/>
      <c r="J698" s="231"/>
      <c r="K698" s="231"/>
      <c r="L698" s="236"/>
      <c r="M698" s="237"/>
      <c r="N698" s="238"/>
      <c r="O698" s="238"/>
      <c r="P698" s="238"/>
      <c r="Q698" s="238"/>
      <c r="R698" s="238"/>
      <c r="S698" s="238"/>
      <c r="T698" s="239"/>
      <c r="AT698" s="240" t="s">
        <v>162</v>
      </c>
      <c r="AU698" s="240" t="s">
        <v>86</v>
      </c>
      <c r="AV698" s="13" t="s">
        <v>86</v>
      </c>
      <c r="AW698" s="13" t="s">
        <v>41</v>
      </c>
      <c r="AX698" s="13" t="s">
        <v>77</v>
      </c>
      <c r="AY698" s="240" t="s">
        <v>153</v>
      </c>
    </row>
    <row r="699" spans="2:51" s="12" customFormat="1" ht="13.5">
      <c r="B699" s="218"/>
      <c r="C699" s="219"/>
      <c r="D699" s="220" t="s">
        <v>162</v>
      </c>
      <c r="E699" s="221" t="s">
        <v>34</v>
      </c>
      <c r="F699" s="222" t="s">
        <v>513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51" s="12" customFormat="1" ht="13.5">
      <c r="B700" s="218"/>
      <c r="C700" s="219"/>
      <c r="D700" s="220" t="s">
        <v>162</v>
      </c>
      <c r="E700" s="221" t="s">
        <v>34</v>
      </c>
      <c r="F700" s="222" t="s">
        <v>514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51" s="13" customFormat="1" ht="13.5">
      <c r="B701" s="230"/>
      <c r="C701" s="231"/>
      <c r="D701" s="220" t="s">
        <v>162</v>
      </c>
      <c r="E701" s="232" t="s">
        <v>34</v>
      </c>
      <c r="F701" s="233" t="s">
        <v>515</v>
      </c>
      <c r="G701" s="231"/>
      <c r="H701" s="234">
        <v>13.824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51" s="12" customFormat="1" ht="13.5">
      <c r="B702" s="218"/>
      <c r="C702" s="219"/>
      <c r="D702" s="220" t="s">
        <v>162</v>
      </c>
      <c r="E702" s="221" t="s">
        <v>34</v>
      </c>
      <c r="F702" s="222" t="s">
        <v>516</v>
      </c>
      <c r="G702" s="219"/>
      <c r="H702" s="223" t="s">
        <v>34</v>
      </c>
      <c r="I702" s="224"/>
      <c r="J702" s="219"/>
      <c r="K702" s="219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162</v>
      </c>
      <c r="AU702" s="229" t="s">
        <v>86</v>
      </c>
      <c r="AV702" s="12" t="s">
        <v>84</v>
      </c>
      <c r="AW702" s="12" t="s">
        <v>41</v>
      </c>
      <c r="AX702" s="12" t="s">
        <v>77</v>
      </c>
      <c r="AY702" s="229" t="s">
        <v>153</v>
      </c>
    </row>
    <row r="703" spans="2:51" s="13" customFormat="1" ht="13.5">
      <c r="B703" s="230"/>
      <c r="C703" s="231"/>
      <c r="D703" s="220" t="s">
        <v>162</v>
      </c>
      <c r="E703" s="232" t="s">
        <v>34</v>
      </c>
      <c r="F703" s="233" t="s">
        <v>517</v>
      </c>
      <c r="G703" s="231"/>
      <c r="H703" s="234">
        <v>3.403</v>
      </c>
      <c r="I703" s="235"/>
      <c r="J703" s="231"/>
      <c r="K703" s="231"/>
      <c r="L703" s="236"/>
      <c r="M703" s="237"/>
      <c r="N703" s="238"/>
      <c r="O703" s="238"/>
      <c r="P703" s="238"/>
      <c r="Q703" s="238"/>
      <c r="R703" s="238"/>
      <c r="S703" s="238"/>
      <c r="T703" s="239"/>
      <c r="AT703" s="240" t="s">
        <v>162</v>
      </c>
      <c r="AU703" s="240" t="s">
        <v>86</v>
      </c>
      <c r="AV703" s="13" t="s">
        <v>86</v>
      </c>
      <c r="AW703" s="13" t="s">
        <v>41</v>
      </c>
      <c r="AX703" s="13" t="s">
        <v>77</v>
      </c>
      <c r="AY703" s="240" t="s">
        <v>153</v>
      </c>
    </row>
    <row r="704" spans="2:51" s="12" customFormat="1" ht="13.5">
      <c r="B704" s="218"/>
      <c r="C704" s="219"/>
      <c r="D704" s="220" t="s">
        <v>162</v>
      </c>
      <c r="E704" s="221" t="s">
        <v>34</v>
      </c>
      <c r="F704" s="222" t="s">
        <v>511</v>
      </c>
      <c r="G704" s="219"/>
      <c r="H704" s="223" t="s">
        <v>34</v>
      </c>
      <c r="I704" s="224"/>
      <c r="J704" s="219"/>
      <c r="K704" s="219"/>
      <c r="L704" s="225"/>
      <c r="M704" s="226"/>
      <c r="N704" s="227"/>
      <c r="O704" s="227"/>
      <c r="P704" s="227"/>
      <c r="Q704" s="227"/>
      <c r="R704" s="227"/>
      <c r="S704" s="227"/>
      <c r="T704" s="228"/>
      <c r="AT704" s="229" t="s">
        <v>162</v>
      </c>
      <c r="AU704" s="229" t="s">
        <v>86</v>
      </c>
      <c r="AV704" s="12" t="s">
        <v>84</v>
      </c>
      <c r="AW704" s="12" t="s">
        <v>41</v>
      </c>
      <c r="AX704" s="12" t="s">
        <v>77</v>
      </c>
      <c r="AY704" s="229" t="s">
        <v>153</v>
      </c>
    </row>
    <row r="705" spans="2:51" s="13" customFormat="1" ht="13.5">
      <c r="B705" s="230"/>
      <c r="C705" s="231"/>
      <c r="D705" s="220" t="s">
        <v>162</v>
      </c>
      <c r="E705" s="232" t="s">
        <v>34</v>
      </c>
      <c r="F705" s="233" t="s">
        <v>518</v>
      </c>
      <c r="G705" s="231"/>
      <c r="H705" s="234">
        <v>7.207</v>
      </c>
      <c r="I705" s="235"/>
      <c r="J705" s="231"/>
      <c r="K705" s="231"/>
      <c r="L705" s="236"/>
      <c r="M705" s="237"/>
      <c r="N705" s="238"/>
      <c r="O705" s="238"/>
      <c r="P705" s="238"/>
      <c r="Q705" s="238"/>
      <c r="R705" s="238"/>
      <c r="S705" s="238"/>
      <c r="T705" s="239"/>
      <c r="AT705" s="240" t="s">
        <v>162</v>
      </c>
      <c r="AU705" s="240" t="s">
        <v>86</v>
      </c>
      <c r="AV705" s="13" t="s">
        <v>86</v>
      </c>
      <c r="AW705" s="13" t="s">
        <v>41</v>
      </c>
      <c r="AX705" s="13" t="s">
        <v>77</v>
      </c>
      <c r="AY705" s="240" t="s">
        <v>153</v>
      </c>
    </row>
    <row r="706" spans="2:51" s="14" customFormat="1" ht="13.5">
      <c r="B706" s="241"/>
      <c r="C706" s="242"/>
      <c r="D706" s="220" t="s">
        <v>162</v>
      </c>
      <c r="E706" s="253" t="s">
        <v>34</v>
      </c>
      <c r="F706" s="254" t="s">
        <v>168</v>
      </c>
      <c r="G706" s="242"/>
      <c r="H706" s="255">
        <v>48.867</v>
      </c>
      <c r="I706" s="247"/>
      <c r="J706" s="242"/>
      <c r="K706" s="242"/>
      <c r="L706" s="248"/>
      <c r="M706" s="249"/>
      <c r="N706" s="250"/>
      <c r="O706" s="250"/>
      <c r="P706" s="250"/>
      <c r="Q706" s="250"/>
      <c r="R706" s="250"/>
      <c r="S706" s="250"/>
      <c r="T706" s="251"/>
      <c r="AT706" s="252" t="s">
        <v>162</v>
      </c>
      <c r="AU706" s="252" t="s">
        <v>86</v>
      </c>
      <c r="AV706" s="14" t="s">
        <v>160</v>
      </c>
      <c r="AW706" s="14" t="s">
        <v>41</v>
      </c>
      <c r="AX706" s="14" t="s">
        <v>84</v>
      </c>
      <c r="AY706" s="252" t="s">
        <v>153</v>
      </c>
    </row>
    <row r="707" spans="2:63" s="11" customFormat="1" ht="29.85" customHeight="1">
      <c r="B707" s="189"/>
      <c r="C707" s="190"/>
      <c r="D707" s="203" t="s">
        <v>76</v>
      </c>
      <c r="E707" s="204" t="s">
        <v>527</v>
      </c>
      <c r="F707" s="204" t="s">
        <v>528</v>
      </c>
      <c r="G707" s="190"/>
      <c r="H707" s="190"/>
      <c r="I707" s="193"/>
      <c r="J707" s="205">
        <f>BK707</f>
        <v>0</v>
      </c>
      <c r="K707" s="190"/>
      <c r="L707" s="195"/>
      <c r="M707" s="196"/>
      <c r="N707" s="197"/>
      <c r="O707" s="197"/>
      <c r="P707" s="198">
        <f>SUM(P708:P719)</f>
        <v>0</v>
      </c>
      <c r="Q707" s="197"/>
      <c r="R707" s="198">
        <f>SUM(R708:R719)</f>
        <v>0</v>
      </c>
      <c r="S707" s="197"/>
      <c r="T707" s="199">
        <f>SUM(T708:T719)</f>
        <v>0.16425</v>
      </c>
      <c r="AR707" s="200" t="s">
        <v>86</v>
      </c>
      <c r="AT707" s="201" t="s">
        <v>76</v>
      </c>
      <c r="AU707" s="201" t="s">
        <v>84</v>
      </c>
      <c r="AY707" s="200" t="s">
        <v>153</v>
      </c>
      <c r="BK707" s="202">
        <f>SUM(BK708:BK719)</f>
        <v>0</v>
      </c>
    </row>
    <row r="708" spans="2:65" s="1" customFormat="1" ht="22.5" customHeight="1">
      <c r="B708" s="43"/>
      <c r="C708" s="206" t="s">
        <v>529</v>
      </c>
      <c r="D708" s="206" t="s">
        <v>155</v>
      </c>
      <c r="E708" s="207" t="s">
        <v>530</v>
      </c>
      <c r="F708" s="208" t="s">
        <v>531</v>
      </c>
      <c r="G708" s="209" t="s">
        <v>158</v>
      </c>
      <c r="H708" s="210">
        <v>54.75</v>
      </c>
      <c r="I708" s="211"/>
      <c r="J708" s="212">
        <f>ROUND(I708*H708,2)</f>
        <v>0</v>
      </c>
      <c r="K708" s="208" t="s">
        <v>159</v>
      </c>
      <c r="L708" s="63"/>
      <c r="M708" s="213" t="s">
        <v>34</v>
      </c>
      <c r="N708" s="214" t="s">
        <v>48</v>
      </c>
      <c r="O708" s="44"/>
      <c r="P708" s="215">
        <f>O708*H708</f>
        <v>0</v>
      </c>
      <c r="Q708" s="215">
        <v>0</v>
      </c>
      <c r="R708" s="215">
        <f>Q708*H708</f>
        <v>0</v>
      </c>
      <c r="S708" s="215">
        <v>0.003</v>
      </c>
      <c r="T708" s="216">
        <f>S708*H708</f>
        <v>0.16425</v>
      </c>
      <c r="AR708" s="25" t="s">
        <v>288</v>
      </c>
      <c r="AT708" s="25" t="s">
        <v>155</v>
      </c>
      <c r="AU708" s="25" t="s">
        <v>86</v>
      </c>
      <c r="AY708" s="25" t="s">
        <v>153</v>
      </c>
      <c r="BE708" s="217">
        <f>IF(N708="základní",J708,0)</f>
        <v>0</v>
      </c>
      <c r="BF708" s="217">
        <f>IF(N708="snížená",J708,0)</f>
        <v>0</v>
      </c>
      <c r="BG708" s="217">
        <f>IF(N708="zákl. přenesená",J708,0)</f>
        <v>0</v>
      </c>
      <c r="BH708" s="217">
        <f>IF(N708="sníž. přenesená",J708,0)</f>
        <v>0</v>
      </c>
      <c r="BI708" s="217">
        <f>IF(N708="nulová",J708,0)</f>
        <v>0</v>
      </c>
      <c r="BJ708" s="25" t="s">
        <v>84</v>
      </c>
      <c r="BK708" s="217">
        <f>ROUND(I708*H708,2)</f>
        <v>0</v>
      </c>
      <c r="BL708" s="25" t="s">
        <v>288</v>
      </c>
      <c r="BM708" s="25" t="s">
        <v>532</v>
      </c>
    </row>
    <row r="709" spans="2:51" s="12" customFormat="1" ht="13.5">
      <c r="B709" s="218"/>
      <c r="C709" s="219"/>
      <c r="D709" s="220" t="s">
        <v>162</v>
      </c>
      <c r="E709" s="221" t="s">
        <v>34</v>
      </c>
      <c r="F709" s="222" t="s">
        <v>533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51" s="12" customFormat="1" ht="13.5">
      <c r="B710" s="218"/>
      <c r="C710" s="219"/>
      <c r="D710" s="220" t="s">
        <v>162</v>
      </c>
      <c r="E710" s="221" t="s">
        <v>34</v>
      </c>
      <c r="F710" s="222" t="s">
        <v>173</v>
      </c>
      <c r="G710" s="219"/>
      <c r="H710" s="223" t="s">
        <v>34</v>
      </c>
      <c r="I710" s="224"/>
      <c r="J710" s="219"/>
      <c r="K710" s="219"/>
      <c r="L710" s="225"/>
      <c r="M710" s="226"/>
      <c r="N710" s="227"/>
      <c r="O710" s="227"/>
      <c r="P710" s="227"/>
      <c r="Q710" s="227"/>
      <c r="R710" s="227"/>
      <c r="S710" s="227"/>
      <c r="T710" s="228"/>
      <c r="AT710" s="229" t="s">
        <v>162</v>
      </c>
      <c r="AU710" s="229" t="s">
        <v>86</v>
      </c>
      <c r="AV710" s="12" t="s">
        <v>84</v>
      </c>
      <c r="AW710" s="12" t="s">
        <v>41</v>
      </c>
      <c r="AX710" s="12" t="s">
        <v>77</v>
      </c>
      <c r="AY710" s="229" t="s">
        <v>153</v>
      </c>
    </row>
    <row r="711" spans="2:51" s="12" customFormat="1" ht="13.5">
      <c r="B711" s="218"/>
      <c r="C711" s="219"/>
      <c r="D711" s="220" t="s">
        <v>162</v>
      </c>
      <c r="E711" s="221" t="s">
        <v>34</v>
      </c>
      <c r="F711" s="222" t="s">
        <v>174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51" s="13" customFormat="1" ht="13.5">
      <c r="B712" s="230"/>
      <c r="C712" s="231"/>
      <c r="D712" s="220" t="s">
        <v>162</v>
      </c>
      <c r="E712" s="232" t="s">
        <v>34</v>
      </c>
      <c r="F712" s="233" t="s">
        <v>175</v>
      </c>
      <c r="G712" s="231"/>
      <c r="H712" s="234">
        <v>21.22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51" s="12" customFormat="1" ht="13.5">
      <c r="B713" s="218"/>
      <c r="C713" s="219"/>
      <c r="D713" s="220" t="s">
        <v>162</v>
      </c>
      <c r="E713" s="221" t="s">
        <v>34</v>
      </c>
      <c r="F713" s="222" t="s">
        <v>176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51" s="13" customFormat="1" ht="13.5">
      <c r="B714" s="230"/>
      <c r="C714" s="231"/>
      <c r="D714" s="220" t="s">
        <v>162</v>
      </c>
      <c r="E714" s="232" t="s">
        <v>34</v>
      </c>
      <c r="F714" s="233" t="s">
        <v>177</v>
      </c>
      <c r="G714" s="231"/>
      <c r="H714" s="234">
        <v>10.37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51" s="12" customFormat="1" ht="13.5">
      <c r="B715" s="218"/>
      <c r="C715" s="219"/>
      <c r="D715" s="220" t="s">
        <v>162</v>
      </c>
      <c r="E715" s="221" t="s">
        <v>34</v>
      </c>
      <c r="F715" s="222" t="s">
        <v>178</v>
      </c>
      <c r="G715" s="219"/>
      <c r="H715" s="223" t="s">
        <v>34</v>
      </c>
      <c r="I715" s="224"/>
      <c r="J715" s="219"/>
      <c r="K715" s="219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162</v>
      </c>
      <c r="AU715" s="229" t="s">
        <v>86</v>
      </c>
      <c r="AV715" s="12" t="s">
        <v>84</v>
      </c>
      <c r="AW715" s="12" t="s">
        <v>41</v>
      </c>
      <c r="AX715" s="12" t="s">
        <v>77</v>
      </c>
      <c r="AY715" s="229" t="s">
        <v>153</v>
      </c>
    </row>
    <row r="716" spans="2:51" s="13" customFormat="1" ht="13.5">
      <c r="B716" s="230"/>
      <c r="C716" s="231"/>
      <c r="D716" s="220" t="s">
        <v>162</v>
      </c>
      <c r="E716" s="232" t="s">
        <v>34</v>
      </c>
      <c r="F716" s="233" t="s">
        <v>179</v>
      </c>
      <c r="G716" s="231"/>
      <c r="H716" s="234">
        <v>13.63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162</v>
      </c>
      <c r="AU716" s="240" t="s">
        <v>86</v>
      </c>
      <c r="AV716" s="13" t="s">
        <v>86</v>
      </c>
      <c r="AW716" s="13" t="s">
        <v>41</v>
      </c>
      <c r="AX716" s="13" t="s">
        <v>77</v>
      </c>
      <c r="AY716" s="240" t="s">
        <v>153</v>
      </c>
    </row>
    <row r="717" spans="2:51" s="12" customFormat="1" ht="13.5">
      <c r="B717" s="218"/>
      <c r="C717" s="219"/>
      <c r="D717" s="220" t="s">
        <v>162</v>
      </c>
      <c r="E717" s="221" t="s">
        <v>34</v>
      </c>
      <c r="F717" s="222" t="s">
        <v>180</v>
      </c>
      <c r="G717" s="219"/>
      <c r="H717" s="223" t="s">
        <v>34</v>
      </c>
      <c r="I717" s="224"/>
      <c r="J717" s="219"/>
      <c r="K717" s="219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162</v>
      </c>
      <c r="AU717" s="229" t="s">
        <v>86</v>
      </c>
      <c r="AV717" s="12" t="s">
        <v>84</v>
      </c>
      <c r="AW717" s="12" t="s">
        <v>41</v>
      </c>
      <c r="AX717" s="12" t="s">
        <v>77</v>
      </c>
      <c r="AY717" s="229" t="s">
        <v>153</v>
      </c>
    </row>
    <row r="718" spans="2:51" s="13" customFormat="1" ht="13.5">
      <c r="B718" s="230"/>
      <c r="C718" s="231"/>
      <c r="D718" s="220" t="s">
        <v>162</v>
      </c>
      <c r="E718" s="232" t="s">
        <v>34</v>
      </c>
      <c r="F718" s="233" t="s">
        <v>181</v>
      </c>
      <c r="G718" s="231"/>
      <c r="H718" s="234">
        <v>9.53</v>
      </c>
      <c r="I718" s="235"/>
      <c r="J718" s="231"/>
      <c r="K718" s="231"/>
      <c r="L718" s="236"/>
      <c r="M718" s="237"/>
      <c r="N718" s="238"/>
      <c r="O718" s="238"/>
      <c r="P718" s="238"/>
      <c r="Q718" s="238"/>
      <c r="R718" s="238"/>
      <c r="S718" s="238"/>
      <c r="T718" s="239"/>
      <c r="AT718" s="240" t="s">
        <v>162</v>
      </c>
      <c r="AU718" s="240" t="s">
        <v>86</v>
      </c>
      <c r="AV718" s="13" t="s">
        <v>86</v>
      </c>
      <c r="AW718" s="13" t="s">
        <v>41</v>
      </c>
      <c r="AX718" s="13" t="s">
        <v>77</v>
      </c>
      <c r="AY718" s="240" t="s">
        <v>153</v>
      </c>
    </row>
    <row r="719" spans="2:51" s="14" customFormat="1" ht="13.5">
      <c r="B719" s="241"/>
      <c r="C719" s="242"/>
      <c r="D719" s="220" t="s">
        <v>162</v>
      </c>
      <c r="E719" s="253" t="s">
        <v>34</v>
      </c>
      <c r="F719" s="254" t="s">
        <v>168</v>
      </c>
      <c r="G719" s="242"/>
      <c r="H719" s="255">
        <v>54.75</v>
      </c>
      <c r="I719" s="247"/>
      <c r="J719" s="242"/>
      <c r="K719" s="242"/>
      <c r="L719" s="248"/>
      <c r="M719" s="249"/>
      <c r="N719" s="250"/>
      <c r="O719" s="250"/>
      <c r="P719" s="250"/>
      <c r="Q719" s="250"/>
      <c r="R719" s="250"/>
      <c r="S719" s="250"/>
      <c r="T719" s="251"/>
      <c r="AT719" s="252" t="s">
        <v>162</v>
      </c>
      <c r="AU719" s="252" t="s">
        <v>86</v>
      </c>
      <c r="AV719" s="14" t="s">
        <v>160</v>
      </c>
      <c r="AW719" s="14" t="s">
        <v>41</v>
      </c>
      <c r="AX719" s="14" t="s">
        <v>84</v>
      </c>
      <c r="AY719" s="252" t="s">
        <v>153</v>
      </c>
    </row>
    <row r="720" spans="2:63" s="11" customFormat="1" ht="29.85" customHeight="1">
      <c r="B720" s="189"/>
      <c r="C720" s="190"/>
      <c r="D720" s="203" t="s">
        <v>76</v>
      </c>
      <c r="E720" s="204" t="s">
        <v>534</v>
      </c>
      <c r="F720" s="204" t="s">
        <v>535</v>
      </c>
      <c r="G720" s="190"/>
      <c r="H720" s="190"/>
      <c r="I720" s="193"/>
      <c r="J720" s="205">
        <f>BK720</f>
        <v>0</v>
      </c>
      <c r="K720" s="190"/>
      <c r="L720" s="195"/>
      <c r="M720" s="196"/>
      <c r="N720" s="197"/>
      <c r="O720" s="197"/>
      <c r="P720" s="198">
        <f>SUM(P721:P773)</f>
        <v>0</v>
      </c>
      <c r="Q720" s="197"/>
      <c r="R720" s="198">
        <f>SUM(R721:R773)</f>
        <v>0.0050664</v>
      </c>
      <c r="S720" s="197"/>
      <c r="T720" s="199">
        <f>SUM(T721:T773)</f>
        <v>0</v>
      </c>
      <c r="AR720" s="200" t="s">
        <v>86</v>
      </c>
      <c r="AT720" s="201" t="s">
        <v>76</v>
      </c>
      <c r="AU720" s="201" t="s">
        <v>84</v>
      </c>
      <c r="AY720" s="200" t="s">
        <v>153</v>
      </c>
      <c r="BK720" s="202">
        <f>SUM(BK721:BK773)</f>
        <v>0</v>
      </c>
    </row>
    <row r="721" spans="2:65" s="1" customFormat="1" ht="22.5" customHeight="1">
      <c r="B721" s="43"/>
      <c r="C721" s="206" t="s">
        <v>536</v>
      </c>
      <c r="D721" s="206" t="s">
        <v>155</v>
      </c>
      <c r="E721" s="207" t="s">
        <v>537</v>
      </c>
      <c r="F721" s="208" t="s">
        <v>538</v>
      </c>
      <c r="G721" s="209" t="s">
        <v>158</v>
      </c>
      <c r="H721" s="210">
        <v>126.66</v>
      </c>
      <c r="I721" s="211"/>
      <c r="J721" s="212">
        <f>ROUND(I721*H721,2)</f>
        <v>0</v>
      </c>
      <c r="K721" s="208" t="s">
        <v>159</v>
      </c>
      <c r="L721" s="63"/>
      <c r="M721" s="213" t="s">
        <v>34</v>
      </c>
      <c r="N721" s="214" t="s">
        <v>48</v>
      </c>
      <c r="O721" s="44"/>
      <c r="P721" s="215">
        <f>O721*H721</f>
        <v>0</v>
      </c>
      <c r="Q721" s="215">
        <v>4E-05</v>
      </c>
      <c r="R721" s="215">
        <f>Q721*H721</f>
        <v>0.0050664</v>
      </c>
      <c r="S721" s="215">
        <v>0</v>
      </c>
      <c r="T721" s="216">
        <f>S721*H721</f>
        <v>0</v>
      </c>
      <c r="AR721" s="25" t="s">
        <v>288</v>
      </c>
      <c r="AT721" s="25" t="s">
        <v>155</v>
      </c>
      <c r="AU721" s="25" t="s">
        <v>86</v>
      </c>
      <c r="AY721" s="25" t="s">
        <v>153</v>
      </c>
      <c r="BE721" s="217">
        <f>IF(N721="základní",J721,0)</f>
        <v>0</v>
      </c>
      <c r="BF721" s="217">
        <f>IF(N721="snížená",J721,0)</f>
        <v>0</v>
      </c>
      <c r="BG721" s="217">
        <f>IF(N721="zákl. přenesená",J721,0)</f>
        <v>0</v>
      </c>
      <c r="BH721" s="217">
        <f>IF(N721="sníž. přenesená",J721,0)</f>
        <v>0</v>
      </c>
      <c r="BI721" s="217">
        <f>IF(N721="nulová",J721,0)</f>
        <v>0</v>
      </c>
      <c r="BJ721" s="25" t="s">
        <v>84</v>
      </c>
      <c r="BK721" s="217">
        <f>ROUND(I721*H721,2)</f>
        <v>0</v>
      </c>
      <c r="BL721" s="25" t="s">
        <v>288</v>
      </c>
      <c r="BM721" s="25" t="s">
        <v>539</v>
      </c>
    </row>
    <row r="722" spans="2:51" s="12" customFormat="1" ht="13.5">
      <c r="B722" s="218"/>
      <c r="C722" s="219"/>
      <c r="D722" s="220" t="s">
        <v>162</v>
      </c>
      <c r="E722" s="221" t="s">
        <v>34</v>
      </c>
      <c r="F722" s="222" t="s">
        <v>540</v>
      </c>
      <c r="G722" s="219"/>
      <c r="H722" s="223" t="s">
        <v>34</v>
      </c>
      <c r="I722" s="224"/>
      <c r="J722" s="219"/>
      <c r="K722" s="219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162</v>
      </c>
      <c r="AU722" s="229" t="s">
        <v>86</v>
      </c>
      <c r="AV722" s="12" t="s">
        <v>84</v>
      </c>
      <c r="AW722" s="12" t="s">
        <v>41</v>
      </c>
      <c r="AX722" s="12" t="s">
        <v>77</v>
      </c>
      <c r="AY722" s="229" t="s">
        <v>153</v>
      </c>
    </row>
    <row r="723" spans="2:51" s="12" customFormat="1" ht="13.5">
      <c r="B723" s="218"/>
      <c r="C723" s="219"/>
      <c r="D723" s="220" t="s">
        <v>162</v>
      </c>
      <c r="E723" s="221" t="s">
        <v>34</v>
      </c>
      <c r="F723" s="222" t="s">
        <v>541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 ht="13.5">
      <c r="B724" s="230"/>
      <c r="C724" s="231"/>
      <c r="D724" s="220" t="s">
        <v>162</v>
      </c>
      <c r="E724" s="232" t="s">
        <v>34</v>
      </c>
      <c r="F724" s="233" t="s">
        <v>542</v>
      </c>
      <c r="G724" s="231"/>
      <c r="H724" s="234">
        <v>4.58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 ht="13.5">
      <c r="B725" s="218"/>
      <c r="C725" s="219"/>
      <c r="D725" s="220" t="s">
        <v>162</v>
      </c>
      <c r="E725" s="221" t="s">
        <v>34</v>
      </c>
      <c r="F725" s="222" t="s">
        <v>543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 ht="13.5">
      <c r="B726" s="230"/>
      <c r="C726" s="231"/>
      <c r="D726" s="220" t="s">
        <v>162</v>
      </c>
      <c r="E726" s="232" t="s">
        <v>34</v>
      </c>
      <c r="F726" s="233" t="s">
        <v>544</v>
      </c>
      <c r="G726" s="231"/>
      <c r="H726" s="234">
        <v>4.27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 ht="13.5">
      <c r="B727" s="218"/>
      <c r="C727" s="219"/>
      <c r="D727" s="220" t="s">
        <v>162</v>
      </c>
      <c r="E727" s="221" t="s">
        <v>34</v>
      </c>
      <c r="F727" s="222" t="s">
        <v>545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 ht="13.5">
      <c r="B728" s="230"/>
      <c r="C728" s="231"/>
      <c r="D728" s="220" t="s">
        <v>162</v>
      </c>
      <c r="E728" s="232" t="s">
        <v>34</v>
      </c>
      <c r="F728" s="233" t="s">
        <v>546</v>
      </c>
      <c r="G728" s="231"/>
      <c r="H728" s="234">
        <v>3.72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2" customFormat="1" ht="13.5">
      <c r="B729" s="218"/>
      <c r="C729" s="219"/>
      <c r="D729" s="220" t="s">
        <v>162</v>
      </c>
      <c r="E729" s="221" t="s">
        <v>34</v>
      </c>
      <c r="F729" s="222" t="s">
        <v>547</v>
      </c>
      <c r="G729" s="219"/>
      <c r="H729" s="223" t="s">
        <v>34</v>
      </c>
      <c r="I729" s="224"/>
      <c r="J729" s="219"/>
      <c r="K729" s="219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162</v>
      </c>
      <c r="AU729" s="229" t="s">
        <v>86</v>
      </c>
      <c r="AV729" s="12" t="s">
        <v>84</v>
      </c>
      <c r="AW729" s="12" t="s">
        <v>41</v>
      </c>
      <c r="AX729" s="12" t="s">
        <v>77</v>
      </c>
      <c r="AY729" s="229" t="s">
        <v>153</v>
      </c>
    </row>
    <row r="730" spans="2:51" s="13" customFormat="1" ht="13.5">
      <c r="B730" s="230"/>
      <c r="C730" s="231"/>
      <c r="D730" s="220" t="s">
        <v>162</v>
      </c>
      <c r="E730" s="232" t="s">
        <v>34</v>
      </c>
      <c r="F730" s="233" t="s">
        <v>548</v>
      </c>
      <c r="G730" s="231"/>
      <c r="H730" s="234">
        <v>16.23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162</v>
      </c>
      <c r="AU730" s="240" t="s">
        <v>86</v>
      </c>
      <c r="AV730" s="13" t="s">
        <v>86</v>
      </c>
      <c r="AW730" s="13" t="s">
        <v>41</v>
      </c>
      <c r="AX730" s="13" t="s">
        <v>77</v>
      </c>
      <c r="AY730" s="240" t="s">
        <v>153</v>
      </c>
    </row>
    <row r="731" spans="2:51" s="12" customFormat="1" ht="13.5">
      <c r="B731" s="218"/>
      <c r="C731" s="219"/>
      <c r="D731" s="220" t="s">
        <v>162</v>
      </c>
      <c r="E731" s="221" t="s">
        <v>34</v>
      </c>
      <c r="F731" s="222" t="s">
        <v>549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51" s="13" customFormat="1" ht="13.5">
      <c r="B732" s="230"/>
      <c r="C732" s="231"/>
      <c r="D732" s="220" t="s">
        <v>162</v>
      </c>
      <c r="E732" s="232" t="s">
        <v>34</v>
      </c>
      <c r="F732" s="233" t="s">
        <v>550</v>
      </c>
      <c r="G732" s="231"/>
      <c r="H732" s="234">
        <v>6.54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51" s="13" customFormat="1" ht="13.5">
      <c r="B733" s="230"/>
      <c r="C733" s="231"/>
      <c r="D733" s="220" t="s">
        <v>162</v>
      </c>
      <c r="E733" s="232" t="s">
        <v>34</v>
      </c>
      <c r="F733" s="233" t="s">
        <v>551</v>
      </c>
      <c r="G733" s="231"/>
      <c r="H733" s="234">
        <v>3.62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51" s="12" customFormat="1" ht="13.5">
      <c r="B734" s="218"/>
      <c r="C734" s="219"/>
      <c r="D734" s="220" t="s">
        <v>162</v>
      </c>
      <c r="E734" s="221" t="s">
        <v>34</v>
      </c>
      <c r="F734" s="222" t="s">
        <v>552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51" s="13" customFormat="1" ht="13.5">
      <c r="B735" s="230"/>
      <c r="C735" s="231"/>
      <c r="D735" s="220" t="s">
        <v>162</v>
      </c>
      <c r="E735" s="232" t="s">
        <v>34</v>
      </c>
      <c r="F735" s="233" t="s">
        <v>553</v>
      </c>
      <c r="G735" s="231"/>
      <c r="H735" s="234">
        <v>2.53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51" s="12" customFormat="1" ht="13.5">
      <c r="B736" s="218"/>
      <c r="C736" s="219"/>
      <c r="D736" s="220" t="s">
        <v>162</v>
      </c>
      <c r="E736" s="221" t="s">
        <v>34</v>
      </c>
      <c r="F736" s="222" t="s">
        <v>554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162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153</v>
      </c>
    </row>
    <row r="737" spans="2:51" s="13" customFormat="1" ht="13.5">
      <c r="B737" s="230"/>
      <c r="C737" s="231"/>
      <c r="D737" s="220" t="s">
        <v>162</v>
      </c>
      <c r="E737" s="232" t="s">
        <v>34</v>
      </c>
      <c r="F737" s="233" t="s">
        <v>555</v>
      </c>
      <c r="G737" s="231"/>
      <c r="H737" s="234">
        <v>3.95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153</v>
      </c>
    </row>
    <row r="738" spans="2:51" s="12" customFormat="1" ht="13.5">
      <c r="B738" s="218"/>
      <c r="C738" s="219"/>
      <c r="D738" s="220" t="s">
        <v>162</v>
      </c>
      <c r="E738" s="221" t="s">
        <v>34</v>
      </c>
      <c r="F738" s="222" t="s">
        <v>556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51" s="13" customFormat="1" ht="13.5">
      <c r="B739" s="230"/>
      <c r="C739" s="231"/>
      <c r="D739" s="220" t="s">
        <v>162</v>
      </c>
      <c r="E739" s="232" t="s">
        <v>34</v>
      </c>
      <c r="F739" s="233" t="s">
        <v>557</v>
      </c>
      <c r="G739" s="231"/>
      <c r="H739" s="234">
        <v>10.75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51" s="12" customFormat="1" ht="13.5">
      <c r="B740" s="218"/>
      <c r="C740" s="219"/>
      <c r="D740" s="220" t="s">
        <v>162</v>
      </c>
      <c r="E740" s="221" t="s">
        <v>34</v>
      </c>
      <c r="F740" s="222" t="s">
        <v>558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51" s="13" customFormat="1" ht="13.5">
      <c r="B741" s="230"/>
      <c r="C741" s="231"/>
      <c r="D741" s="220" t="s">
        <v>162</v>
      </c>
      <c r="E741" s="232" t="s">
        <v>34</v>
      </c>
      <c r="F741" s="233" t="s">
        <v>559</v>
      </c>
      <c r="G741" s="231"/>
      <c r="H741" s="234">
        <v>5.85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51" s="12" customFormat="1" ht="13.5">
      <c r="B742" s="218"/>
      <c r="C742" s="219"/>
      <c r="D742" s="220" t="s">
        <v>162</v>
      </c>
      <c r="E742" s="221" t="s">
        <v>34</v>
      </c>
      <c r="F742" s="222" t="s">
        <v>560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51" s="13" customFormat="1" ht="13.5">
      <c r="B743" s="230"/>
      <c r="C743" s="231"/>
      <c r="D743" s="220" t="s">
        <v>162</v>
      </c>
      <c r="E743" s="232" t="s">
        <v>34</v>
      </c>
      <c r="F743" s="233" t="s">
        <v>561</v>
      </c>
      <c r="G743" s="231"/>
      <c r="H743" s="234">
        <v>1.04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51" s="12" customFormat="1" ht="13.5">
      <c r="B744" s="218"/>
      <c r="C744" s="219"/>
      <c r="D744" s="220" t="s">
        <v>162</v>
      </c>
      <c r="E744" s="221" t="s">
        <v>34</v>
      </c>
      <c r="F744" s="222" t="s">
        <v>562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51" s="13" customFormat="1" ht="13.5">
      <c r="B745" s="230"/>
      <c r="C745" s="231"/>
      <c r="D745" s="220" t="s">
        <v>162</v>
      </c>
      <c r="E745" s="232" t="s">
        <v>34</v>
      </c>
      <c r="F745" s="233" t="s">
        <v>563</v>
      </c>
      <c r="G745" s="231"/>
      <c r="H745" s="234">
        <v>0.55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162</v>
      </c>
      <c r="AU745" s="240" t="s">
        <v>86</v>
      </c>
      <c r="AV745" s="13" t="s">
        <v>86</v>
      </c>
      <c r="AW745" s="13" t="s">
        <v>41</v>
      </c>
      <c r="AX745" s="13" t="s">
        <v>77</v>
      </c>
      <c r="AY745" s="240" t="s">
        <v>153</v>
      </c>
    </row>
    <row r="746" spans="2:51" s="12" customFormat="1" ht="13.5">
      <c r="B746" s="218"/>
      <c r="C746" s="219"/>
      <c r="D746" s="220" t="s">
        <v>162</v>
      </c>
      <c r="E746" s="221" t="s">
        <v>34</v>
      </c>
      <c r="F746" s="222" t="s">
        <v>242</v>
      </c>
      <c r="G746" s="219"/>
      <c r="H746" s="223" t="s">
        <v>34</v>
      </c>
      <c r="I746" s="224"/>
      <c r="J746" s="219"/>
      <c r="K746" s="219"/>
      <c r="L746" s="225"/>
      <c r="M746" s="226"/>
      <c r="N746" s="227"/>
      <c r="O746" s="227"/>
      <c r="P746" s="227"/>
      <c r="Q746" s="227"/>
      <c r="R746" s="227"/>
      <c r="S746" s="227"/>
      <c r="T746" s="228"/>
      <c r="AT746" s="229" t="s">
        <v>162</v>
      </c>
      <c r="AU746" s="229" t="s">
        <v>86</v>
      </c>
      <c r="AV746" s="12" t="s">
        <v>84</v>
      </c>
      <c r="AW746" s="12" t="s">
        <v>41</v>
      </c>
      <c r="AX746" s="12" t="s">
        <v>77</v>
      </c>
      <c r="AY746" s="229" t="s">
        <v>153</v>
      </c>
    </row>
    <row r="747" spans="2:51" s="13" customFormat="1" ht="13.5">
      <c r="B747" s="230"/>
      <c r="C747" s="231"/>
      <c r="D747" s="220" t="s">
        <v>162</v>
      </c>
      <c r="E747" s="232" t="s">
        <v>34</v>
      </c>
      <c r="F747" s="233" t="s">
        <v>243</v>
      </c>
      <c r="G747" s="231"/>
      <c r="H747" s="234">
        <v>0.68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162</v>
      </c>
      <c r="AU747" s="240" t="s">
        <v>86</v>
      </c>
      <c r="AV747" s="13" t="s">
        <v>86</v>
      </c>
      <c r="AW747" s="13" t="s">
        <v>41</v>
      </c>
      <c r="AX747" s="13" t="s">
        <v>77</v>
      </c>
      <c r="AY747" s="240" t="s">
        <v>153</v>
      </c>
    </row>
    <row r="748" spans="2:51" s="12" customFormat="1" ht="13.5">
      <c r="B748" s="218"/>
      <c r="C748" s="219"/>
      <c r="D748" s="220" t="s">
        <v>162</v>
      </c>
      <c r="E748" s="221" t="s">
        <v>34</v>
      </c>
      <c r="F748" s="222" t="s">
        <v>564</v>
      </c>
      <c r="G748" s="219"/>
      <c r="H748" s="223" t="s">
        <v>34</v>
      </c>
      <c r="I748" s="224"/>
      <c r="J748" s="219"/>
      <c r="K748" s="219"/>
      <c r="L748" s="225"/>
      <c r="M748" s="226"/>
      <c r="N748" s="227"/>
      <c r="O748" s="227"/>
      <c r="P748" s="227"/>
      <c r="Q748" s="227"/>
      <c r="R748" s="227"/>
      <c r="S748" s="227"/>
      <c r="T748" s="228"/>
      <c r="AT748" s="229" t="s">
        <v>162</v>
      </c>
      <c r="AU748" s="229" t="s">
        <v>86</v>
      </c>
      <c r="AV748" s="12" t="s">
        <v>84</v>
      </c>
      <c r="AW748" s="12" t="s">
        <v>41</v>
      </c>
      <c r="AX748" s="12" t="s">
        <v>77</v>
      </c>
      <c r="AY748" s="229" t="s">
        <v>153</v>
      </c>
    </row>
    <row r="749" spans="2:51" s="12" customFormat="1" ht="13.5">
      <c r="B749" s="218"/>
      <c r="C749" s="219"/>
      <c r="D749" s="220" t="s">
        <v>162</v>
      </c>
      <c r="E749" s="221" t="s">
        <v>34</v>
      </c>
      <c r="F749" s="222" t="s">
        <v>565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162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566</v>
      </c>
      <c r="G750" s="231"/>
      <c r="H750" s="234">
        <v>2.43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2" customFormat="1" ht="13.5">
      <c r="B751" s="218"/>
      <c r="C751" s="219"/>
      <c r="D751" s="220" t="s">
        <v>162</v>
      </c>
      <c r="E751" s="221" t="s">
        <v>34</v>
      </c>
      <c r="F751" s="222" t="s">
        <v>567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162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153</v>
      </c>
    </row>
    <row r="752" spans="2:51" s="13" customFormat="1" ht="13.5">
      <c r="B752" s="230"/>
      <c r="C752" s="231"/>
      <c r="D752" s="220" t="s">
        <v>162</v>
      </c>
      <c r="E752" s="232" t="s">
        <v>34</v>
      </c>
      <c r="F752" s="233" t="s">
        <v>568</v>
      </c>
      <c r="G752" s="231"/>
      <c r="H752" s="234">
        <v>3.96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153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569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570</v>
      </c>
      <c r="G754" s="231"/>
      <c r="H754" s="234">
        <v>5.04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571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572</v>
      </c>
      <c r="G756" s="231"/>
      <c r="H756" s="234">
        <v>4.86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573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574</v>
      </c>
      <c r="G758" s="231"/>
      <c r="H758" s="234">
        <v>5.1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575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576</v>
      </c>
      <c r="G760" s="231"/>
      <c r="H760" s="234">
        <v>5.91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2" customFormat="1" ht="13.5">
      <c r="B761" s="218"/>
      <c r="C761" s="219"/>
      <c r="D761" s="220" t="s">
        <v>162</v>
      </c>
      <c r="E761" s="221" t="s">
        <v>34</v>
      </c>
      <c r="F761" s="222" t="s">
        <v>577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162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153</v>
      </c>
    </row>
    <row r="762" spans="2:51" s="13" customFormat="1" ht="13.5">
      <c r="B762" s="230"/>
      <c r="C762" s="231"/>
      <c r="D762" s="220" t="s">
        <v>162</v>
      </c>
      <c r="E762" s="232" t="s">
        <v>34</v>
      </c>
      <c r="F762" s="233" t="s">
        <v>578</v>
      </c>
      <c r="G762" s="231"/>
      <c r="H762" s="234">
        <v>6.51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153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579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580</v>
      </c>
      <c r="G764" s="231"/>
      <c r="H764" s="234">
        <v>2.36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581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582</v>
      </c>
      <c r="G766" s="231"/>
      <c r="H766" s="234">
        <v>13.29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583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559</v>
      </c>
      <c r="G768" s="231"/>
      <c r="H768" s="234">
        <v>5.85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51" s="12" customFormat="1" ht="13.5">
      <c r="B769" s="218"/>
      <c r="C769" s="219"/>
      <c r="D769" s="220" t="s">
        <v>162</v>
      </c>
      <c r="E769" s="221" t="s">
        <v>34</v>
      </c>
      <c r="F769" s="222" t="s">
        <v>584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51" s="13" customFormat="1" ht="13.5">
      <c r="B770" s="230"/>
      <c r="C770" s="231"/>
      <c r="D770" s="220" t="s">
        <v>162</v>
      </c>
      <c r="E770" s="232" t="s">
        <v>34</v>
      </c>
      <c r="F770" s="233" t="s">
        <v>585</v>
      </c>
      <c r="G770" s="231"/>
      <c r="H770" s="234">
        <v>2.71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51" s="12" customFormat="1" ht="13.5">
      <c r="B771" s="218"/>
      <c r="C771" s="219"/>
      <c r="D771" s="220" t="s">
        <v>162</v>
      </c>
      <c r="E771" s="221" t="s">
        <v>34</v>
      </c>
      <c r="F771" s="222" t="s">
        <v>586</v>
      </c>
      <c r="G771" s="219"/>
      <c r="H771" s="223" t="s">
        <v>34</v>
      </c>
      <c r="I771" s="224"/>
      <c r="J771" s="219"/>
      <c r="K771" s="219"/>
      <c r="L771" s="225"/>
      <c r="M771" s="226"/>
      <c r="N771" s="227"/>
      <c r="O771" s="227"/>
      <c r="P771" s="227"/>
      <c r="Q771" s="227"/>
      <c r="R771" s="227"/>
      <c r="S771" s="227"/>
      <c r="T771" s="228"/>
      <c r="AT771" s="229" t="s">
        <v>162</v>
      </c>
      <c r="AU771" s="229" t="s">
        <v>86</v>
      </c>
      <c r="AV771" s="12" t="s">
        <v>84</v>
      </c>
      <c r="AW771" s="12" t="s">
        <v>41</v>
      </c>
      <c r="AX771" s="12" t="s">
        <v>77</v>
      </c>
      <c r="AY771" s="229" t="s">
        <v>153</v>
      </c>
    </row>
    <row r="772" spans="2:51" s="13" customFormat="1" ht="13.5">
      <c r="B772" s="230"/>
      <c r="C772" s="231"/>
      <c r="D772" s="220" t="s">
        <v>162</v>
      </c>
      <c r="E772" s="232" t="s">
        <v>34</v>
      </c>
      <c r="F772" s="233" t="s">
        <v>587</v>
      </c>
      <c r="G772" s="231"/>
      <c r="H772" s="234">
        <v>4.33</v>
      </c>
      <c r="I772" s="235"/>
      <c r="J772" s="231"/>
      <c r="K772" s="231"/>
      <c r="L772" s="236"/>
      <c r="M772" s="237"/>
      <c r="N772" s="238"/>
      <c r="O772" s="238"/>
      <c r="P772" s="238"/>
      <c r="Q772" s="238"/>
      <c r="R772" s="238"/>
      <c r="S772" s="238"/>
      <c r="T772" s="239"/>
      <c r="AT772" s="240" t="s">
        <v>162</v>
      </c>
      <c r="AU772" s="240" t="s">
        <v>86</v>
      </c>
      <c r="AV772" s="13" t="s">
        <v>86</v>
      </c>
      <c r="AW772" s="13" t="s">
        <v>41</v>
      </c>
      <c r="AX772" s="13" t="s">
        <v>77</v>
      </c>
      <c r="AY772" s="240" t="s">
        <v>153</v>
      </c>
    </row>
    <row r="773" spans="2:51" s="14" customFormat="1" ht="13.5">
      <c r="B773" s="241"/>
      <c r="C773" s="242"/>
      <c r="D773" s="220" t="s">
        <v>162</v>
      </c>
      <c r="E773" s="253" t="s">
        <v>34</v>
      </c>
      <c r="F773" s="254" t="s">
        <v>168</v>
      </c>
      <c r="G773" s="242"/>
      <c r="H773" s="255">
        <v>126.66</v>
      </c>
      <c r="I773" s="247"/>
      <c r="J773" s="242"/>
      <c r="K773" s="242"/>
      <c r="L773" s="248"/>
      <c r="M773" s="249"/>
      <c r="N773" s="250"/>
      <c r="O773" s="250"/>
      <c r="P773" s="250"/>
      <c r="Q773" s="250"/>
      <c r="R773" s="250"/>
      <c r="S773" s="250"/>
      <c r="T773" s="251"/>
      <c r="AT773" s="252" t="s">
        <v>162</v>
      </c>
      <c r="AU773" s="252" t="s">
        <v>86</v>
      </c>
      <c r="AV773" s="14" t="s">
        <v>160</v>
      </c>
      <c r="AW773" s="14" t="s">
        <v>41</v>
      </c>
      <c r="AX773" s="14" t="s">
        <v>84</v>
      </c>
      <c r="AY773" s="252" t="s">
        <v>153</v>
      </c>
    </row>
    <row r="774" spans="2:63" s="11" customFormat="1" ht="37.35" customHeight="1">
      <c r="B774" s="189"/>
      <c r="C774" s="190"/>
      <c r="D774" s="203" t="s">
        <v>76</v>
      </c>
      <c r="E774" s="271" t="s">
        <v>588</v>
      </c>
      <c r="F774" s="271" t="s">
        <v>589</v>
      </c>
      <c r="G774" s="190"/>
      <c r="H774" s="190"/>
      <c r="I774" s="193"/>
      <c r="J774" s="272">
        <f>BK774</f>
        <v>0</v>
      </c>
      <c r="K774" s="190"/>
      <c r="L774" s="195"/>
      <c r="M774" s="196"/>
      <c r="N774" s="197"/>
      <c r="O774" s="197"/>
      <c r="P774" s="198">
        <f>SUM(P775:P797)</f>
        <v>0</v>
      </c>
      <c r="Q774" s="197"/>
      <c r="R774" s="198">
        <f>SUM(R775:R797)</f>
        <v>0</v>
      </c>
      <c r="S774" s="197"/>
      <c r="T774" s="199">
        <f>SUM(T775:T797)</f>
        <v>0</v>
      </c>
      <c r="AR774" s="200" t="s">
        <v>160</v>
      </c>
      <c r="AT774" s="201" t="s">
        <v>76</v>
      </c>
      <c r="AU774" s="201" t="s">
        <v>77</v>
      </c>
      <c r="AY774" s="200" t="s">
        <v>153</v>
      </c>
      <c r="BK774" s="202">
        <f>SUM(BK775:BK797)</f>
        <v>0</v>
      </c>
    </row>
    <row r="775" spans="2:65" s="1" customFormat="1" ht="22.5" customHeight="1">
      <c r="B775" s="43"/>
      <c r="C775" s="206" t="s">
        <v>590</v>
      </c>
      <c r="D775" s="206" t="s">
        <v>155</v>
      </c>
      <c r="E775" s="207" t="s">
        <v>591</v>
      </c>
      <c r="F775" s="208" t="s">
        <v>592</v>
      </c>
      <c r="G775" s="209" t="s">
        <v>593</v>
      </c>
      <c r="H775" s="210">
        <v>80</v>
      </c>
      <c r="I775" s="211"/>
      <c r="J775" s="212">
        <f>ROUND(I775*H775,2)</f>
        <v>0</v>
      </c>
      <c r="K775" s="208" t="s">
        <v>159</v>
      </c>
      <c r="L775" s="63"/>
      <c r="M775" s="213" t="s">
        <v>34</v>
      </c>
      <c r="N775" s="214" t="s">
        <v>48</v>
      </c>
      <c r="O775" s="44"/>
      <c r="P775" s="215">
        <f>O775*H775</f>
        <v>0</v>
      </c>
      <c r="Q775" s="215">
        <v>0</v>
      </c>
      <c r="R775" s="215">
        <f>Q775*H775</f>
        <v>0</v>
      </c>
      <c r="S775" s="215">
        <v>0</v>
      </c>
      <c r="T775" s="216">
        <f>S775*H775</f>
        <v>0</v>
      </c>
      <c r="AR775" s="25" t="s">
        <v>594</v>
      </c>
      <c r="AT775" s="25" t="s">
        <v>155</v>
      </c>
      <c r="AU775" s="25" t="s">
        <v>84</v>
      </c>
      <c r="AY775" s="25" t="s">
        <v>153</v>
      </c>
      <c r="BE775" s="217">
        <f>IF(N775="základní",J775,0)</f>
        <v>0</v>
      </c>
      <c r="BF775" s="217">
        <f>IF(N775="snížená",J775,0)</f>
        <v>0</v>
      </c>
      <c r="BG775" s="217">
        <f>IF(N775="zákl. přenesená",J775,0)</f>
        <v>0</v>
      </c>
      <c r="BH775" s="217">
        <f>IF(N775="sníž. přenesená",J775,0)</f>
        <v>0</v>
      </c>
      <c r="BI775" s="217">
        <f>IF(N775="nulová",J775,0)</f>
        <v>0</v>
      </c>
      <c r="BJ775" s="25" t="s">
        <v>84</v>
      </c>
      <c r="BK775" s="217">
        <f>ROUND(I775*H775,2)</f>
        <v>0</v>
      </c>
      <c r="BL775" s="25" t="s">
        <v>594</v>
      </c>
      <c r="BM775" s="25" t="s">
        <v>595</v>
      </c>
    </row>
    <row r="776" spans="2:51" s="12" customFormat="1" ht="27">
      <c r="B776" s="218"/>
      <c r="C776" s="219"/>
      <c r="D776" s="220" t="s">
        <v>162</v>
      </c>
      <c r="E776" s="221" t="s">
        <v>34</v>
      </c>
      <c r="F776" s="222" t="s">
        <v>596</v>
      </c>
      <c r="G776" s="219"/>
      <c r="H776" s="223" t="s">
        <v>34</v>
      </c>
      <c r="I776" s="224"/>
      <c r="J776" s="219"/>
      <c r="K776" s="219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162</v>
      </c>
      <c r="AU776" s="229" t="s">
        <v>84</v>
      </c>
      <c r="AV776" s="12" t="s">
        <v>84</v>
      </c>
      <c r="AW776" s="12" t="s">
        <v>41</v>
      </c>
      <c r="AX776" s="12" t="s">
        <v>77</v>
      </c>
      <c r="AY776" s="229" t="s">
        <v>153</v>
      </c>
    </row>
    <row r="777" spans="2:51" s="13" customFormat="1" ht="13.5">
      <c r="B777" s="230"/>
      <c r="C777" s="231"/>
      <c r="D777" s="243" t="s">
        <v>162</v>
      </c>
      <c r="E777" s="273" t="s">
        <v>34</v>
      </c>
      <c r="F777" s="267" t="s">
        <v>597</v>
      </c>
      <c r="G777" s="231"/>
      <c r="H777" s="268">
        <v>80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162</v>
      </c>
      <c r="AU777" s="240" t="s">
        <v>84</v>
      </c>
      <c r="AV777" s="13" t="s">
        <v>86</v>
      </c>
      <c r="AW777" s="13" t="s">
        <v>41</v>
      </c>
      <c r="AX777" s="13" t="s">
        <v>84</v>
      </c>
      <c r="AY777" s="240" t="s">
        <v>153</v>
      </c>
    </row>
    <row r="778" spans="2:65" s="1" customFormat="1" ht="22.5" customHeight="1">
      <c r="B778" s="43"/>
      <c r="C778" s="206" t="s">
        <v>598</v>
      </c>
      <c r="D778" s="206" t="s">
        <v>155</v>
      </c>
      <c r="E778" s="207" t="s">
        <v>599</v>
      </c>
      <c r="F778" s="208" t="s">
        <v>600</v>
      </c>
      <c r="G778" s="209" t="s">
        <v>593</v>
      </c>
      <c r="H778" s="210">
        <v>80</v>
      </c>
      <c r="I778" s="211"/>
      <c r="J778" s="212">
        <f>ROUND(I778*H778,2)</f>
        <v>0</v>
      </c>
      <c r="K778" s="208" t="s">
        <v>159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594</v>
      </c>
      <c r="AT778" s="25" t="s">
        <v>155</v>
      </c>
      <c r="AU778" s="25" t="s">
        <v>84</v>
      </c>
      <c r="AY778" s="25" t="s">
        <v>153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594</v>
      </c>
      <c r="BM778" s="25" t="s">
        <v>601</v>
      </c>
    </row>
    <row r="779" spans="2:51" s="12" customFormat="1" ht="27">
      <c r="B779" s="218"/>
      <c r="C779" s="219"/>
      <c r="D779" s="220" t="s">
        <v>162</v>
      </c>
      <c r="E779" s="221" t="s">
        <v>34</v>
      </c>
      <c r="F779" s="222" t="s">
        <v>602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51" s="13" customFormat="1" ht="13.5">
      <c r="B780" s="230"/>
      <c r="C780" s="231"/>
      <c r="D780" s="220" t="s">
        <v>162</v>
      </c>
      <c r="E780" s="232" t="s">
        <v>34</v>
      </c>
      <c r="F780" s="233" t="s">
        <v>597</v>
      </c>
      <c r="G780" s="231"/>
      <c r="H780" s="234">
        <v>80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51" s="14" customFormat="1" ht="13.5">
      <c r="B781" s="241"/>
      <c r="C781" s="242"/>
      <c r="D781" s="243" t="s">
        <v>162</v>
      </c>
      <c r="E781" s="244" t="s">
        <v>34</v>
      </c>
      <c r="F781" s="245" t="s">
        <v>168</v>
      </c>
      <c r="G781" s="242"/>
      <c r="H781" s="246">
        <v>80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84</v>
      </c>
      <c r="AV781" s="14" t="s">
        <v>160</v>
      </c>
      <c r="AW781" s="14" t="s">
        <v>41</v>
      </c>
      <c r="AX781" s="14" t="s">
        <v>84</v>
      </c>
      <c r="AY781" s="252" t="s">
        <v>153</v>
      </c>
    </row>
    <row r="782" spans="2:65" s="1" customFormat="1" ht="22.5" customHeight="1">
      <c r="B782" s="43"/>
      <c r="C782" s="206" t="s">
        <v>603</v>
      </c>
      <c r="D782" s="206" t="s">
        <v>155</v>
      </c>
      <c r="E782" s="207" t="s">
        <v>604</v>
      </c>
      <c r="F782" s="208" t="s">
        <v>605</v>
      </c>
      <c r="G782" s="209" t="s">
        <v>593</v>
      </c>
      <c r="H782" s="210">
        <v>40</v>
      </c>
      <c r="I782" s="211"/>
      <c r="J782" s="212">
        <f>ROUND(I782*H782,2)</f>
        <v>0</v>
      </c>
      <c r="K782" s="208" t="s">
        <v>159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594</v>
      </c>
      <c r="AT782" s="25" t="s">
        <v>155</v>
      </c>
      <c r="AU782" s="25" t="s">
        <v>84</v>
      </c>
      <c r="AY782" s="25" t="s">
        <v>153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594</v>
      </c>
      <c r="BM782" s="25" t="s">
        <v>606</v>
      </c>
    </row>
    <row r="783" spans="2:51" s="12" customFormat="1" ht="13.5">
      <c r="B783" s="218"/>
      <c r="C783" s="219"/>
      <c r="D783" s="220" t="s">
        <v>162</v>
      </c>
      <c r="E783" s="221" t="s">
        <v>34</v>
      </c>
      <c r="F783" s="222" t="s">
        <v>607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162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153</v>
      </c>
    </row>
    <row r="784" spans="2:51" s="13" customFormat="1" ht="13.5">
      <c r="B784" s="230"/>
      <c r="C784" s="231"/>
      <c r="D784" s="220" t="s">
        <v>162</v>
      </c>
      <c r="E784" s="232" t="s">
        <v>34</v>
      </c>
      <c r="F784" s="233" t="s">
        <v>608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162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153</v>
      </c>
    </row>
    <row r="785" spans="2:51" s="14" customFormat="1" ht="13.5">
      <c r="B785" s="241"/>
      <c r="C785" s="242"/>
      <c r="D785" s="243" t="s">
        <v>162</v>
      </c>
      <c r="E785" s="244" t="s">
        <v>34</v>
      </c>
      <c r="F785" s="245" t="s">
        <v>168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162</v>
      </c>
      <c r="AU785" s="252" t="s">
        <v>84</v>
      </c>
      <c r="AV785" s="14" t="s">
        <v>160</v>
      </c>
      <c r="AW785" s="14" t="s">
        <v>41</v>
      </c>
      <c r="AX785" s="14" t="s">
        <v>84</v>
      </c>
      <c r="AY785" s="252" t="s">
        <v>153</v>
      </c>
    </row>
    <row r="786" spans="2:65" s="1" customFormat="1" ht="22.5" customHeight="1">
      <c r="B786" s="43"/>
      <c r="C786" s="206" t="s">
        <v>609</v>
      </c>
      <c r="D786" s="206" t="s">
        <v>155</v>
      </c>
      <c r="E786" s="207" t="s">
        <v>610</v>
      </c>
      <c r="F786" s="208" t="s">
        <v>611</v>
      </c>
      <c r="G786" s="209" t="s">
        <v>593</v>
      </c>
      <c r="H786" s="210">
        <v>40</v>
      </c>
      <c r="I786" s="211"/>
      <c r="J786" s="212">
        <f>ROUND(I786*H786,2)</f>
        <v>0</v>
      </c>
      <c r="K786" s="208" t="s">
        <v>159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594</v>
      </c>
      <c r="AT786" s="25" t="s">
        <v>155</v>
      </c>
      <c r="AU786" s="25" t="s">
        <v>84</v>
      </c>
      <c r="AY786" s="25" t="s">
        <v>153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594</v>
      </c>
      <c r="BM786" s="25" t="s">
        <v>612</v>
      </c>
    </row>
    <row r="787" spans="2:51" s="12" customFormat="1" ht="13.5">
      <c r="B787" s="218"/>
      <c r="C787" s="219"/>
      <c r="D787" s="220" t="s">
        <v>162</v>
      </c>
      <c r="E787" s="221" t="s">
        <v>34</v>
      </c>
      <c r="F787" s="222" t="s">
        <v>613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51" s="13" customFormat="1" ht="13.5">
      <c r="B788" s="230"/>
      <c r="C788" s="231"/>
      <c r="D788" s="220" t="s">
        <v>162</v>
      </c>
      <c r="E788" s="232" t="s">
        <v>34</v>
      </c>
      <c r="F788" s="233" t="s">
        <v>608</v>
      </c>
      <c r="G788" s="231"/>
      <c r="H788" s="234">
        <v>40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51" s="14" customFormat="1" ht="13.5">
      <c r="B789" s="241"/>
      <c r="C789" s="242"/>
      <c r="D789" s="243" t="s">
        <v>162</v>
      </c>
      <c r="E789" s="244" t="s">
        <v>34</v>
      </c>
      <c r="F789" s="245" t="s">
        <v>168</v>
      </c>
      <c r="G789" s="242"/>
      <c r="H789" s="246">
        <v>40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162</v>
      </c>
      <c r="AU789" s="252" t="s">
        <v>84</v>
      </c>
      <c r="AV789" s="14" t="s">
        <v>160</v>
      </c>
      <c r="AW789" s="14" t="s">
        <v>41</v>
      </c>
      <c r="AX789" s="14" t="s">
        <v>84</v>
      </c>
      <c r="AY789" s="252" t="s">
        <v>153</v>
      </c>
    </row>
    <row r="790" spans="2:65" s="1" customFormat="1" ht="22.5" customHeight="1">
      <c r="B790" s="43"/>
      <c r="C790" s="206" t="s">
        <v>614</v>
      </c>
      <c r="D790" s="206" t="s">
        <v>155</v>
      </c>
      <c r="E790" s="207" t="s">
        <v>615</v>
      </c>
      <c r="F790" s="208" t="s">
        <v>616</v>
      </c>
      <c r="G790" s="209" t="s">
        <v>593</v>
      </c>
      <c r="H790" s="210">
        <v>8</v>
      </c>
      <c r="I790" s="211"/>
      <c r="J790" s="212">
        <f>ROUND(I790*H790,2)</f>
        <v>0</v>
      </c>
      <c r="K790" s="208" t="s">
        <v>159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594</v>
      </c>
      <c r="AT790" s="25" t="s">
        <v>155</v>
      </c>
      <c r="AU790" s="25" t="s">
        <v>84</v>
      </c>
      <c r="AY790" s="25" t="s">
        <v>153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594</v>
      </c>
      <c r="BM790" s="25" t="s">
        <v>617</v>
      </c>
    </row>
    <row r="791" spans="2:51" s="12" customFormat="1" ht="13.5">
      <c r="B791" s="218"/>
      <c r="C791" s="219"/>
      <c r="D791" s="220" t="s">
        <v>162</v>
      </c>
      <c r="E791" s="221" t="s">
        <v>34</v>
      </c>
      <c r="F791" s="222" t="s">
        <v>618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51" s="13" customFormat="1" ht="13.5">
      <c r="B792" s="230"/>
      <c r="C792" s="231"/>
      <c r="D792" s="220" t="s">
        <v>162</v>
      </c>
      <c r="E792" s="232" t="s">
        <v>34</v>
      </c>
      <c r="F792" s="233" t="s">
        <v>619</v>
      </c>
      <c r="G792" s="231"/>
      <c r="H792" s="234">
        <v>8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51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8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84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22.5" customHeight="1">
      <c r="B794" s="43"/>
      <c r="C794" s="206" t="s">
        <v>620</v>
      </c>
      <c r="D794" s="206" t="s">
        <v>155</v>
      </c>
      <c r="E794" s="207" t="s">
        <v>621</v>
      </c>
      <c r="F794" s="208" t="s">
        <v>622</v>
      </c>
      <c r="G794" s="209" t="s">
        <v>593</v>
      </c>
      <c r="H794" s="210">
        <v>80</v>
      </c>
      <c r="I794" s="211"/>
      <c r="J794" s="212">
        <f>ROUND(I794*H794,2)</f>
        <v>0</v>
      </c>
      <c r="K794" s="208" t="s">
        <v>34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594</v>
      </c>
      <c r="AT794" s="25" t="s">
        <v>155</v>
      </c>
      <c r="AU794" s="25" t="s">
        <v>84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594</v>
      </c>
      <c r="BM794" s="25" t="s">
        <v>623</v>
      </c>
    </row>
    <row r="795" spans="2:51" s="12" customFormat="1" ht="27">
      <c r="B795" s="218"/>
      <c r="C795" s="219"/>
      <c r="D795" s="220" t="s">
        <v>162</v>
      </c>
      <c r="E795" s="221" t="s">
        <v>34</v>
      </c>
      <c r="F795" s="222" t="s">
        <v>624</v>
      </c>
      <c r="G795" s="219"/>
      <c r="H795" s="223" t="s">
        <v>34</v>
      </c>
      <c r="I795" s="224"/>
      <c r="J795" s="219"/>
      <c r="K795" s="219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162</v>
      </c>
      <c r="AU795" s="229" t="s">
        <v>84</v>
      </c>
      <c r="AV795" s="12" t="s">
        <v>84</v>
      </c>
      <c r="AW795" s="12" t="s">
        <v>41</v>
      </c>
      <c r="AX795" s="12" t="s">
        <v>77</v>
      </c>
      <c r="AY795" s="229" t="s">
        <v>153</v>
      </c>
    </row>
    <row r="796" spans="2:51" s="13" customFormat="1" ht="13.5">
      <c r="B796" s="230"/>
      <c r="C796" s="231"/>
      <c r="D796" s="220" t="s">
        <v>162</v>
      </c>
      <c r="E796" s="232" t="s">
        <v>34</v>
      </c>
      <c r="F796" s="233" t="s">
        <v>625</v>
      </c>
      <c r="G796" s="231"/>
      <c r="H796" s="234">
        <v>80</v>
      </c>
      <c r="I796" s="235"/>
      <c r="J796" s="231"/>
      <c r="K796" s="231"/>
      <c r="L796" s="236"/>
      <c r="M796" s="237"/>
      <c r="N796" s="238"/>
      <c r="O796" s="238"/>
      <c r="P796" s="238"/>
      <c r="Q796" s="238"/>
      <c r="R796" s="238"/>
      <c r="S796" s="238"/>
      <c r="T796" s="239"/>
      <c r="AT796" s="240" t="s">
        <v>162</v>
      </c>
      <c r="AU796" s="240" t="s">
        <v>84</v>
      </c>
      <c r="AV796" s="13" t="s">
        <v>86</v>
      </c>
      <c r="AW796" s="13" t="s">
        <v>41</v>
      </c>
      <c r="AX796" s="13" t="s">
        <v>77</v>
      </c>
      <c r="AY796" s="240" t="s">
        <v>153</v>
      </c>
    </row>
    <row r="797" spans="2:51" s="14" customFormat="1" ht="13.5">
      <c r="B797" s="241"/>
      <c r="C797" s="242"/>
      <c r="D797" s="220" t="s">
        <v>162</v>
      </c>
      <c r="E797" s="253" t="s">
        <v>34</v>
      </c>
      <c r="F797" s="254" t="s">
        <v>168</v>
      </c>
      <c r="G797" s="242"/>
      <c r="H797" s="255">
        <v>80</v>
      </c>
      <c r="I797" s="247"/>
      <c r="J797" s="242"/>
      <c r="K797" s="242"/>
      <c r="L797" s="248"/>
      <c r="M797" s="274"/>
      <c r="N797" s="275"/>
      <c r="O797" s="275"/>
      <c r="P797" s="275"/>
      <c r="Q797" s="275"/>
      <c r="R797" s="275"/>
      <c r="S797" s="275"/>
      <c r="T797" s="276"/>
      <c r="AT797" s="252" t="s">
        <v>162</v>
      </c>
      <c r="AU797" s="252" t="s">
        <v>84</v>
      </c>
      <c r="AV797" s="14" t="s">
        <v>160</v>
      </c>
      <c r="AW797" s="14" t="s">
        <v>41</v>
      </c>
      <c r="AX797" s="14" t="s">
        <v>84</v>
      </c>
      <c r="AY797" s="252" t="s">
        <v>153</v>
      </c>
    </row>
    <row r="798" spans="2:12" s="1" customFormat="1" ht="6.95" customHeight="1">
      <c r="B798" s="58"/>
      <c r="C798" s="59"/>
      <c r="D798" s="59"/>
      <c r="E798" s="59"/>
      <c r="F798" s="59"/>
      <c r="G798" s="59"/>
      <c r="H798" s="59"/>
      <c r="I798" s="150"/>
      <c r="J798" s="59"/>
      <c r="K798" s="59"/>
      <c r="L798" s="63"/>
    </row>
  </sheetData>
  <sheetProtection password="CC35" sheet="1" objects="1" scenarios="1" formatCells="0" formatColumns="0" formatRows="0" sort="0" autoFilter="0"/>
  <autoFilter ref="C94:K797"/>
  <mergeCells count="12">
    <mergeCell ref="G1:H1"/>
    <mergeCell ref="L2:V2"/>
    <mergeCell ref="E49:H49"/>
    <mergeCell ref="E51:H51"/>
    <mergeCell ref="E83:H83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18" t="s">
        <v>626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2:11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10.8.2017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ROUND(SUM(BE114:BE2693),2)</f>
        <v>0</v>
      </c>
      <c r="G32" s="44"/>
      <c r="H32" s="44"/>
      <c r="I32" s="142">
        <v>0.21</v>
      </c>
      <c r="J32" s="141">
        <f>ROUND(ROUND((SUM(BE114:BE2693)),2)*I32,2)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ROUND(SUM(BF114:BF2693),2)</f>
        <v>0</v>
      </c>
      <c r="G33" s="44"/>
      <c r="H33" s="44"/>
      <c r="I33" s="142">
        <v>0.15</v>
      </c>
      <c r="J33" s="141">
        <f>ROUND(ROUND((SUM(BF114:BF2693)),2)*I33,2)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50</v>
      </c>
      <c r="F34" s="141">
        <f>ROUND(SUM(BG114:BG2693),2)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51</v>
      </c>
      <c r="F35" s="141">
        <f>ROUND(SUM(BH114:BH2693),2)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52</v>
      </c>
      <c r="F36" s="141">
        <f>ROUND(SUM(BI114:BI2693),2)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 ht="13.5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11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11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18" t="str">
        <f>E11</f>
        <v>1.1.b - nové práce a dodávky vyhlídka</v>
      </c>
      <c r="F51" s="417"/>
      <c r="G51" s="417"/>
      <c r="H51" s="417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10.8.2017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3.5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11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J114</f>
        <v>0</v>
      </c>
      <c r="K60" s="47"/>
      <c r="AU60" s="25" t="s">
        <v>123</v>
      </c>
    </row>
    <row r="61" spans="2:11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J115</f>
        <v>0</v>
      </c>
      <c r="K61" s="166"/>
    </row>
    <row r="62" spans="2:11" s="9" customFormat="1" ht="19.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J116</f>
        <v>0</v>
      </c>
      <c r="K62" s="173"/>
    </row>
    <row r="63" spans="2:11" s="9" customFormat="1" ht="19.9" customHeight="1">
      <c r="B63" s="167"/>
      <c r="C63" s="168"/>
      <c r="D63" s="169" t="s">
        <v>627</v>
      </c>
      <c r="E63" s="170"/>
      <c r="F63" s="170"/>
      <c r="G63" s="170"/>
      <c r="H63" s="170"/>
      <c r="I63" s="171"/>
      <c r="J63" s="172">
        <f>J145</f>
        <v>0</v>
      </c>
      <c r="K63" s="173"/>
    </row>
    <row r="64" spans="2:11" s="9" customFormat="1" ht="19.9" customHeight="1">
      <c r="B64" s="167"/>
      <c r="C64" s="168"/>
      <c r="D64" s="169" t="s">
        <v>628</v>
      </c>
      <c r="E64" s="170"/>
      <c r="F64" s="170"/>
      <c r="G64" s="170"/>
      <c r="H64" s="170"/>
      <c r="I64" s="171"/>
      <c r="J64" s="172">
        <f>J168</f>
        <v>0</v>
      </c>
      <c r="K64" s="173"/>
    </row>
    <row r="65" spans="2:11" s="9" customFormat="1" ht="19.9" customHeight="1">
      <c r="B65" s="167"/>
      <c r="C65" s="168"/>
      <c r="D65" s="169" t="s">
        <v>629</v>
      </c>
      <c r="E65" s="170"/>
      <c r="F65" s="170"/>
      <c r="G65" s="170"/>
      <c r="H65" s="170"/>
      <c r="I65" s="171"/>
      <c r="J65" s="172">
        <f>J191</f>
        <v>0</v>
      </c>
      <c r="K65" s="173"/>
    </row>
    <row r="66" spans="2:11" s="9" customFormat="1" ht="19.9" customHeight="1">
      <c r="B66" s="167"/>
      <c r="C66" s="168"/>
      <c r="D66" s="169" t="s">
        <v>630</v>
      </c>
      <c r="E66" s="170"/>
      <c r="F66" s="170"/>
      <c r="G66" s="170"/>
      <c r="H66" s="170"/>
      <c r="I66" s="171"/>
      <c r="J66" s="172">
        <f>J235</f>
        <v>0</v>
      </c>
      <c r="K66" s="173"/>
    </row>
    <row r="67" spans="2:11" s="9" customFormat="1" ht="19.9" customHeight="1">
      <c r="B67" s="167"/>
      <c r="C67" s="168"/>
      <c r="D67" s="169" t="s">
        <v>126</v>
      </c>
      <c r="E67" s="170"/>
      <c r="F67" s="170"/>
      <c r="G67" s="170"/>
      <c r="H67" s="170"/>
      <c r="I67" s="171"/>
      <c r="J67" s="172">
        <f>J709</f>
        <v>0</v>
      </c>
      <c r="K67" s="173"/>
    </row>
    <row r="68" spans="2:11" s="9" customFormat="1" ht="19.9" customHeight="1">
      <c r="B68" s="167"/>
      <c r="C68" s="168"/>
      <c r="D68" s="169" t="s">
        <v>128</v>
      </c>
      <c r="E68" s="170"/>
      <c r="F68" s="170"/>
      <c r="G68" s="170"/>
      <c r="H68" s="170"/>
      <c r="I68" s="171"/>
      <c r="J68" s="172">
        <f>J967</f>
        <v>0</v>
      </c>
      <c r="K68" s="173"/>
    </row>
    <row r="69" spans="2:11" s="8" customFormat="1" ht="24.95" customHeight="1">
      <c r="B69" s="160"/>
      <c r="C69" s="161"/>
      <c r="D69" s="162" t="s">
        <v>631</v>
      </c>
      <c r="E69" s="163"/>
      <c r="F69" s="163"/>
      <c r="G69" s="163"/>
      <c r="H69" s="163"/>
      <c r="I69" s="164"/>
      <c r="J69" s="165">
        <f>J969</f>
        <v>0</v>
      </c>
      <c r="K69" s="166"/>
    </row>
    <row r="70" spans="2:11" s="9" customFormat="1" ht="19.9" customHeight="1">
      <c r="B70" s="167"/>
      <c r="C70" s="168"/>
      <c r="D70" s="169" t="s">
        <v>632</v>
      </c>
      <c r="E70" s="170"/>
      <c r="F70" s="170"/>
      <c r="G70" s="170"/>
      <c r="H70" s="170"/>
      <c r="I70" s="171"/>
      <c r="J70" s="172">
        <f>J970</f>
        <v>0</v>
      </c>
      <c r="K70" s="173"/>
    </row>
    <row r="71" spans="2:11" s="9" customFormat="1" ht="19.9" customHeight="1">
      <c r="B71" s="167"/>
      <c r="C71" s="168"/>
      <c r="D71" s="169" t="s">
        <v>633</v>
      </c>
      <c r="E71" s="170"/>
      <c r="F71" s="170"/>
      <c r="G71" s="170"/>
      <c r="H71" s="170"/>
      <c r="I71" s="171"/>
      <c r="J71" s="172">
        <f>J1005</f>
        <v>0</v>
      </c>
      <c r="K71" s="173"/>
    </row>
    <row r="72" spans="2:11" s="9" customFormat="1" ht="19.9" customHeight="1">
      <c r="B72" s="167"/>
      <c r="C72" s="168"/>
      <c r="D72" s="169" t="s">
        <v>634</v>
      </c>
      <c r="E72" s="170"/>
      <c r="F72" s="170"/>
      <c r="G72" s="170"/>
      <c r="H72" s="170"/>
      <c r="I72" s="171"/>
      <c r="J72" s="172">
        <f>J1233</f>
        <v>0</v>
      </c>
      <c r="K72" s="173"/>
    </row>
    <row r="73" spans="2:11" s="9" customFormat="1" ht="19.9" customHeight="1">
      <c r="B73" s="167"/>
      <c r="C73" s="168"/>
      <c r="D73" s="169" t="s">
        <v>635</v>
      </c>
      <c r="E73" s="170"/>
      <c r="F73" s="170"/>
      <c r="G73" s="170"/>
      <c r="H73" s="170"/>
      <c r="I73" s="171"/>
      <c r="J73" s="172">
        <f>J1239</f>
        <v>0</v>
      </c>
      <c r="K73" s="173"/>
    </row>
    <row r="74" spans="2:11" s="9" customFormat="1" ht="19.9" customHeight="1">
      <c r="B74" s="167"/>
      <c r="C74" s="168"/>
      <c r="D74" s="169" t="s">
        <v>131</v>
      </c>
      <c r="E74" s="170"/>
      <c r="F74" s="170"/>
      <c r="G74" s="170"/>
      <c r="H74" s="170"/>
      <c r="I74" s="171"/>
      <c r="J74" s="172">
        <f>J1249</f>
        <v>0</v>
      </c>
      <c r="K74" s="173"/>
    </row>
    <row r="75" spans="2:11" s="9" customFormat="1" ht="19.9" customHeight="1">
      <c r="B75" s="167"/>
      <c r="C75" s="168"/>
      <c r="D75" s="169" t="s">
        <v>636</v>
      </c>
      <c r="E75" s="170"/>
      <c r="F75" s="170"/>
      <c r="G75" s="170"/>
      <c r="H75" s="170"/>
      <c r="I75" s="171"/>
      <c r="J75" s="172">
        <f>J1364</f>
        <v>0</v>
      </c>
      <c r="K75" s="173"/>
    </row>
    <row r="76" spans="2:11" s="9" customFormat="1" ht="19.9" customHeight="1">
      <c r="B76" s="167"/>
      <c r="C76" s="168"/>
      <c r="D76" s="169" t="s">
        <v>132</v>
      </c>
      <c r="E76" s="170"/>
      <c r="F76" s="170"/>
      <c r="G76" s="170"/>
      <c r="H76" s="170"/>
      <c r="I76" s="171"/>
      <c r="J76" s="172">
        <f>J1374</f>
        <v>0</v>
      </c>
      <c r="K76" s="173"/>
    </row>
    <row r="77" spans="2:11" s="9" customFormat="1" ht="19.9" customHeight="1">
      <c r="B77" s="167"/>
      <c r="C77" s="168"/>
      <c r="D77" s="169" t="s">
        <v>133</v>
      </c>
      <c r="E77" s="170"/>
      <c r="F77" s="170"/>
      <c r="G77" s="170"/>
      <c r="H77" s="170"/>
      <c r="I77" s="171"/>
      <c r="J77" s="172">
        <f>J1530</f>
        <v>0</v>
      </c>
      <c r="K77" s="173"/>
    </row>
    <row r="78" spans="2:11" s="9" customFormat="1" ht="19.9" customHeight="1">
      <c r="B78" s="167"/>
      <c r="C78" s="168"/>
      <c r="D78" s="169" t="s">
        <v>637</v>
      </c>
      <c r="E78" s="170"/>
      <c r="F78" s="170"/>
      <c r="G78" s="170"/>
      <c r="H78" s="170"/>
      <c r="I78" s="171"/>
      <c r="J78" s="172">
        <f>J1665</f>
        <v>0</v>
      </c>
      <c r="K78" s="173"/>
    </row>
    <row r="79" spans="2:11" s="9" customFormat="1" ht="19.9" customHeight="1">
      <c r="B79" s="167"/>
      <c r="C79" s="168"/>
      <c r="D79" s="169" t="s">
        <v>638</v>
      </c>
      <c r="E79" s="170"/>
      <c r="F79" s="170"/>
      <c r="G79" s="170"/>
      <c r="H79" s="170"/>
      <c r="I79" s="171"/>
      <c r="J79" s="172">
        <f>J1794</f>
        <v>0</v>
      </c>
      <c r="K79" s="173"/>
    </row>
    <row r="80" spans="2:11" s="9" customFormat="1" ht="19.9" customHeight="1">
      <c r="B80" s="167"/>
      <c r="C80" s="168"/>
      <c r="D80" s="169" t="s">
        <v>639</v>
      </c>
      <c r="E80" s="170"/>
      <c r="F80" s="170"/>
      <c r="G80" s="170"/>
      <c r="H80" s="170"/>
      <c r="I80" s="171"/>
      <c r="J80" s="172">
        <f>J1887</f>
        <v>0</v>
      </c>
      <c r="K80" s="173"/>
    </row>
    <row r="81" spans="2:11" s="9" customFormat="1" ht="19.9" customHeight="1">
      <c r="B81" s="167"/>
      <c r="C81" s="168"/>
      <c r="D81" s="169" t="s">
        <v>640</v>
      </c>
      <c r="E81" s="170"/>
      <c r="F81" s="170"/>
      <c r="G81" s="170"/>
      <c r="H81" s="170"/>
      <c r="I81" s="171"/>
      <c r="J81" s="172">
        <f>J2028</f>
        <v>0</v>
      </c>
      <c r="K81" s="173"/>
    </row>
    <row r="82" spans="2:11" s="9" customFormat="1" ht="19.9" customHeight="1">
      <c r="B82" s="167"/>
      <c r="C82" s="168"/>
      <c r="D82" s="169" t="s">
        <v>641</v>
      </c>
      <c r="E82" s="170"/>
      <c r="F82" s="170"/>
      <c r="G82" s="170"/>
      <c r="H82" s="170"/>
      <c r="I82" s="171"/>
      <c r="J82" s="172">
        <f>J2073</f>
        <v>0</v>
      </c>
      <c r="K82" s="173"/>
    </row>
    <row r="83" spans="2:11" s="9" customFormat="1" ht="19.9" customHeight="1">
      <c r="B83" s="167"/>
      <c r="C83" s="168"/>
      <c r="D83" s="169" t="s">
        <v>642</v>
      </c>
      <c r="E83" s="170"/>
      <c r="F83" s="170"/>
      <c r="G83" s="170"/>
      <c r="H83" s="170"/>
      <c r="I83" s="171"/>
      <c r="J83" s="172">
        <f>J2138</f>
        <v>0</v>
      </c>
      <c r="K83" s="173"/>
    </row>
    <row r="84" spans="2:11" s="9" customFormat="1" ht="19.9" customHeight="1">
      <c r="B84" s="167"/>
      <c r="C84" s="168"/>
      <c r="D84" s="169" t="s">
        <v>135</v>
      </c>
      <c r="E84" s="170"/>
      <c r="F84" s="170"/>
      <c r="G84" s="170"/>
      <c r="H84" s="170"/>
      <c r="I84" s="171"/>
      <c r="J84" s="172">
        <f>J2158</f>
        <v>0</v>
      </c>
      <c r="K84" s="173"/>
    </row>
    <row r="85" spans="2:11" s="9" customFormat="1" ht="19.9" customHeight="1">
      <c r="B85" s="167"/>
      <c r="C85" s="168"/>
      <c r="D85" s="169" t="s">
        <v>643</v>
      </c>
      <c r="E85" s="170"/>
      <c r="F85" s="170"/>
      <c r="G85" s="170"/>
      <c r="H85" s="170"/>
      <c r="I85" s="171"/>
      <c r="J85" s="172">
        <f>J2334</f>
        <v>0</v>
      </c>
      <c r="K85" s="173"/>
    </row>
    <row r="86" spans="2:11" s="9" customFormat="1" ht="19.9" customHeight="1">
      <c r="B86" s="167"/>
      <c r="C86" s="168"/>
      <c r="D86" s="169" t="s">
        <v>644</v>
      </c>
      <c r="E86" s="170"/>
      <c r="F86" s="170"/>
      <c r="G86" s="170"/>
      <c r="H86" s="170"/>
      <c r="I86" s="171"/>
      <c r="J86" s="172">
        <f>J2466</f>
        <v>0</v>
      </c>
      <c r="K86" s="173"/>
    </row>
    <row r="87" spans="2:11" s="9" customFormat="1" ht="19.9" customHeight="1">
      <c r="B87" s="167"/>
      <c r="C87" s="168"/>
      <c r="D87" s="169" t="s">
        <v>645</v>
      </c>
      <c r="E87" s="170"/>
      <c r="F87" s="170"/>
      <c r="G87" s="170"/>
      <c r="H87" s="170"/>
      <c r="I87" s="171"/>
      <c r="J87" s="172">
        <f>J2507</f>
        <v>0</v>
      </c>
      <c r="K87" s="173"/>
    </row>
    <row r="88" spans="2:11" s="9" customFormat="1" ht="14.85" customHeight="1">
      <c r="B88" s="167"/>
      <c r="C88" s="168"/>
      <c r="D88" s="169" t="s">
        <v>646</v>
      </c>
      <c r="E88" s="170"/>
      <c r="F88" s="170"/>
      <c r="G88" s="170"/>
      <c r="H88" s="170"/>
      <c r="I88" s="171"/>
      <c r="J88" s="172">
        <f>J2508</f>
        <v>0</v>
      </c>
      <c r="K88" s="173"/>
    </row>
    <row r="89" spans="2:11" s="9" customFormat="1" ht="14.85" customHeight="1">
      <c r="B89" s="167"/>
      <c r="C89" s="168"/>
      <c r="D89" s="169" t="s">
        <v>647</v>
      </c>
      <c r="E89" s="170"/>
      <c r="F89" s="170"/>
      <c r="G89" s="170"/>
      <c r="H89" s="170"/>
      <c r="I89" s="171"/>
      <c r="J89" s="172">
        <f>J2650</f>
        <v>0</v>
      </c>
      <c r="K89" s="173"/>
    </row>
    <row r="90" spans="2:11" s="9" customFormat="1" ht="14.85" customHeight="1">
      <c r="B90" s="167"/>
      <c r="C90" s="168"/>
      <c r="D90" s="169" t="s">
        <v>648</v>
      </c>
      <c r="E90" s="170"/>
      <c r="F90" s="170"/>
      <c r="G90" s="170"/>
      <c r="H90" s="170"/>
      <c r="I90" s="171"/>
      <c r="J90" s="172">
        <f>J2654</f>
        <v>0</v>
      </c>
      <c r="K90" s="173"/>
    </row>
    <row r="91" spans="2:11" s="9" customFormat="1" ht="14.85" customHeight="1">
      <c r="B91" s="167"/>
      <c r="C91" s="168"/>
      <c r="D91" s="169" t="s">
        <v>649</v>
      </c>
      <c r="E91" s="170"/>
      <c r="F91" s="170"/>
      <c r="G91" s="170"/>
      <c r="H91" s="170"/>
      <c r="I91" s="171"/>
      <c r="J91" s="172">
        <f>J2661</f>
        <v>0</v>
      </c>
      <c r="K91" s="173"/>
    </row>
    <row r="92" spans="2:11" s="9" customFormat="1" ht="19.9" customHeight="1">
      <c r="B92" s="167"/>
      <c r="C92" s="168"/>
      <c r="D92" s="169" t="s">
        <v>650</v>
      </c>
      <c r="E92" s="170"/>
      <c r="F92" s="170"/>
      <c r="G92" s="170"/>
      <c r="H92" s="170"/>
      <c r="I92" s="171"/>
      <c r="J92" s="172">
        <f>J2689</f>
        <v>0</v>
      </c>
      <c r="K92" s="173"/>
    </row>
    <row r="93" spans="2:11" s="1" customFormat="1" ht="21.75" customHeight="1">
      <c r="B93" s="43"/>
      <c r="C93" s="44"/>
      <c r="D93" s="44"/>
      <c r="E93" s="44"/>
      <c r="F93" s="44"/>
      <c r="G93" s="44"/>
      <c r="H93" s="44"/>
      <c r="I93" s="129"/>
      <c r="J93" s="44"/>
      <c r="K93" s="47"/>
    </row>
    <row r="94" spans="2:11" s="1" customFormat="1" ht="6.95" customHeight="1">
      <c r="B94" s="58"/>
      <c r="C94" s="59"/>
      <c r="D94" s="59"/>
      <c r="E94" s="59"/>
      <c r="F94" s="59"/>
      <c r="G94" s="59"/>
      <c r="H94" s="59"/>
      <c r="I94" s="150"/>
      <c r="J94" s="59"/>
      <c r="K94" s="60"/>
    </row>
    <row r="98" spans="2:12" s="1" customFormat="1" ht="6.95" customHeight="1">
      <c r="B98" s="61"/>
      <c r="C98" s="62"/>
      <c r="D98" s="62"/>
      <c r="E98" s="62"/>
      <c r="F98" s="62"/>
      <c r="G98" s="62"/>
      <c r="H98" s="62"/>
      <c r="I98" s="153"/>
      <c r="J98" s="62"/>
      <c r="K98" s="62"/>
      <c r="L98" s="63"/>
    </row>
    <row r="99" spans="2:12" s="1" customFormat="1" ht="36.95" customHeight="1">
      <c r="B99" s="43"/>
      <c r="C99" s="64" t="s">
        <v>137</v>
      </c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6.9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14.45" customHeight="1">
      <c r="B101" s="43"/>
      <c r="C101" s="67" t="s">
        <v>18</v>
      </c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22.5" customHeight="1">
      <c r="B102" s="43"/>
      <c r="C102" s="65"/>
      <c r="D102" s="65"/>
      <c r="E102" s="419" t="str">
        <f>E7</f>
        <v>Obnova Goethovy vyhlídky část 1- objekt vyhlídky</v>
      </c>
      <c r="F102" s="420"/>
      <c r="G102" s="420"/>
      <c r="H102" s="420"/>
      <c r="I102" s="174"/>
      <c r="J102" s="65"/>
      <c r="K102" s="65"/>
      <c r="L102" s="63"/>
    </row>
    <row r="103" spans="2:12" ht="13.5">
      <c r="B103" s="29"/>
      <c r="C103" s="67" t="s">
        <v>115</v>
      </c>
      <c r="D103" s="175"/>
      <c r="E103" s="175"/>
      <c r="F103" s="175"/>
      <c r="G103" s="175"/>
      <c r="H103" s="175"/>
      <c r="J103" s="175"/>
      <c r="K103" s="175"/>
      <c r="L103" s="176"/>
    </row>
    <row r="104" spans="2:12" s="1" customFormat="1" ht="22.5" customHeight="1">
      <c r="B104" s="43"/>
      <c r="C104" s="65"/>
      <c r="D104" s="65"/>
      <c r="E104" s="419" t="s">
        <v>116</v>
      </c>
      <c r="F104" s="421"/>
      <c r="G104" s="421"/>
      <c r="H104" s="421"/>
      <c r="I104" s="174"/>
      <c r="J104" s="65"/>
      <c r="K104" s="65"/>
      <c r="L104" s="63"/>
    </row>
    <row r="105" spans="2:12" s="1" customFormat="1" ht="14.45" customHeight="1">
      <c r="B105" s="43"/>
      <c r="C105" s="67" t="s">
        <v>117</v>
      </c>
      <c r="D105" s="65"/>
      <c r="E105" s="65"/>
      <c r="F105" s="65"/>
      <c r="G105" s="65"/>
      <c r="H105" s="65"/>
      <c r="I105" s="174"/>
      <c r="J105" s="65"/>
      <c r="K105" s="65"/>
      <c r="L105" s="63"/>
    </row>
    <row r="106" spans="2:12" s="1" customFormat="1" ht="23.25" customHeight="1">
      <c r="B106" s="43"/>
      <c r="C106" s="65"/>
      <c r="D106" s="65"/>
      <c r="E106" s="390" t="str">
        <f>E11</f>
        <v>1.1.b - nové práce a dodávky vyhlídka</v>
      </c>
      <c r="F106" s="421"/>
      <c r="G106" s="421"/>
      <c r="H106" s="421"/>
      <c r="I106" s="174"/>
      <c r="J106" s="65"/>
      <c r="K106" s="65"/>
      <c r="L106" s="63"/>
    </row>
    <row r="107" spans="2:12" s="1" customFormat="1" ht="6.95" customHeight="1">
      <c r="B107" s="43"/>
      <c r="C107" s="65"/>
      <c r="D107" s="65"/>
      <c r="E107" s="65"/>
      <c r="F107" s="65"/>
      <c r="G107" s="65"/>
      <c r="H107" s="65"/>
      <c r="I107" s="174"/>
      <c r="J107" s="65"/>
      <c r="K107" s="65"/>
      <c r="L107" s="63"/>
    </row>
    <row r="108" spans="2:12" s="1" customFormat="1" ht="18" customHeight="1">
      <c r="B108" s="43"/>
      <c r="C108" s="67" t="s">
        <v>24</v>
      </c>
      <c r="D108" s="65"/>
      <c r="E108" s="65"/>
      <c r="F108" s="177" t="str">
        <f>F14</f>
        <v>Karlovy Vary, Hůrky</v>
      </c>
      <c r="G108" s="65"/>
      <c r="H108" s="65"/>
      <c r="I108" s="178" t="s">
        <v>26</v>
      </c>
      <c r="J108" s="75" t="str">
        <f>IF(J14="","",J14)</f>
        <v>10.8.2017</v>
      </c>
      <c r="K108" s="65"/>
      <c r="L108" s="63"/>
    </row>
    <row r="109" spans="2:12" s="1" customFormat="1" ht="6.95" customHeight="1">
      <c r="B109" s="43"/>
      <c r="C109" s="65"/>
      <c r="D109" s="65"/>
      <c r="E109" s="65"/>
      <c r="F109" s="65"/>
      <c r="G109" s="65"/>
      <c r="H109" s="65"/>
      <c r="I109" s="174"/>
      <c r="J109" s="65"/>
      <c r="K109" s="65"/>
      <c r="L109" s="63"/>
    </row>
    <row r="110" spans="2:12" s="1" customFormat="1" ht="13.5">
      <c r="B110" s="43"/>
      <c r="C110" s="67" t="s">
        <v>32</v>
      </c>
      <c r="D110" s="65"/>
      <c r="E110" s="65"/>
      <c r="F110" s="177" t="str">
        <f>E17</f>
        <v>Statutární město Karlovy Vary</v>
      </c>
      <c r="G110" s="65"/>
      <c r="H110" s="65"/>
      <c r="I110" s="178" t="s">
        <v>39</v>
      </c>
      <c r="J110" s="177" t="str">
        <f>E23</f>
        <v>Projektový atelier pro arch.a poz.stavby, s.r.o.</v>
      </c>
      <c r="K110" s="65"/>
      <c r="L110" s="63"/>
    </row>
    <row r="111" spans="2:12" s="1" customFormat="1" ht="14.45" customHeight="1">
      <c r="B111" s="43"/>
      <c r="C111" s="67" t="s">
        <v>37</v>
      </c>
      <c r="D111" s="65"/>
      <c r="E111" s="65"/>
      <c r="F111" s="177" t="str">
        <f>IF(E20="","",E20)</f>
        <v/>
      </c>
      <c r="G111" s="65"/>
      <c r="H111" s="65"/>
      <c r="I111" s="174"/>
      <c r="J111" s="65"/>
      <c r="K111" s="65"/>
      <c r="L111" s="63"/>
    </row>
    <row r="112" spans="2:12" s="1" customFormat="1" ht="10.35" customHeight="1">
      <c r="B112" s="43"/>
      <c r="C112" s="65"/>
      <c r="D112" s="65"/>
      <c r="E112" s="65"/>
      <c r="F112" s="65"/>
      <c r="G112" s="65"/>
      <c r="H112" s="65"/>
      <c r="I112" s="174"/>
      <c r="J112" s="65"/>
      <c r="K112" s="65"/>
      <c r="L112" s="63"/>
    </row>
    <row r="113" spans="2:20" s="10" customFormat="1" ht="29.25" customHeight="1">
      <c r="B113" s="179"/>
      <c r="C113" s="180" t="s">
        <v>138</v>
      </c>
      <c r="D113" s="181" t="s">
        <v>62</v>
      </c>
      <c r="E113" s="181" t="s">
        <v>58</v>
      </c>
      <c r="F113" s="181" t="s">
        <v>139</v>
      </c>
      <c r="G113" s="181" t="s">
        <v>140</v>
      </c>
      <c r="H113" s="181" t="s">
        <v>141</v>
      </c>
      <c r="I113" s="182" t="s">
        <v>142</v>
      </c>
      <c r="J113" s="181" t="s">
        <v>121</v>
      </c>
      <c r="K113" s="183" t="s">
        <v>143</v>
      </c>
      <c r="L113" s="184"/>
      <c r="M113" s="83" t="s">
        <v>144</v>
      </c>
      <c r="N113" s="84" t="s">
        <v>47</v>
      </c>
      <c r="O113" s="84" t="s">
        <v>145</v>
      </c>
      <c r="P113" s="84" t="s">
        <v>146</v>
      </c>
      <c r="Q113" s="84" t="s">
        <v>147</v>
      </c>
      <c r="R113" s="84" t="s">
        <v>148</v>
      </c>
      <c r="S113" s="84" t="s">
        <v>149</v>
      </c>
      <c r="T113" s="85" t="s">
        <v>150</v>
      </c>
    </row>
    <row r="114" spans="2:63" s="1" customFormat="1" ht="29.25" customHeight="1">
      <c r="B114" s="43"/>
      <c r="C114" s="89" t="s">
        <v>122</v>
      </c>
      <c r="D114" s="65"/>
      <c r="E114" s="65"/>
      <c r="F114" s="65"/>
      <c r="G114" s="65"/>
      <c r="H114" s="65"/>
      <c r="I114" s="174"/>
      <c r="J114" s="185">
        <f>BK114</f>
        <v>0</v>
      </c>
      <c r="K114" s="65"/>
      <c r="L114" s="63"/>
      <c r="M114" s="86"/>
      <c r="N114" s="87"/>
      <c r="O114" s="87"/>
      <c r="P114" s="186">
        <f>P115+P969</f>
        <v>0</v>
      </c>
      <c r="Q114" s="87"/>
      <c r="R114" s="186">
        <f>R115+R969</f>
        <v>732.93950638</v>
      </c>
      <c r="S114" s="87"/>
      <c r="T114" s="187">
        <f>T115+T969</f>
        <v>497.11809999999997</v>
      </c>
      <c r="AT114" s="25" t="s">
        <v>76</v>
      </c>
      <c r="AU114" s="25" t="s">
        <v>123</v>
      </c>
      <c r="BK114" s="188">
        <f>BK115+BK969</f>
        <v>0</v>
      </c>
    </row>
    <row r="115" spans="2:63" s="11" customFormat="1" ht="37.35" customHeight="1">
      <c r="B115" s="189"/>
      <c r="C115" s="190"/>
      <c r="D115" s="191" t="s">
        <v>76</v>
      </c>
      <c r="E115" s="192" t="s">
        <v>151</v>
      </c>
      <c r="F115" s="192" t="s">
        <v>152</v>
      </c>
      <c r="G115" s="190"/>
      <c r="H115" s="190"/>
      <c r="I115" s="193"/>
      <c r="J115" s="194">
        <f>BK115</f>
        <v>0</v>
      </c>
      <c r="K115" s="190"/>
      <c r="L115" s="195"/>
      <c r="M115" s="196"/>
      <c r="N115" s="197"/>
      <c r="O115" s="197"/>
      <c r="P115" s="198">
        <f>P116+P145+P168+P191+P235+P709+P967</f>
        <v>0</v>
      </c>
      <c r="Q115" s="197"/>
      <c r="R115" s="198">
        <f>R116+R145+R168+R191+R235+R709+R967</f>
        <v>662.01946986</v>
      </c>
      <c r="S115" s="197"/>
      <c r="T115" s="199">
        <f>T116+T145+T168+T191+T235+T709+T967</f>
        <v>497.11809999999997</v>
      </c>
      <c r="AR115" s="200" t="s">
        <v>84</v>
      </c>
      <c r="AT115" s="201" t="s">
        <v>76</v>
      </c>
      <c r="AU115" s="201" t="s">
        <v>77</v>
      </c>
      <c r="AY115" s="200" t="s">
        <v>153</v>
      </c>
      <c r="BK115" s="202">
        <f>BK116+BK145+BK168+BK191+BK235+BK709+BK967</f>
        <v>0</v>
      </c>
    </row>
    <row r="116" spans="2:63" s="11" customFormat="1" ht="19.9" customHeight="1">
      <c r="B116" s="189"/>
      <c r="C116" s="190"/>
      <c r="D116" s="203" t="s">
        <v>76</v>
      </c>
      <c r="E116" s="204" t="s">
        <v>84</v>
      </c>
      <c r="F116" s="204" t="s">
        <v>154</v>
      </c>
      <c r="G116" s="190"/>
      <c r="H116" s="190"/>
      <c r="I116" s="193"/>
      <c r="J116" s="205">
        <f>BK116</f>
        <v>0</v>
      </c>
      <c r="K116" s="190"/>
      <c r="L116" s="195"/>
      <c r="M116" s="196"/>
      <c r="N116" s="197"/>
      <c r="O116" s="197"/>
      <c r="P116" s="198">
        <f>SUM(P117:P144)</f>
        <v>0</v>
      </c>
      <c r="Q116" s="197"/>
      <c r="R116" s="198">
        <f>SUM(R117:R144)</f>
        <v>0</v>
      </c>
      <c r="S116" s="197"/>
      <c r="T116" s="199">
        <f>SUM(T117:T144)</f>
        <v>0</v>
      </c>
      <c r="AR116" s="200" t="s">
        <v>84</v>
      </c>
      <c r="AT116" s="201" t="s">
        <v>76</v>
      </c>
      <c r="AU116" s="201" t="s">
        <v>84</v>
      </c>
      <c r="AY116" s="200" t="s">
        <v>153</v>
      </c>
      <c r="BK116" s="202">
        <f>SUM(BK117:BK144)</f>
        <v>0</v>
      </c>
    </row>
    <row r="117" spans="2:65" s="1" customFormat="1" ht="22.5" customHeight="1">
      <c r="B117" s="43"/>
      <c r="C117" s="206" t="s">
        <v>84</v>
      </c>
      <c r="D117" s="206" t="s">
        <v>155</v>
      </c>
      <c r="E117" s="207" t="s">
        <v>651</v>
      </c>
      <c r="F117" s="208" t="s">
        <v>652</v>
      </c>
      <c r="G117" s="209" t="s">
        <v>158</v>
      </c>
      <c r="H117" s="210">
        <v>215.02</v>
      </c>
      <c r="I117" s="211"/>
      <c r="J117" s="212">
        <f>ROUND(I117*H117,2)</f>
        <v>0</v>
      </c>
      <c r="K117" s="208" t="s">
        <v>159</v>
      </c>
      <c r="L117" s="63"/>
      <c r="M117" s="213" t="s">
        <v>34</v>
      </c>
      <c r="N117" s="214" t="s">
        <v>48</v>
      </c>
      <c r="O117" s="4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160</v>
      </c>
      <c r="AT117" s="25" t="s">
        <v>155</v>
      </c>
      <c r="AU117" s="25" t="s">
        <v>86</v>
      </c>
      <c r="AY117" s="25" t="s">
        <v>153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84</v>
      </c>
      <c r="BK117" s="217">
        <f>ROUND(I117*H117,2)</f>
        <v>0</v>
      </c>
      <c r="BL117" s="25" t="s">
        <v>160</v>
      </c>
      <c r="BM117" s="25" t="s">
        <v>653</v>
      </c>
    </row>
    <row r="118" spans="2:51" s="12" customFormat="1" ht="13.5">
      <c r="B118" s="218"/>
      <c r="C118" s="219"/>
      <c r="D118" s="220" t="s">
        <v>162</v>
      </c>
      <c r="E118" s="221" t="s">
        <v>34</v>
      </c>
      <c r="F118" s="222" t="s">
        <v>654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162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153</v>
      </c>
    </row>
    <row r="119" spans="2:51" s="12" customFormat="1" ht="13.5">
      <c r="B119" s="218"/>
      <c r="C119" s="219"/>
      <c r="D119" s="220" t="s">
        <v>162</v>
      </c>
      <c r="E119" s="221" t="s">
        <v>34</v>
      </c>
      <c r="F119" s="222" t="s">
        <v>173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51" s="12" customFormat="1" ht="13.5">
      <c r="B120" s="218"/>
      <c r="C120" s="219"/>
      <c r="D120" s="220" t="s">
        <v>162</v>
      </c>
      <c r="E120" s="221" t="s">
        <v>34</v>
      </c>
      <c r="F120" s="222" t="s">
        <v>174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51" s="13" customFormat="1" ht="13.5">
      <c r="B121" s="230"/>
      <c r="C121" s="231"/>
      <c r="D121" s="220" t="s">
        <v>162</v>
      </c>
      <c r="E121" s="232" t="s">
        <v>34</v>
      </c>
      <c r="F121" s="233" t="s">
        <v>175</v>
      </c>
      <c r="G121" s="231"/>
      <c r="H121" s="234">
        <v>21.22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51" s="12" customFormat="1" ht="13.5">
      <c r="B122" s="218"/>
      <c r="C122" s="219"/>
      <c r="D122" s="220" t="s">
        <v>162</v>
      </c>
      <c r="E122" s="221" t="s">
        <v>34</v>
      </c>
      <c r="F122" s="222" t="s">
        <v>176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51" s="13" customFormat="1" ht="13.5">
      <c r="B123" s="230"/>
      <c r="C123" s="231"/>
      <c r="D123" s="220" t="s">
        <v>162</v>
      </c>
      <c r="E123" s="232" t="s">
        <v>34</v>
      </c>
      <c r="F123" s="233" t="s">
        <v>177</v>
      </c>
      <c r="G123" s="231"/>
      <c r="H123" s="234">
        <v>10.37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51" s="12" customFormat="1" ht="13.5">
      <c r="B124" s="218"/>
      <c r="C124" s="219"/>
      <c r="D124" s="220" t="s">
        <v>162</v>
      </c>
      <c r="E124" s="221" t="s">
        <v>34</v>
      </c>
      <c r="F124" s="222" t="s">
        <v>178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51" s="13" customFormat="1" ht="13.5">
      <c r="B125" s="230"/>
      <c r="C125" s="231"/>
      <c r="D125" s="220" t="s">
        <v>162</v>
      </c>
      <c r="E125" s="232" t="s">
        <v>34</v>
      </c>
      <c r="F125" s="233" t="s">
        <v>179</v>
      </c>
      <c r="G125" s="231"/>
      <c r="H125" s="234">
        <v>13.63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51" s="12" customFormat="1" ht="13.5">
      <c r="B126" s="218"/>
      <c r="C126" s="219"/>
      <c r="D126" s="220" t="s">
        <v>162</v>
      </c>
      <c r="E126" s="221" t="s">
        <v>34</v>
      </c>
      <c r="F126" s="222" t="s">
        <v>180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51" s="13" customFormat="1" ht="13.5">
      <c r="B127" s="230"/>
      <c r="C127" s="231"/>
      <c r="D127" s="220" t="s">
        <v>162</v>
      </c>
      <c r="E127" s="232" t="s">
        <v>34</v>
      </c>
      <c r="F127" s="233" t="s">
        <v>181</v>
      </c>
      <c r="G127" s="231"/>
      <c r="H127" s="234">
        <v>9.53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51" s="12" customFormat="1" ht="13.5">
      <c r="B128" s="218"/>
      <c r="C128" s="219"/>
      <c r="D128" s="220" t="s">
        <v>162</v>
      </c>
      <c r="E128" s="221" t="s">
        <v>34</v>
      </c>
      <c r="F128" s="222" t="s">
        <v>182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183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13.5">
      <c r="B130" s="230"/>
      <c r="C130" s="231"/>
      <c r="D130" s="220" t="s">
        <v>162</v>
      </c>
      <c r="E130" s="232" t="s">
        <v>34</v>
      </c>
      <c r="F130" s="233" t="s">
        <v>184</v>
      </c>
      <c r="G130" s="231"/>
      <c r="H130" s="234">
        <v>8.58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2" customFormat="1" ht="13.5">
      <c r="B131" s="218"/>
      <c r="C131" s="219"/>
      <c r="D131" s="220" t="s">
        <v>162</v>
      </c>
      <c r="E131" s="221" t="s">
        <v>34</v>
      </c>
      <c r="F131" s="222" t="s">
        <v>185</v>
      </c>
      <c r="G131" s="219"/>
      <c r="H131" s="223" t="s">
        <v>34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162</v>
      </c>
      <c r="AU131" s="229" t="s">
        <v>86</v>
      </c>
      <c r="AV131" s="12" t="s">
        <v>84</v>
      </c>
      <c r="AW131" s="12" t="s">
        <v>41</v>
      </c>
      <c r="AX131" s="12" t="s">
        <v>77</v>
      </c>
      <c r="AY131" s="229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186</v>
      </c>
      <c r="G132" s="231"/>
      <c r="H132" s="234">
        <v>7.64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2" customFormat="1" ht="13.5">
      <c r="B133" s="218"/>
      <c r="C133" s="219"/>
      <c r="D133" s="220" t="s">
        <v>162</v>
      </c>
      <c r="E133" s="221" t="s">
        <v>34</v>
      </c>
      <c r="F133" s="222" t="s">
        <v>187</v>
      </c>
      <c r="G133" s="219"/>
      <c r="H133" s="223" t="s">
        <v>34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86</v>
      </c>
      <c r="AV133" s="12" t="s">
        <v>84</v>
      </c>
      <c r="AW133" s="12" t="s">
        <v>41</v>
      </c>
      <c r="AX133" s="12" t="s">
        <v>77</v>
      </c>
      <c r="AY133" s="229" t="s">
        <v>153</v>
      </c>
    </row>
    <row r="134" spans="2:51" s="13" customFormat="1" ht="13.5">
      <c r="B134" s="230"/>
      <c r="C134" s="231"/>
      <c r="D134" s="220" t="s">
        <v>162</v>
      </c>
      <c r="E134" s="232" t="s">
        <v>34</v>
      </c>
      <c r="F134" s="233" t="s">
        <v>188</v>
      </c>
      <c r="G134" s="231"/>
      <c r="H134" s="234">
        <v>15.64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51" s="12" customFormat="1" ht="13.5">
      <c r="B135" s="218"/>
      <c r="C135" s="219"/>
      <c r="D135" s="220" t="s">
        <v>162</v>
      </c>
      <c r="E135" s="221" t="s">
        <v>34</v>
      </c>
      <c r="F135" s="222" t="s">
        <v>189</v>
      </c>
      <c r="G135" s="219"/>
      <c r="H135" s="223" t="s">
        <v>34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86</v>
      </c>
      <c r="AV135" s="12" t="s">
        <v>84</v>
      </c>
      <c r="AW135" s="12" t="s">
        <v>41</v>
      </c>
      <c r="AX135" s="12" t="s">
        <v>77</v>
      </c>
      <c r="AY135" s="229" t="s">
        <v>153</v>
      </c>
    </row>
    <row r="136" spans="2:51" s="13" customFormat="1" ht="13.5">
      <c r="B136" s="230"/>
      <c r="C136" s="231"/>
      <c r="D136" s="220" t="s">
        <v>162</v>
      </c>
      <c r="E136" s="232" t="s">
        <v>34</v>
      </c>
      <c r="F136" s="233" t="s">
        <v>190</v>
      </c>
      <c r="G136" s="231"/>
      <c r="H136" s="234">
        <v>18.8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86</v>
      </c>
      <c r="AV136" s="13" t="s">
        <v>86</v>
      </c>
      <c r="AW136" s="13" t="s">
        <v>41</v>
      </c>
      <c r="AX136" s="13" t="s">
        <v>77</v>
      </c>
      <c r="AY136" s="240" t="s">
        <v>153</v>
      </c>
    </row>
    <row r="137" spans="2:51" s="12" customFormat="1" ht="13.5">
      <c r="B137" s="218"/>
      <c r="C137" s="219"/>
      <c r="D137" s="220" t="s">
        <v>162</v>
      </c>
      <c r="E137" s="221" t="s">
        <v>34</v>
      </c>
      <c r="F137" s="222" t="s">
        <v>655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162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163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164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165</v>
      </c>
      <c r="G140" s="231"/>
      <c r="H140" s="234">
        <v>90.53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406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2" customFormat="1" ht="13.5">
      <c r="B142" s="218"/>
      <c r="C142" s="219"/>
      <c r="D142" s="220" t="s">
        <v>162</v>
      </c>
      <c r="E142" s="221" t="s">
        <v>34</v>
      </c>
      <c r="F142" s="222" t="s">
        <v>407</v>
      </c>
      <c r="G142" s="219"/>
      <c r="H142" s="223" t="s">
        <v>34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162</v>
      </c>
      <c r="AU142" s="229" t="s">
        <v>86</v>
      </c>
      <c r="AV142" s="12" t="s">
        <v>84</v>
      </c>
      <c r="AW142" s="12" t="s">
        <v>41</v>
      </c>
      <c r="AX142" s="12" t="s">
        <v>77</v>
      </c>
      <c r="AY142" s="229" t="s">
        <v>153</v>
      </c>
    </row>
    <row r="143" spans="2:51" s="13" customFormat="1" ht="13.5">
      <c r="B143" s="230"/>
      <c r="C143" s="231"/>
      <c r="D143" s="220" t="s">
        <v>162</v>
      </c>
      <c r="E143" s="232" t="s">
        <v>34</v>
      </c>
      <c r="F143" s="233" t="s">
        <v>408</v>
      </c>
      <c r="G143" s="231"/>
      <c r="H143" s="234">
        <v>19.08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77</v>
      </c>
      <c r="AY143" s="240" t="s">
        <v>153</v>
      </c>
    </row>
    <row r="144" spans="2:51" s="14" customFormat="1" ht="13.5">
      <c r="B144" s="241"/>
      <c r="C144" s="242"/>
      <c r="D144" s="220" t="s">
        <v>162</v>
      </c>
      <c r="E144" s="253" t="s">
        <v>34</v>
      </c>
      <c r="F144" s="254" t="s">
        <v>168</v>
      </c>
      <c r="G144" s="242"/>
      <c r="H144" s="255">
        <v>215.02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162</v>
      </c>
      <c r="AU144" s="252" t="s">
        <v>86</v>
      </c>
      <c r="AV144" s="14" t="s">
        <v>160</v>
      </c>
      <c r="AW144" s="14" t="s">
        <v>41</v>
      </c>
      <c r="AX144" s="14" t="s">
        <v>84</v>
      </c>
      <c r="AY144" s="252" t="s">
        <v>153</v>
      </c>
    </row>
    <row r="145" spans="2:63" s="11" customFormat="1" ht="29.85" customHeight="1">
      <c r="B145" s="189"/>
      <c r="C145" s="190"/>
      <c r="D145" s="203" t="s">
        <v>76</v>
      </c>
      <c r="E145" s="204" t="s">
        <v>86</v>
      </c>
      <c r="F145" s="204" t="s">
        <v>656</v>
      </c>
      <c r="G145" s="190"/>
      <c r="H145" s="190"/>
      <c r="I145" s="193"/>
      <c r="J145" s="205">
        <f>BK145</f>
        <v>0</v>
      </c>
      <c r="K145" s="190"/>
      <c r="L145" s="195"/>
      <c r="M145" s="196"/>
      <c r="N145" s="197"/>
      <c r="O145" s="197"/>
      <c r="P145" s="198">
        <f>SUM(P146:P167)</f>
        <v>0</v>
      </c>
      <c r="Q145" s="197"/>
      <c r="R145" s="198">
        <f>SUM(R146:R167)</f>
        <v>22.76856</v>
      </c>
      <c r="S145" s="197"/>
      <c r="T145" s="199">
        <f>SUM(T146:T167)</f>
        <v>0</v>
      </c>
      <c r="AR145" s="200" t="s">
        <v>84</v>
      </c>
      <c r="AT145" s="201" t="s">
        <v>76</v>
      </c>
      <c r="AU145" s="201" t="s">
        <v>84</v>
      </c>
      <c r="AY145" s="200" t="s">
        <v>153</v>
      </c>
      <c r="BK145" s="202">
        <f>SUM(BK146:BK167)</f>
        <v>0</v>
      </c>
    </row>
    <row r="146" spans="2:65" s="1" customFormat="1" ht="31.5" customHeight="1">
      <c r="B146" s="43"/>
      <c r="C146" s="206" t="s">
        <v>86</v>
      </c>
      <c r="D146" s="206" t="s">
        <v>155</v>
      </c>
      <c r="E146" s="207" t="s">
        <v>657</v>
      </c>
      <c r="F146" s="208" t="s">
        <v>658</v>
      </c>
      <c r="G146" s="209" t="s">
        <v>171</v>
      </c>
      <c r="H146" s="210">
        <v>10.541</v>
      </c>
      <c r="I146" s="211"/>
      <c r="J146" s="212">
        <f>ROUND(I146*H146,2)</f>
        <v>0</v>
      </c>
      <c r="K146" s="208" t="s">
        <v>159</v>
      </c>
      <c r="L146" s="63"/>
      <c r="M146" s="213" t="s">
        <v>34</v>
      </c>
      <c r="N146" s="214" t="s">
        <v>48</v>
      </c>
      <c r="O146" s="44"/>
      <c r="P146" s="215">
        <f>O146*H146</f>
        <v>0</v>
      </c>
      <c r="Q146" s="215">
        <v>2.16</v>
      </c>
      <c r="R146" s="215">
        <f>Q146*H146</f>
        <v>22.76856</v>
      </c>
      <c r="S146" s="215">
        <v>0</v>
      </c>
      <c r="T146" s="216">
        <f>S146*H146</f>
        <v>0</v>
      </c>
      <c r="AR146" s="25" t="s">
        <v>160</v>
      </c>
      <c r="AT146" s="25" t="s">
        <v>155</v>
      </c>
      <c r="AU146" s="25" t="s">
        <v>86</v>
      </c>
      <c r="AY146" s="25" t="s">
        <v>153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25" t="s">
        <v>84</v>
      </c>
      <c r="BK146" s="217">
        <f>ROUND(I146*H146,2)</f>
        <v>0</v>
      </c>
      <c r="BL146" s="25" t="s">
        <v>160</v>
      </c>
      <c r="BM146" s="25" t="s">
        <v>659</v>
      </c>
    </row>
    <row r="147" spans="2:51" s="12" customFormat="1" ht="13.5">
      <c r="B147" s="218"/>
      <c r="C147" s="219"/>
      <c r="D147" s="220" t="s">
        <v>162</v>
      </c>
      <c r="E147" s="221" t="s">
        <v>34</v>
      </c>
      <c r="F147" s="222" t="s">
        <v>173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174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3" customFormat="1" ht="13.5">
      <c r="B149" s="230"/>
      <c r="C149" s="231"/>
      <c r="D149" s="220" t="s">
        <v>162</v>
      </c>
      <c r="E149" s="232" t="s">
        <v>34</v>
      </c>
      <c r="F149" s="233" t="s">
        <v>175</v>
      </c>
      <c r="G149" s="231"/>
      <c r="H149" s="234">
        <v>21.22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176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3" customFormat="1" ht="13.5">
      <c r="B151" s="230"/>
      <c r="C151" s="231"/>
      <c r="D151" s="220" t="s">
        <v>162</v>
      </c>
      <c r="E151" s="232" t="s">
        <v>34</v>
      </c>
      <c r="F151" s="233" t="s">
        <v>177</v>
      </c>
      <c r="G151" s="231"/>
      <c r="H151" s="234">
        <v>10.37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51" s="12" customFormat="1" ht="13.5">
      <c r="B152" s="218"/>
      <c r="C152" s="219"/>
      <c r="D152" s="220" t="s">
        <v>162</v>
      </c>
      <c r="E152" s="221" t="s">
        <v>34</v>
      </c>
      <c r="F152" s="222" t="s">
        <v>178</v>
      </c>
      <c r="G152" s="219"/>
      <c r="H152" s="223" t="s">
        <v>34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86</v>
      </c>
      <c r="AV152" s="12" t="s">
        <v>84</v>
      </c>
      <c r="AW152" s="12" t="s">
        <v>41</v>
      </c>
      <c r="AX152" s="12" t="s">
        <v>77</v>
      </c>
      <c r="AY152" s="229" t="s">
        <v>153</v>
      </c>
    </row>
    <row r="153" spans="2:51" s="13" customFormat="1" ht="13.5">
      <c r="B153" s="230"/>
      <c r="C153" s="231"/>
      <c r="D153" s="220" t="s">
        <v>162</v>
      </c>
      <c r="E153" s="232" t="s">
        <v>34</v>
      </c>
      <c r="F153" s="233" t="s">
        <v>179</v>
      </c>
      <c r="G153" s="231"/>
      <c r="H153" s="234">
        <v>13.63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86</v>
      </c>
      <c r="AV153" s="13" t="s">
        <v>86</v>
      </c>
      <c r="AW153" s="13" t="s">
        <v>41</v>
      </c>
      <c r="AX153" s="13" t="s">
        <v>77</v>
      </c>
      <c r="AY153" s="240" t="s">
        <v>153</v>
      </c>
    </row>
    <row r="154" spans="2:51" s="12" customFormat="1" ht="13.5">
      <c r="B154" s="218"/>
      <c r="C154" s="219"/>
      <c r="D154" s="220" t="s">
        <v>162</v>
      </c>
      <c r="E154" s="221" t="s">
        <v>34</v>
      </c>
      <c r="F154" s="222" t="s">
        <v>180</v>
      </c>
      <c r="G154" s="219"/>
      <c r="H154" s="223" t="s">
        <v>34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162</v>
      </c>
      <c r="AU154" s="229" t="s">
        <v>86</v>
      </c>
      <c r="AV154" s="12" t="s">
        <v>84</v>
      </c>
      <c r="AW154" s="12" t="s">
        <v>41</v>
      </c>
      <c r="AX154" s="12" t="s">
        <v>77</v>
      </c>
      <c r="AY154" s="229" t="s">
        <v>153</v>
      </c>
    </row>
    <row r="155" spans="2:51" s="13" customFormat="1" ht="13.5">
      <c r="B155" s="230"/>
      <c r="C155" s="231"/>
      <c r="D155" s="220" t="s">
        <v>162</v>
      </c>
      <c r="E155" s="232" t="s">
        <v>34</v>
      </c>
      <c r="F155" s="233" t="s">
        <v>181</v>
      </c>
      <c r="G155" s="231"/>
      <c r="H155" s="234">
        <v>9.53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162</v>
      </c>
      <c r="AU155" s="240" t="s">
        <v>86</v>
      </c>
      <c r="AV155" s="13" t="s">
        <v>86</v>
      </c>
      <c r="AW155" s="13" t="s">
        <v>41</v>
      </c>
      <c r="AX155" s="13" t="s">
        <v>77</v>
      </c>
      <c r="AY155" s="240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182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2" customFormat="1" ht="13.5">
      <c r="B157" s="218"/>
      <c r="C157" s="219"/>
      <c r="D157" s="220" t="s">
        <v>162</v>
      </c>
      <c r="E157" s="221" t="s">
        <v>34</v>
      </c>
      <c r="F157" s="222" t="s">
        <v>183</v>
      </c>
      <c r="G157" s="219"/>
      <c r="H157" s="223" t="s">
        <v>34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162</v>
      </c>
      <c r="AU157" s="229" t="s">
        <v>86</v>
      </c>
      <c r="AV157" s="12" t="s">
        <v>84</v>
      </c>
      <c r="AW157" s="12" t="s">
        <v>41</v>
      </c>
      <c r="AX157" s="12" t="s">
        <v>77</v>
      </c>
      <c r="AY157" s="229" t="s">
        <v>153</v>
      </c>
    </row>
    <row r="158" spans="2:51" s="13" customFormat="1" ht="13.5">
      <c r="B158" s="230"/>
      <c r="C158" s="231"/>
      <c r="D158" s="220" t="s">
        <v>162</v>
      </c>
      <c r="E158" s="232" t="s">
        <v>34</v>
      </c>
      <c r="F158" s="233" t="s">
        <v>184</v>
      </c>
      <c r="G158" s="231"/>
      <c r="H158" s="234">
        <v>8.58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86</v>
      </c>
      <c r="AV158" s="13" t="s">
        <v>86</v>
      </c>
      <c r="AW158" s="13" t="s">
        <v>41</v>
      </c>
      <c r="AX158" s="13" t="s">
        <v>77</v>
      </c>
      <c r="AY158" s="240" t="s">
        <v>153</v>
      </c>
    </row>
    <row r="159" spans="2:51" s="12" customFormat="1" ht="13.5">
      <c r="B159" s="218"/>
      <c r="C159" s="219"/>
      <c r="D159" s="220" t="s">
        <v>162</v>
      </c>
      <c r="E159" s="221" t="s">
        <v>34</v>
      </c>
      <c r="F159" s="222" t="s">
        <v>185</v>
      </c>
      <c r="G159" s="219"/>
      <c r="H159" s="223" t="s">
        <v>34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86</v>
      </c>
      <c r="AV159" s="12" t="s">
        <v>84</v>
      </c>
      <c r="AW159" s="12" t="s">
        <v>41</v>
      </c>
      <c r="AX159" s="12" t="s">
        <v>77</v>
      </c>
      <c r="AY159" s="229" t="s">
        <v>153</v>
      </c>
    </row>
    <row r="160" spans="2:51" s="13" customFormat="1" ht="13.5">
      <c r="B160" s="230"/>
      <c r="C160" s="231"/>
      <c r="D160" s="220" t="s">
        <v>162</v>
      </c>
      <c r="E160" s="232" t="s">
        <v>34</v>
      </c>
      <c r="F160" s="233" t="s">
        <v>186</v>
      </c>
      <c r="G160" s="231"/>
      <c r="H160" s="234">
        <v>7.64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86</v>
      </c>
      <c r="AV160" s="13" t="s">
        <v>86</v>
      </c>
      <c r="AW160" s="13" t="s">
        <v>41</v>
      </c>
      <c r="AX160" s="13" t="s">
        <v>77</v>
      </c>
      <c r="AY160" s="240" t="s">
        <v>153</v>
      </c>
    </row>
    <row r="161" spans="2:51" s="12" customFormat="1" ht="13.5">
      <c r="B161" s="218"/>
      <c r="C161" s="219"/>
      <c r="D161" s="220" t="s">
        <v>162</v>
      </c>
      <c r="E161" s="221" t="s">
        <v>34</v>
      </c>
      <c r="F161" s="222" t="s">
        <v>187</v>
      </c>
      <c r="G161" s="219"/>
      <c r="H161" s="223" t="s">
        <v>34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162</v>
      </c>
      <c r="AU161" s="229" t="s">
        <v>86</v>
      </c>
      <c r="AV161" s="12" t="s">
        <v>84</v>
      </c>
      <c r="AW161" s="12" t="s">
        <v>41</v>
      </c>
      <c r="AX161" s="12" t="s">
        <v>77</v>
      </c>
      <c r="AY161" s="229" t="s">
        <v>153</v>
      </c>
    </row>
    <row r="162" spans="2:51" s="13" customFormat="1" ht="13.5">
      <c r="B162" s="230"/>
      <c r="C162" s="231"/>
      <c r="D162" s="220" t="s">
        <v>162</v>
      </c>
      <c r="E162" s="232" t="s">
        <v>34</v>
      </c>
      <c r="F162" s="233" t="s">
        <v>188</v>
      </c>
      <c r="G162" s="231"/>
      <c r="H162" s="234">
        <v>15.64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86</v>
      </c>
      <c r="AV162" s="13" t="s">
        <v>86</v>
      </c>
      <c r="AW162" s="13" t="s">
        <v>41</v>
      </c>
      <c r="AX162" s="13" t="s">
        <v>77</v>
      </c>
      <c r="AY162" s="240" t="s">
        <v>153</v>
      </c>
    </row>
    <row r="163" spans="2:51" s="12" customFormat="1" ht="13.5">
      <c r="B163" s="218"/>
      <c r="C163" s="219"/>
      <c r="D163" s="220" t="s">
        <v>162</v>
      </c>
      <c r="E163" s="221" t="s">
        <v>34</v>
      </c>
      <c r="F163" s="222" t="s">
        <v>189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51" s="13" customFormat="1" ht="13.5">
      <c r="B164" s="230"/>
      <c r="C164" s="231"/>
      <c r="D164" s="220" t="s">
        <v>162</v>
      </c>
      <c r="E164" s="232" t="s">
        <v>34</v>
      </c>
      <c r="F164" s="233" t="s">
        <v>190</v>
      </c>
      <c r="G164" s="231"/>
      <c r="H164" s="234">
        <v>18.8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86</v>
      </c>
      <c r="AV164" s="13" t="s">
        <v>86</v>
      </c>
      <c r="AW164" s="13" t="s">
        <v>41</v>
      </c>
      <c r="AX164" s="13" t="s">
        <v>77</v>
      </c>
      <c r="AY164" s="240" t="s">
        <v>153</v>
      </c>
    </row>
    <row r="165" spans="2:51" s="14" customFormat="1" ht="13.5">
      <c r="B165" s="241"/>
      <c r="C165" s="242"/>
      <c r="D165" s="220" t="s">
        <v>162</v>
      </c>
      <c r="E165" s="253" t="s">
        <v>34</v>
      </c>
      <c r="F165" s="254" t="s">
        <v>168</v>
      </c>
      <c r="G165" s="242"/>
      <c r="H165" s="255">
        <v>105.41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162</v>
      </c>
      <c r="AU165" s="252" t="s">
        <v>86</v>
      </c>
      <c r="AV165" s="14" t="s">
        <v>160</v>
      </c>
      <c r="AW165" s="14" t="s">
        <v>41</v>
      </c>
      <c r="AX165" s="14" t="s">
        <v>77</v>
      </c>
      <c r="AY165" s="252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296</v>
      </c>
      <c r="G166" s="231"/>
      <c r="H166" s="234">
        <v>10.541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4" customFormat="1" ht="13.5">
      <c r="B167" s="241"/>
      <c r="C167" s="242"/>
      <c r="D167" s="220" t="s">
        <v>162</v>
      </c>
      <c r="E167" s="253" t="s">
        <v>34</v>
      </c>
      <c r="F167" s="254" t="s">
        <v>168</v>
      </c>
      <c r="G167" s="242"/>
      <c r="H167" s="255">
        <v>10.541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162</v>
      </c>
      <c r="AU167" s="252" t="s">
        <v>86</v>
      </c>
      <c r="AV167" s="14" t="s">
        <v>160</v>
      </c>
      <c r="AW167" s="14" t="s">
        <v>41</v>
      </c>
      <c r="AX167" s="14" t="s">
        <v>84</v>
      </c>
      <c r="AY167" s="252" t="s">
        <v>153</v>
      </c>
    </row>
    <row r="168" spans="2:63" s="11" customFormat="1" ht="29.85" customHeight="1">
      <c r="B168" s="189"/>
      <c r="C168" s="190"/>
      <c r="D168" s="203" t="s">
        <v>76</v>
      </c>
      <c r="E168" s="204" t="s">
        <v>95</v>
      </c>
      <c r="F168" s="204" t="s">
        <v>660</v>
      </c>
      <c r="G168" s="190"/>
      <c r="H168" s="190"/>
      <c r="I168" s="193"/>
      <c r="J168" s="205">
        <f>BK168</f>
        <v>0</v>
      </c>
      <c r="K168" s="190"/>
      <c r="L168" s="195"/>
      <c r="M168" s="196"/>
      <c r="N168" s="197"/>
      <c r="O168" s="197"/>
      <c r="P168" s="198">
        <f>SUM(P169:P190)</f>
        <v>0</v>
      </c>
      <c r="Q168" s="197"/>
      <c r="R168" s="198">
        <f>SUM(R169:R190)</f>
        <v>4.8855</v>
      </c>
      <c r="S168" s="197"/>
      <c r="T168" s="199">
        <f>SUM(T169:T190)</f>
        <v>0</v>
      </c>
      <c r="AR168" s="200" t="s">
        <v>84</v>
      </c>
      <c r="AT168" s="201" t="s">
        <v>76</v>
      </c>
      <c r="AU168" s="201" t="s">
        <v>84</v>
      </c>
      <c r="AY168" s="200" t="s">
        <v>153</v>
      </c>
      <c r="BK168" s="202">
        <f>SUM(BK169:BK190)</f>
        <v>0</v>
      </c>
    </row>
    <row r="169" spans="2:65" s="1" customFormat="1" ht="31.5" customHeight="1">
      <c r="B169" s="43"/>
      <c r="C169" s="206" t="s">
        <v>95</v>
      </c>
      <c r="D169" s="206" t="s">
        <v>661</v>
      </c>
      <c r="E169" s="207" t="s">
        <v>662</v>
      </c>
      <c r="F169" s="208" t="s">
        <v>663</v>
      </c>
      <c r="G169" s="209" t="s">
        <v>171</v>
      </c>
      <c r="H169" s="210">
        <v>2.826</v>
      </c>
      <c r="I169" s="211"/>
      <c r="J169" s="212">
        <f>ROUND(I169*H169,2)</f>
        <v>0</v>
      </c>
      <c r="K169" s="208" t="s">
        <v>34</v>
      </c>
      <c r="L169" s="63"/>
      <c r="M169" s="213" t="s">
        <v>34</v>
      </c>
      <c r="N169" s="214" t="s">
        <v>48</v>
      </c>
      <c r="O169" s="44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AR169" s="25" t="s">
        <v>160</v>
      </c>
      <c r="AT169" s="25" t="s">
        <v>155</v>
      </c>
      <c r="AU169" s="25" t="s">
        <v>86</v>
      </c>
      <c r="AY169" s="25" t="s">
        <v>153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5" t="s">
        <v>84</v>
      </c>
      <c r="BK169" s="217">
        <f>ROUND(I169*H169,2)</f>
        <v>0</v>
      </c>
      <c r="BL169" s="25" t="s">
        <v>160</v>
      </c>
      <c r="BM169" s="25" t="s">
        <v>664</v>
      </c>
    </row>
    <row r="170" spans="2:51" s="12" customFormat="1" ht="13.5">
      <c r="B170" s="218"/>
      <c r="C170" s="219"/>
      <c r="D170" s="220" t="s">
        <v>162</v>
      </c>
      <c r="E170" s="221" t="s">
        <v>34</v>
      </c>
      <c r="F170" s="222" t="s">
        <v>333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51" s="13" customFormat="1" ht="13.5">
      <c r="B171" s="230"/>
      <c r="C171" s="231"/>
      <c r="D171" s="220" t="s">
        <v>162</v>
      </c>
      <c r="E171" s="232" t="s">
        <v>34</v>
      </c>
      <c r="F171" s="233" t="s">
        <v>665</v>
      </c>
      <c r="G171" s="231"/>
      <c r="H171" s="234">
        <v>1.04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51" s="12" customFormat="1" ht="13.5">
      <c r="B172" s="218"/>
      <c r="C172" s="219"/>
      <c r="D172" s="220" t="s">
        <v>162</v>
      </c>
      <c r="E172" s="221" t="s">
        <v>34</v>
      </c>
      <c r="F172" s="222" t="s">
        <v>337</v>
      </c>
      <c r="G172" s="219"/>
      <c r="H172" s="223" t="s">
        <v>34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86</v>
      </c>
      <c r="AV172" s="12" t="s">
        <v>84</v>
      </c>
      <c r="AW172" s="12" t="s">
        <v>41</v>
      </c>
      <c r="AX172" s="12" t="s">
        <v>77</v>
      </c>
      <c r="AY172" s="229" t="s">
        <v>153</v>
      </c>
    </row>
    <row r="173" spans="2:51" s="13" customFormat="1" ht="13.5">
      <c r="B173" s="230"/>
      <c r="C173" s="231"/>
      <c r="D173" s="220" t="s">
        <v>162</v>
      </c>
      <c r="E173" s="232" t="s">
        <v>34</v>
      </c>
      <c r="F173" s="233" t="s">
        <v>666</v>
      </c>
      <c r="G173" s="231"/>
      <c r="H173" s="234">
        <v>1.786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86</v>
      </c>
      <c r="AV173" s="13" t="s">
        <v>86</v>
      </c>
      <c r="AW173" s="13" t="s">
        <v>41</v>
      </c>
      <c r="AX173" s="13" t="s">
        <v>77</v>
      </c>
      <c r="AY173" s="240" t="s">
        <v>153</v>
      </c>
    </row>
    <row r="174" spans="2:51" s="14" customFormat="1" ht="13.5">
      <c r="B174" s="241"/>
      <c r="C174" s="242"/>
      <c r="D174" s="243" t="s">
        <v>162</v>
      </c>
      <c r="E174" s="244" t="s">
        <v>34</v>
      </c>
      <c r="F174" s="245" t="s">
        <v>168</v>
      </c>
      <c r="G174" s="242"/>
      <c r="H174" s="246">
        <v>2.826</v>
      </c>
      <c r="I174" s="247"/>
      <c r="J174" s="242"/>
      <c r="K174" s="242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162</v>
      </c>
      <c r="AU174" s="252" t="s">
        <v>86</v>
      </c>
      <c r="AV174" s="14" t="s">
        <v>160</v>
      </c>
      <c r="AW174" s="14" t="s">
        <v>41</v>
      </c>
      <c r="AX174" s="14" t="s">
        <v>84</v>
      </c>
      <c r="AY174" s="252" t="s">
        <v>153</v>
      </c>
    </row>
    <row r="175" spans="2:65" s="1" customFormat="1" ht="22.5" customHeight="1">
      <c r="B175" s="43"/>
      <c r="C175" s="206" t="s">
        <v>160</v>
      </c>
      <c r="D175" s="206" t="s">
        <v>155</v>
      </c>
      <c r="E175" s="207" t="s">
        <v>667</v>
      </c>
      <c r="F175" s="208" t="s">
        <v>668</v>
      </c>
      <c r="G175" s="209" t="s">
        <v>171</v>
      </c>
      <c r="H175" s="210">
        <v>3</v>
      </c>
      <c r="I175" s="211"/>
      <c r="J175" s="212">
        <f>ROUND(I175*H175,2)</f>
        <v>0</v>
      </c>
      <c r="K175" s="208" t="s">
        <v>34</v>
      </c>
      <c r="L175" s="63"/>
      <c r="M175" s="213" t="s">
        <v>34</v>
      </c>
      <c r="N175" s="214" t="s">
        <v>48</v>
      </c>
      <c r="O175" s="44"/>
      <c r="P175" s="215">
        <f>O175*H175</f>
        <v>0</v>
      </c>
      <c r="Q175" s="215">
        <v>1.6285</v>
      </c>
      <c r="R175" s="215">
        <f>Q175*H175</f>
        <v>4.8855</v>
      </c>
      <c r="S175" s="215">
        <v>0</v>
      </c>
      <c r="T175" s="216">
        <f>S175*H175</f>
        <v>0</v>
      </c>
      <c r="AR175" s="25" t="s">
        <v>160</v>
      </c>
      <c r="AT175" s="25" t="s">
        <v>155</v>
      </c>
      <c r="AU175" s="25" t="s">
        <v>86</v>
      </c>
      <c r="AY175" s="25" t="s">
        <v>153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25" t="s">
        <v>84</v>
      </c>
      <c r="BK175" s="217">
        <f>ROUND(I175*H175,2)</f>
        <v>0</v>
      </c>
      <c r="BL175" s="25" t="s">
        <v>160</v>
      </c>
      <c r="BM175" s="25" t="s">
        <v>669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670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2" customFormat="1" ht="13.5">
      <c r="B177" s="218"/>
      <c r="C177" s="219"/>
      <c r="D177" s="220" t="s">
        <v>162</v>
      </c>
      <c r="E177" s="221" t="s">
        <v>34</v>
      </c>
      <c r="F177" s="222" t="s">
        <v>671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51" s="13" customFormat="1" ht="13.5">
      <c r="B178" s="230"/>
      <c r="C178" s="231"/>
      <c r="D178" s="220" t="s">
        <v>162</v>
      </c>
      <c r="E178" s="232" t="s">
        <v>34</v>
      </c>
      <c r="F178" s="233" t="s">
        <v>672</v>
      </c>
      <c r="G178" s="231"/>
      <c r="H178" s="234">
        <v>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51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3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31.5" customHeight="1">
      <c r="B180" s="43"/>
      <c r="C180" s="206" t="s">
        <v>202</v>
      </c>
      <c r="D180" s="206" t="s">
        <v>661</v>
      </c>
      <c r="E180" s="207" t="s">
        <v>673</v>
      </c>
      <c r="F180" s="208" t="s">
        <v>674</v>
      </c>
      <c r="G180" s="209" t="s">
        <v>158</v>
      </c>
      <c r="H180" s="210">
        <v>7.762</v>
      </c>
      <c r="I180" s="211"/>
      <c r="J180" s="212">
        <f>ROUND(I180*H180,2)</f>
        <v>0</v>
      </c>
      <c r="K180" s="208" t="s">
        <v>34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675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337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3" customFormat="1" ht="13.5">
      <c r="B182" s="230"/>
      <c r="C182" s="231"/>
      <c r="D182" s="220" t="s">
        <v>162</v>
      </c>
      <c r="E182" s="232" t="s">
        <v>34</v>
      </c>
      <c r="F182" s="233" t="s">
        <v>676</v>
      </c>
      <c r="G182" s="231"/>
      <c r="H182" s="234">
        <v>7.762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86</v>
      </c>
      <c r="AV182" s="13" t="s">
        <v>86</v>
      </c>
      <c r="AW182" s="13" t="s">
        <v>41</v>
      </c>
      <c r="AX182" s="13" t="s">
        <v>77</v>
      </c>
      <c r="AY182" s="240" t="s">
        <v>153</v>
      </c>
    </row>
    <row r="183" spans="2:51" s="14" customFormat="1" ht="13.5">
      <c r="B183" s="241"/>
      <c r="C183" s="242"/>
      <c r="D183" s="243" t="s">
        <v>162</v>
      </c>
      <c r="E183" s="244" t="s">
        <v>34</v>
      </c>
      <c r="F183" s="245" t="s">
        <v>168</v>
      </c>
      <c r="G183" s="242"/>
      <c r="H183" s="246">
        <v>7.762</v>
      </c>
      <c r="I183" s="247"/>
      <c r="J183" s="242"/>
      <c r="K183" s="242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162</v>
      </c>
      <c r="AU183" s="252" t="s">
        <v>86</v>
      </c>
      <c r="AV183" s="14" t="s">
        <v>160</v>
      </c>
      <c r="AW183" s="14" t="s">
        <v>41</v>
      </c>
      <c r="AX183" s="14" t="s">
        <v>84</v>
      </c>
      <c r="AY183" s="252" t="s">
        <v>153</v>
      </c>
    </row>
    <row r="184" spans="2:65" s="1" customFormat="1" ht="31.5" customHeight="1">
      <c r="B184" s="43"/>
      <c r="C184" s="206" t="s">
        <v>206</v>
      </c>
      <c r="D184" s="206" t="s">
        <v>661</v>
      </c>
      <c r="E184" s="207" t="s">
        <v>677</v>
      </c>
      <c r="F184" s="208" t="s">
        <v>678</v>
      </c>
      <c r="G184" s="209" t="s">
        <v>158</v>
      </c>
      <c r="H184" s="210">
        <v>50.509</v>
      </c>
      <c r="I184" s="211"/>
      <c r="J184" s="212">
        <f>ROUND(I184*H184,2)</f>
        <v>0</v>
      </c>
      <c r="K184" s="208" t="s">
        <v>34</v>
      </c>
      <c r="L184" s="63"/>
      <c r="M184" s="213" t="s">
        <v>34</v>
      </c>
      <c r="N184" s="214" t="s">
        <v>48</v>
      </c>
      <c r="O184" s="4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AR184" s="25" t="s">
        <v>160</v>
      </c>
      <c r="AT184" s="25" t="s">
        <v>155</v>
      </c>
      <c r="AU184" s="25" t="s">
        <v>86</v>
      </c>
      <c r="AY184" s="25" t="s">
        <v>153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25" t="s">
        <v>84</v>
      </c>
      <c r="BK184" s="217">
        <f>ROUND(I184*H184,2)</f>
        <v>0</v>
      </c>
      <c r="BL184" s="25" t="s">
        <v>160</v>
      </c>
      <c r="BM184" s="25" t="s">
        <v>679</v>
      </c>
    </row>
    <row r="185" spans="2:51" s="12" customFormat="1" ht="13.5">
      <c r="B185" s="218"/>
      <c r="C185" s="219"/>
      <c r="D185" s="220" t="s">
        <v>162</v>
      </c>
      <c r="E185" s="221" t="s">
        <v>34</v>
      </c>
      <c r="F185" s="222" t="s">
        <v>333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162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153</v>
      </c>
    </row>
    <row r="186" spans="2:51" s="13" customFormat="1" ht="13.5">
      <c r="B186" s="230"/>
      <c r="C186" s="231"/>
      <c r="D186" s="220" t="s">
        <v>162</v>
      </c>
      <c r="E186" s="232" t="s">
        <v>34</v>
      </c>
      <c r="F186" s="233" t="s">
        <v>680</v>
      </c>
      <c r="G186" s="231"/>
      <c r="H186" s="234">
        <v>17.511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153</v>
      </c>
    </row>
    <row r="187" spans="2:51" s="12" customFormat="1" ht="13.5">
      <c r="B187" s="218"/>
      <c r="C187" s="219"/>
      <c r="D187" s="220" t="s">
        <v>162</v>
      </c>
      <c r="E187" s="221" t="s">
        <v>34</v>
      </c>
      <c r="F187" s="222" t="s">
        <v>681</v>
      </c>
      <c r="G187" s="219"/>
      <c r="H187" s="223" t="s">
        <v>34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162</v>
      </c>
      <c r="AU187" s="229" t="s">
        <v>86</v>
      </c>
      <c r="AV187" s="12" t="s">
        <v>84</v>
      </c>
      <c r="AW187" s="12" t="s">
        <v>41</v>
      </c>
      <c r="AX187" s="12" t="s">
        <v>77</v>
      </c>
      <c r="AY187" s="229" t="s">
        <v>153</v>
      </c>
    </row>
    <row r="188" spans="2:51" s="13" customFormat="1" ht="13.5">
      <c r="B188" s="230"/>
      <c r="C188" s="231"/>
      <c r="D188" s="220" t="s">
        <v>162</v>
      </c>
      <c r="E188" s="232" t="s">
        <v>34</v>
      </c>
      <c r="F188" s="233" t="s">
        <v>682</v>
      </c>
      <c r="G188" s="231"/>
      <c r="H188" s="234">
        <v>18.794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162</v>
      </c>
      <c r="AU188" s="240" t="s">
        <v>86</v>
      </c>
      <c r="AV188" s="13" t="s">
        <v>86</v>
      </c>
      <c r="AW188" s="13" t="s">
        <v>41</v>
      </c>
      <c r="AX188" s="13" t="s">
        <v>77</v>
      </c>
      <c r="AY188" s="240" t="s">
        <v>153</v>
      </c>
    </row>
    <row r="189" spans="2:51" s="13" customFormat="1" ht="13.5">
      <c r="B189" s="230"/>
      <c r="C189" s="231"/>
      <c r="D189" s="220" t="s">
        <v>162</v>
      </c>
      <c r="E189" s="232" t="s">
        <v>34</v>
      </c>
      <c r="F189" s="233" t="s">
        <v>683</v>
      </c>
      <c r="G189" s="231"/>
      <c r="H189" s="234">
        <v>14.204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51" s="14" customFormat="1" ht="13.5">
      <c r="B190" s="241"/>
      <c r="C190" s="242"/>
      <c r="D190" s="220" t="s">
        <v>162</v>
      </c>
      <c r="E190" s="253" t="s">
        <v>34</v>
      </c>
      <c r="F190" s="254" t="s">
        <v>168</v>
      </c>
      <c r="G190" s="242"/>
      <c r="H190" s="255">
        <v>50.509</v>
      </c>
      <c r="I190" s="247"/>
      <c r="J190" s="242"/>
      <c r="K190" s="242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162</v>
      </c>
      <c r="AU190" s="252" t="s">
        <v>86</v>
      </c>
      <c r="AV190" s="14" t="s">
        <v>160</v>
      </c>
      <c r="AW190" s="14" t="s">
        <v>41</v>
      </c>
      <c r="AX190" s="14" t="s">
        <v>84</v>
      </c>
      <c r="AY190" s="252" t="s">
        <v>153</v>
      </c>
    </row>
    <row r="191" spans="2:63" s="11" customFormat="1" ht="29.85" customHeight="1">
      <c r="B191" s="189"/>
      <c r="C191" s="190"/>
      <c r="D191" s="203" t="s">
        <v>76</v>
      </c>
      <c r="E191" s="204" t="s">
        <v>160</v>
      </c>
      <c r="F191" s="204" t="s">
        <v>684</v>
      </c>
      <c r="G191" s="190"/>
      <c r="H191" s="190"/>
      <c r="I191" s="193"/>
      <c r="J191" s="205">
        <f>BK191</f>
        <v>0</v>
      </c>
      <c r="K191" s="190"/>
      <c r="L191" s="195"/>
      <c r="M191" s="196"/>
      <c r="N191" s="197"/>
      <c r="O191" s="197"/>
      <c r="P191" s="198">
        <f>SUM(P192:P234)</f>
        <v>0</v>
      </c>
      <c r="Q191" s="197"/>
      <c r="R191" s="198">
        <f>SUM(R192:R234)</f>
        <v>142.91487108</v>
      </c>
      <c r="S191" s="197"/>
      <c r="T191" s="199">
        <f>SUM(T192:T234)</f>
        <v>0</v>
      </c>
      <c r="AR191" s="200" t="s">
        <v>84</v>
      </c>
      <c r="AT191" s="201" t="s">
        <v>76</v>
      </c>
      <c r="AU191" s="201" t="s">
        <v>84</v>
      </c>
      <c r="AY191" s="200" t="s">
        <v>153</v>
      </c>
      <c r="BK191" s="202">
        <f>SUM(BK192:BK234)</f>
        <v>0</v>
      </c>
    </row>
    <row r="192" spans="2:65" s="1" customFormat="1" ht="22.5" customHeight="1">
      <c r="B192" s="43"/>
      <c r="C192" s="206" t="s">
        <v>211</v>
      </c>
      <c r="D192" s="206" t="s">
        <v>155</v>
      </c>
      <c r="E192" s="207" t="s">
        <v>685</v>
      </c>
      <c r="F192" s="208" t="s">
        <v>686</v>
      </c>
      <c r="G192" s="209" t="s">
        <v>158</v>
      </c>
      <c r="H192" s="210">
        <v>227.414</v>
      </c>
      <c r="I192" s="211"/>
      <c r="J192" s="212">
        <f>ROUND(I192*H192,2)</f>
        <v>0</v>
      </c>
      <c r="K192" s="208" t="s">
        <v>34</v>
      </c>
      <c r="L192" s="63"/>
      <c r="M192" s="213" t="s">
        <v>34</v>
      </c>
      <c r="N192" s="214" t="s">
        <v>48</v>
      </c>
      <c r="O192" s="44"/>
      <c r="P192" s="215">
        <f>O192*H192</f>
        <v>0</v>
      </c>
      <c r="Q192" s="215">
        <v>0.53922</v>
      </c>
      <c r="R192" s="215">
        <f>Q192*H192</f>
        <v>122.62617708</v>
      </c>
      <c r="S192" s="215">
        <v>0</v>
      </c>
      <c r="T192" s="216">
        <f>S192*H192</f>
        <v>0</v>
      </c>
      <c r="AR192" s="25" t="s">
        <v>160</v>
      </c>
      <c r="AT192" s="25" t="s">
        <v>155</v>
      </c>
      <c r="AU192" s="25" t="s">
        <v>86</v>
      </c>
      <c r="AY192" s="25" t="s">
        <v>153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5" t="s">
        <v>84</v>
      </c>
      <c r="BK192" s="217">
        <f>ROUND(I192*H192,2)</f>
        <v>0</v>
      </c>
      <c r="BL192" s="25" t="s">
        <v>160</v>
      </c>
      <c r="BM192" s="25" t="s">
        <v>687</v>
      </c>
    </row>
    <row r="193" spans="2:51" s="12" customFormat="1" ht="27">
      <c r="B193" s="218"/>
      <c r="C193" s="219"/>
      <c r="D193" s="220" t="s">
        <v>162</v>
      </c>
      <c r="E193" s="221" t="s">
        <v>34</v>
      </c>
      <c r="F193" s="222" t="s">
        <v>688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2" customFormat="1" ht="13.5">
      <c r="B194" s="218"/>
      <c r="C194" s="219"/>
      <c r="D194" s="220" t="s">
        <v>162</v>
      </c>
      <c r="E194" s="221" t="s">
        <v>34</v>
      </c>
      <c r="F194" s="222" t="s">
        <v>258</v>
      </c>
      <c r="G194" s="219"/>
      <c r="H194" s="223" t="s">
        <v>34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86</v>
      </c>
      <c r="AV194" s="12" t="s">
        <v>84</v>
      </c>
      <c r="AW194" s="12" t="s">
        <v>41</v>
      </c>
      <c r="AX194" s="12" t="s">
        <v>77</v>
      </c>
      <c r="AY194" s="229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259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260</v>
      </c>
      <c r="G196" s="231"/>
      <c r="H196" s="234">
        <v>26.16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261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262</v>
      </c>
      <c r="G198" s="231"/>
      <c r="H198" s="234">
        <v>35.25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263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264</v>
      </c>
      <c r="G200" s="231"/>
      <c r="H200" s="234">
        <v>29.71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265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13.5">
      <c r="B202" s="230"/>
      <c r="C202" s="231"/>
      <c r="D202" s="220" t="s">
        <v>162</v>
      </c>
      <c r="E202" s="232" t="s">
        <v>34</v>
      </c>
      <c r="F202" s="233" t="s">
        <v>266</v>
      </c>
      <c r="G202" s="231"/>
      <c r="H202" s="234">
        <v>12.24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267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268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269</v>
      </c>
      <c r="G205" s="231"/>
      <c r="H205" s="234">
        <v>7.13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270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3" customFormat="1" ht="13.5">
      <c r="B207" s="230"/>
      <c r="C207" s="231"/>
      <c r="D207" s="220" t="s">
        <v>162</v>
      </c>
      <c r="E207" s="232" t="s">
        <v>34</v>
      </c>
      <c r="F207" s="233" t="s">
        <v>271</v>
      </c>
      <c r="G207" s="231"/>
      <c r="H207" s="234">
        <v>12.91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272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273</v>
      </c>
      <c r="G209" s="231"/>
      <c r="H209" s="234">
        <v>7.61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274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275</v>
      </c>
      <c r="G211" s="231"/>
      <c r="H211" s="234">
        <v>5.75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276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277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278</v>
      </c>
      <c r="G214" s="231"/>
      <c r="H214" s="234">
        <v>6.59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2" customFormat="1" ht="13.5">
      <c r="B215" s="218"/>
      <c r="C215" s="219"/>
      <c r="D215" s="220" t="s">
        <v>162</v>
      </c>
      <c r="E215" s="221" t="s">
        <v>34</v>
      </c>
      <c r="F215" s="222" t="s">
        <v>279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162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153</v>
      </c>
    </row>
    <row r="216" spans="2:51" s="13" customFormat="1" ht="13.5">
      <c r="B216" s="230"/>
      <c r="C216" s="231"/>
      <c r="D216" s="220" t="s">
        <v>162</v>
      </c>
      <c r="E216" s="232" t="s">
        <v>34</v>
      </c>
      <c r="F216" s="233" t="s">
        <v>280</v>
      </c>
      <c r="G216" s="231"/>
      <c r="H216" s="234">
        <v>4.15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86</v>
      </c>
      <c r="AV216" s="13" t="s">
        <v>86</v>
      </c>
      <c r="AW216" s="13" t="s">
        <v>41</v>
      </c>
      <c r="AX216" s="13" t="s">
        <v>77</v>
      </c>
      <c r="AY216" s="240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406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407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3" customFormat="1" ht="13.5">
      <c r="B219" s="230"/>
      <c r="C219" s="231"/>
      <c r="D219" s="220" t="s">
        <v>162</v>
      </c>
      <c r="E219" s="232" t="s">
        <v>34</v>
      </c>
      <c r="F219" s="233" t="s">
        <v>408</v>
      </c>
      <c r="G219" s="231"/>
      <c r="H219" s="234">
        <v>19.08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86</v>
      </c>
      <c r="AV219" s="13" t="s">
        <v>86</v>
      </c>
      <c r="AW219" s="13" t="s">
        <v>41</v>
      </c>
      <c r="AX219" s="13" t="s">
        <v>77</v>
      </c>
      <c r="AY219" s="240" t="s">
        <v>153</v>
      </c>
    </row>
    <row r="220" spans="2:51" s="12" customFormat="1" ht="13.5">
      <c r="B220" s="218"/>
      <c r="C220" s="219"/>
      <c r="D220" s="220" t="s">
        <v>162</v>
      </c>
      <c r="E220" s="221" t="s">
        <v>34</v>
      </c>
      <c r="F220" s="222" t="s">
        <v>166</v>
      </c>
      <c r="G220" s="219"/>
      <c r="H220" s="223" t="s">
        <v>34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162</v>
      </c>
      <c r="AU220" s="229" t="s">
        <v>86</v>
      </c>
      <c r="AV220" s="12" t="s">
        <v>84</v>
      </c>
      <c r="AW220" s="12" t="s">
        <v>41</v>
      </c>
      <c r="AX220" s="12" t="s">
        <v>77</v>
      </c>
      <c r="AY220" s="229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164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167</v>
      </c>
      <c r="G222" s="231"/>
      <c r="H222" s="234">
        <v>31.52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283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284</v>
      </c>
      <c r="G224" s="231"/>
      <c r="H224" s="234">
        <v>29.314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51" s="14" customFormat="1" ht="13.5">
      <c r="B225" s="241"/>
      <c r="C225" s="242"/>
      <c r="D225" s="243" t="s">
        <v>162</v>
      </c>
      <c r="E225" s="244" t="s">
        <v>34</v>
      </c>
      <c r="F225" s="245" t="s">
        <v>168</v>
      </c>
      <c r="G225" s="242"/>
      <c r="H225" s="246">
        <v>227.414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84</v>
      </c>
      <c r="AY225" s="252" t="s">
        <v>153</v>
      </c>
    </row>
    <row r="226" spans="2:65" s="1" customFormat="1" ht="31.5" customHeight="1">
      <c r="B226" s="43"/>
      <c r="C226" s="206" t="s">
        <v>215</v>
      </c>
      <c r="D226" s="206" t="s">
        <v>155</v>
      </c>
      <c r="E226" s="207" t="s">
        <v>689</v>
      </c>
      <c r="F226" s="208" t="s">
        <v>690</v>
      </c>
      <c r="G226" s="209" t="s">
        <v>158</v>
      </c>
      <c r="H226" s="210">
        <v>0.68</v>
      </c>
      <c r="I226" s="211"/>
      <c r="J226" s="212">
        <f>ROUND(I226*H226,2)</f>
        <v>0</v>
      </c>
      <c r="K226" s="208" t="s">
        <v>159</v>
      </c>
      <c r="L226" s="63"/>
      <c r="M226" s="213" t="s">
        <v>34</v>
      </c>
      <c r="N226" s="214" t="s">
        <v>48</v>
      </c>
      <c r="O226" s="44"/>
      <c r="P226" s="215">
        <f>O226*H226</f>
        <v>0</v>
      </c>
      <c r="Q226" s="215">
        <v>0.28705</v>
      </c>
      <c r="R226" s="215">
        <f>Q226*H226</f>
        <v>0.19519400000000003</v>
      </c>
      <c r="S226" s="215">
        <v>0</v>
      </c>
      <c r="T226" s="216">
        <f>S226*H226</f>
        <v>0</v>
      </c>
      <c r="AR226" s="25" t="s">
        <v>160</v>
      </c>
      <c r="AT226" s="25" t="s">
        <v>155</v>
      </c>
      <c r="AU226" s="25" t="s">
        <v>86</v>
      </c>
      <c r="AY226" s="25" t="s">
        <v>153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5" t="s">
        <v>84</v>
      </c>
      <c r="BK226" s="217">
        <f>ROUND(I226*H226,2)</f>
        <v>0</v>
      </c>
      <c r="BL226" s="25" t="s">
        <v>160</v>
      </c>
      <c r="BM226" s="25" t="s">
        <v>691</v>
      </c>
    </row>
    <row r="227" spans="2:51" s="12" customFormat="1" ht="13.5">
      <c r="B227" s="218"/>
      <c r="C227" s="219"/>
      <c r="D227" s="220" t="s">
        <v>162</v>
      </c>
      <c r="E227" s="221" t="s">
        <v>34</v>
      </c>
      <c r="F227" s="222" t="s">
        <v>241</v>
      </c>
      <c r="G227" s="219"/>
      <c r="H227" s="223" t="s">
        <v>34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86</v>
      </c>
      <c r="AV227" s="12" t="s">
        <v>84</v>
      </c>
      <c r="AW227" s="12" t="s">
        <v>41</v>
      </c>
      <c r="AX227" s="12" t="s">
        <v>77</v>
      </c>
      <c r="AY227" s="229" t="s">
        <v>153</v>
      </c>
    </row>
    <row r="228" spans="2:51" s="12" customFormat="1" ht="13.5">
      <c r="B228" s="218"/>
      <c r="C228" s="219"/>
      <c r="D228" s="220" t="s">
        <v>162</v>
      </c>
      <c r="E228" s="221" t="s">
        <v>34</v>
      </c>
      <c r="F228" s="222" t="s">
        <v>242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51" s="13" customFormat="1" ht="13.5">
      <c r="B229" s="230"/>
      <c r="C229" s="231"/>
      <c r="D229" s="220" t="s">
        <v>162</v>
      </c>
      <c r="E229" s="232" t="s">
        <v>34</v>
      </c>
      <c r="F229" s="233" t="s">
        <v>243</v>
      </c>
      <c r="G229" s="231"/>
      <c r="H229" s="234">
        <v>0.68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162</v>
      </c>
      <c r="AU229" s="240" t="s">
        <v>86</v>
      </c>
      <c r="AV229" s="13" t="s">
        <v>86</v>
      </c>
      <c r="AW229" s="13" t="s">
        <v>41</v>
      </c>
      <c r="AX229" s="13" t="s">
        <v>77</v>
      </c>
      <c r="AY229" s="240" t="s">
        <v>153</v>
      </c>
    </row>
    <row r="230" spans="2:51" s="14" customFormat="1" ht="13.5">
      <c r="B230" s="241"/>
      <c r="C230" s="242"/>
      <c r="D230" s="243" t="s">
        <v>162</v>
      </c>
      <c r="E230" s="244" t="s">
        <v>34</v>
      </c>
      <c r="F230" s="245" t="s">
        <v>168</v>
      </c>
      <c r="G230" s="242"/>
      <c r="H230" s="246">
        <v>0.68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162</v>
      </c>
      <c r="AU230" s="252" t="s">
        <v>86</v>
      </c>
      <c r="AV230" s="14" t="s">
        <v>160</v>
      </c>
      <c r="AW230" s="14" t="s">
        <v>41</v>
      </c>
      <c r="AX230" s="14" t="s">
        <v>84</v>
      </c>
      <c r="AY230" s="252" t="s">
        <v>153</v>
      </c>
    </row>
    <row r="231" spans="2:65" s="1" customFormat="1" ht="22.5" customHeight="1">
      <c r="B231" s="43"/>
      <c r="C231" s="206" t="s">
        <v>221</v>
      </c>
      <c r="D231" s="206" t="s">
        <v>155</v>
      </c>
      <c r="E231" s="207" t="s">
        <v>692</v>
      </c>
      <c r="F231" s="208" t="s">
        <v>693</v>
      </c>
      <c r="G231" s="209" t="s">
        <v>158</v>
      </c>
      <c r="H231" s="210">
        <v>70</v>
      </c>
      <c r="I231" s="211"/>
      <c r="J231" s="212">
        <f>ROUND(I231*H231,2)</f>
        <v>0</v>
      </c>
      <c r="K231" s="208" t="s">
        <v>34</v>
      </c>
      <c r="L231" s="63"/>
      <c r="M231" s="213" t="s">
        <v>34</v>
      </c>
      <c r="N231" s="214" t="s">
        <v>48</v>
      </c>
      <c r="O231" s="44"/>
      <c r="P231" s="215">
        <f>O231*H231</f>
        <v>0</v>
      </c>
      <c r="Q231" s="215">
        <v>0.28705</v>
      </c>
      <c r="R231" s="215">
        <f>Q231*H231</f>
        <v>20.093500000000002</v>
      </c>
      <c r="S231" s="215">
        <v>0</v>
      </c>
      <c r="T231" s="216">
        <f>S231*H231</f>
        <v>0</v>
      </c>
      <c r="AR231" s="25" t="s">
        <v>160</v>
      </c>
      <c r="AT231" s="25" t="s">
        <v>155</v>
      </c>
      <c r="AU231" s="25" t="s">
        <v>86</v>
      </c>
      <c r="AY231" s="25" t="s">
        <v>153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25" t="s">
        <v>84</v>
      </c>
      <c r="BK231" s="217">
        <f>ROUND(I231*H231,2)</f>
        <v>0</v>
      </c>
      <c r="BL231" s="25" t="s">
        <v>160</v>
      </c>
      <c r="BM231" s="25" t="s">
        <v>694</v>
      </c>
    </row>
    <row r="232" spans="2:51" s="12" customFormat="1" ht="27">
      <c r="B232" s="218"/>
      <c r="C232" s="219"/>
      <c r="D232" s="220" t="s">
        <v>162</v>
      </c>
      <c r="E232" s="221" t="s">
        <v>34</v>
      </c>
      <c r="F232" s="222" t="s">
        <v>695</v>
      </c>
      <c r="G232" s="219"/>
      <c r="H232" s="223" t="s">
        <v>34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162</v>
      </c>
      <c r="AU232" s="229" t="s">
        <v>86</v>
      </c>
      <c r="AV232" s="12" t="s">
        <v>84</v>
      </c>
      <c r="AW232" s="12" t="s">
        <v>41</v>
      </c>
      <c r="AX232" s="12" t="s">
        <v>77</v>
      </c>
      <c r="AY232" s="229" t="s">
        <v>153</v>
      </c>
    </row>
    <row r="233" spans="2:51" s="13" customFormat="1" ht="13.5">
      <c r="B233" s="230"/>
      <c r="C233" s="231"/>
      <c r="D233" s="220" t="s">
        <v>162</v>
      </c>
      <c r="E233" s="232" t="s">
        <v>34</v>
      </c>
      <c r="F233" s="233" t="s">
        <v>696</v>
      </c>
      <c r="G233" s="231"/>
      <c r="H233" s="234">
        <v>70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86</v>
      </c>
      <c r="AV233" s="13" t="s">
        <v>86</v>
      </c>
      <c r="AW233" s="13" t="s">
        <v>41</v>
      </c>
      <c r="AX233" s="13" t="s">
        <v>77</v>
      </c>
      <c r="AY233" s="240" t="s">
        <v>153</v>
      </c>
    </row>
    <row r="234" spans="2:51" s="14" customFormat="1" ht="13.5">
      <c r="B234" s="241"/>
      <c r="C234" s="242"/>
      <c r="D234" s="220" t="s">
        <v>162</v>
      </c>
      <c r="E234" s="253" t="s">
        <v>34</v>
      </c>
      <c r="F234" s="254" t="s">
        <v>168</v>
      </c>
      <c r="G234" s="242"/>
      <c r="H234" s="255">
        <v>70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162</v>
      </c>
      <c r="AU234" s="252" t="s">
        <v>86</v>
      </c>
      <c r="AV234" s="14" t="s">
        <v>160</v>
      </c>
      <c r="AW234" s="14" t="s">
        <v>41</v>
      </c>
      <c r="AX234" s="14" t="s">
        <v>84</v>
      </c>
      <c r="AY234" s="252" t="s">
        <v>153</v>
      </c>
    </row>
    <row r="235" spans="2:63" s="11" customFormat="1" ht="29.85" customHeight="1">
      <c r="B235" s="189"/>
      <c r="C235" s="190"/>
      <c r="D235" s="203" t="s">
        <v>76</v>
      </c>
      <c r="E235" s="204" t="s">
        <v>206</v>
      </c>
      <c r="F235" s="204" t="s">
        <v>697</v>
      </c>
      <c r="G235" s="190"/>
      <c r="H235" s="190"/>
      <c r="I235" s="193"/>
      <c r="J235" s="205">
        <f>BK235</f>
        <v>0</v>
      </c>
      <c r="K235" s="190"/>
      <c r="L235" s="195"/>
      <c r="M235" s="196"/>
      <c r="N235" s="197"/>
      <c r="O235" s="197"/>
      <c r="P235" s="198">
        <f>SUM(P236:P708)</f>
        <v>0</v>
      </c>
      <c r="Q235" s="197"/>
      <c r="R235" s="198">
        <f>SUM(R236:R708)</f>
        <v>166.32081897999998</v>
      </c>
      <c r="S235" s="197"/>
      <c r="T235" s="199">
        <f>SUM(T236:T708)</f>
        <v>0</v>
      </c>
      <c r="AR235" s="200" t="s">
        <v>84</v>
      </c>
      <c r="AT235" s="201" t="s">
        <v>76</v>
      </c>
      <c r="AU235" s="201" t="s">
        <v>84</v>
      </c>
      <c r="AY235" s="200" t="s">
        <v>153</v>
      </c>
      <c r="BK235" s="202">
        <f>SUM(BK236:BK708)</f>
        <v>0</v>
      </c>
    </row>
    <row r="236" spans="2:65" s="1" customFormat="1" ht="31.5" customHeight="1">
      <c r="B236" s="43"/>
      <c r="C236" s="206" t="s">
        <v>227</v>
      </c>
      <c r="D236" s="206" t="s">
        <v>155</v>
      </c>
      <c r="E236" s="207" t="s">
        <v>698</v>
      </c>
      <c r="F236" s="208" t="s">
        <v>699</v>
      </c>
      <c r="G236" s="209" t="s">
        <v>158</v>
      </c>
      <c r="H236" s="210">
        <v>63.229</v>
      </c>
      <c r="I236" s="211"/>
      <c r="J236" s="212">
        <f>ROUND(I236*H236,2)</f>
        <v>0</v>
      </c>
      <c r="K236" s="208" t="s">
        <v>159</v>
      </c>
      <c r="L236" s="63"/>
      <c r="M236" s="213" t="s">
        <v>34</v>
      </c>
      <c r="N236" s="214" t="s">
        <v>48</v>
      </c>
      <c r="O236" s="44"/>
      <c r="P236" s="215">
        <f>O236*H236</f>
        <v>0</v>
      </c>
      <c r="Q236" s="215">
        <v>0.00109</v>
      </c>
      <c r="R236" s="215">
        <f>Q236*H236</f>
        <v>0.06891961</v>
      </c>
      <c r="S236" s="215">
        <v>0</v>
      </c>
      <c r="T236" s="216">
        <f>S236*H236</f>
        <v>0</v>
      </c>
      <c r="AR236" s="25" t="s">
        <v>160</v>
      </c>
      <c r="AT236" s="25" t="s">
        <v>155</v>
      </c>
      <c r="AU236" s="25" t="s">
        <v>86</v>
      </c>
      <c r="AY236" s="25" t="s">
        <v>153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5" t="s">
        <v>84</v>
      </c>
      <c r="BK236" s="217">
        <f>ROUND(I236*H236,2)</f>
        <v>0</v>
      </c>
      <c r="BL236" s="25" t="s">
        <v>160</v>
      </c>
      <c r="BM236" s="25" t="s">
        <v>700</v>
      </c>
    </row>
    <row r="237" spans="2:51" s="12" customFormat="1" ht="13.5">
      <c r="B237" s="218"/>
      <c r="C237" s="219"/>
      <c r="D237" s="220" t="s">
        <v>162</v>
      </c>
      <c r="E237" s="221" t="s">
        <v>34</v>
      </c>
      <c r="F237" s="222" t="s">
        <v>701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153</v>
      </c>
    </row>
    <row r="238" spans="2:51" s="12" customFormat="1" ht="13.5">
      <c r="B238" s="218"/>
      <c r="C238" s="219"/>
      <c r="D238" s="220" t="s">
        <v>162</v>
      </c>
      <c r="E238" s="221" t="s">
        <v>34</v>
      </c>
      <c r="F238" s="222" t="s">
        <v>325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51" s="12" customFormat="1" ht="13.5">
      <c r="B239" s="218"/>
      <c r="C239" s="219"/>
      <c r="D239" s="220" t="s">
        <v>162</v>
      </c>
      <c r="E239" s="221" t="s">
        <v>34</v>
      </c>
      <c r="F239" s="222" t="s">
        <v>326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51" s="13" customFormat="1" ht="13.5">
      <c r="B240" s="230"/>
      <c r="C240" s="231"/>
      <c r="D240" s="220" t="s">
        <v>162</v>
      </c>
      <c r="E240" s="232" t="s">
        <v>34</v>
      </c>
      <c r="F240" s="233" t="s">
        <v>327</v>
      </c>
      <c r="G240" s="231"/>
      <c r="H240" s="234">
        <v>63.229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51" s="14" customFormat="1" ht="13.5">
      <c r="B241" s="241"/>
      <c r="C241" s="242"/>
      <c r="D241" s="243" t="s">
        <v>162</v>
      </c>
      <c r="E241" s="244" t="s">
        <v>34</v>
      </c>
      <c r="F241" s="245" t="s">
        <v>168</v>
      </c>
      <c r="G241" s="242"/>
      <c r="H241" s="246">
        <v>63.229</v>
      </c>
      <c r="I241" s="247"/>
      <c r="J241" s="242"/>
      <c r="K241" s="242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162</v>
      </c>
      <c r="AU241" s="252" t="s">
        <v>86</v>
      </c>
      <c r="AV241" s="14" t="s">
        <v>160</v>
      </c>
      <c r="AW241" s="14" t="s">
        <v>41</v>
      </c>
      <c r="AX241" s="14" t="s">
        <v>84</v>
      </c>
      <c r="AY241" s="252" t="s">
        <v>153</v>
      </c>
    </row>
    <row r="242" spans="2:65" s="1" customFormat="1" ht="31.5" customHeight="1">
      <c r="B242" s="43"/>
      <c r="C242" s="206" t="s">
        <v>232</v>
      </c>
      <c r="D242" s="206" t="s">
        <v>155</v>
      </c>
      <c r="E242" s="207" t="s">
        <v>702</v>
      </c>
      <c r="F242" s="208" t="s">
        <v>703</v>
      </c>
      <c r="G242" s="209" t="s">
        <v>158</v>
      </c>
      <c r="H242" s="210">
        <v>126.458</v>
      </c>
      <c r="I242" s="211"/>
      <c r="J242" s="212">
        <f>ROUND(I242*H242,2)</f>
        <v>0</v>
      </c>
      <c r="K242" s="208" t="s">
        <v>159</v>
      </c>
      <c r="L242" s="63"/>
      <c r="M242" s="213" t="s">
        <v>34</v>
      </c>
      <c r="N242" s="214" t="s">
        <v>48</v>
      </c>
      <c r="O242" s="44"/>
      <c r="P242" s="215">
        <f>O242*H242</f>
        <v>0</v>
      </c>
      <c r="Q242" s="215">
        <v>0.00094</v>
      </c>
      <c r="R242" s="215">
        <f>Q242*H242</f>
        <v>0.11887052</v>
      </c>
      <c r="S242" s="215">
        <v>0</v>
      </c>
      <c r="T242" s="216">
        <f>S242*H242</f>
        <v>0</v>
      </c>
      <c r="AR242" s="25" t="s">
        <v>160</v>
      </c>
      <c r="AT242" s="25" t="s">
        <v>155</v>
      </c>
      <c r="AU242" s="25" t="s">
        <v>86</v>
      </c>
      <c r="AY242" s="25" t="s">
        <v>153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25" t="s">
        <v>84</v>
      </c>
      <c r="BK242" s="217">
        <f>ROUND(I242*H242,2)</f>
        <v>0</v>
      </c>
      <c r="BL242" s="25" t="s">
        <v>160</v>
      </c>
      <c r="BM242" s="25" t="s">
        <v>704</v>
      </c>
    </row>
    <row r="243" spans="2:51" s="12" customFormat="1" ht="13.5">
      <c r="B243" s="218"/>
      <c r="C243" s="219"/>
      <c r="D243" s="220" t="s">
        <v>162</v>
      </c>
      <c r="E243" s="221" t="s">
        <v>34</v>
      </c>
      <c r="F243" s="222" t="s">
        <v>705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325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326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327</v>
      </c>
      <c r="G246" s="231"/>
      <c r="H246" s="234">
        <v>63.229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4" customFormat="1" ht="13.5">
      <c r="B247" s="241"/>
      <c r="C247" s="242"/>
      <c r="D247" s="220" t="s">
        <v>162</v>
      </c>
      <c r="E247" s="253" t="s">
        <v>34</v>
      </c>
      <c r="F247" s="254" t="s">
        <v>168</v>
      </c>
      <c r="G247" s="242"/>
      <c r="H247" s="255">
        <v>63.229</v>
      </c>
      <c r="I247" s="247"/>
      <c r="J247" s="242"/>
      <c r="K247" s="242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162</v>
      </c>
      <c r="AU247" s="252" t="s">
        <v>86</v>
      </c>
      <c r="AV247" s="14" t="s">
        <v>160</v>
      </c>
      <c r="AW247" s="14" t="s">
        <v>41</v>
      </c>
      <c r="AX247" s="14" t="s">
        <v>77</v>
      </c>
      <c r="AY247" s="252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706</v>
      </c>
      <c r="G248" s="231"/>
      <c r="H248" s="234">
        <v>126.458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4" customFormat="1" ht="13.5">
      <c r="B249" s="241"/>
      <c r="C249" s="242"/>
      <c r="D249" s="243" t="s">
        <v>162</v>
      </c>
      <c r="E249" s="244" t="s">
        <v>34</v>
      </c>
      <c r="F249" s="245" t="s">
        <v>168</v>
      </c>
      <c r="G249" s="242"/>
      <c r="H249" s="246">
        <v>126.458</v>
      </c>
      <c r="I249" s="247"/>
      <c r="J249" s="242"/>
      <c r="K249" s="242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162</v>
      </c>
      <c r="AU249" s="252" t="s">
        <v>86</v>
      </c>
      <c r="AV249" s="14" t="s">
        <v>160</v>
      </c>
      <c r="AW249" s="14" t="s">
        <v>41</v>
      </c>
      <c r="AX249" s="14" t="s">
        <v>84</v>
      </c>
      <c r="AY249" s="252" t="s">
        <v>153</v>
      </c>
    </row>
    <row r="250" spans="2:65" s="1" customFormat="1" ht="31.5" customHeight="1">
      <c r="B250" s="43"/>
      <c r="C250" s="206" t="s">
        <v>237</v>
      </c>
      <c r="D250" s="206" t="s">
        <v>155</v>
      </c>
      <c r="E250" s="207" t="s">
        <v>707</v>
      </c>
      <c r="F250" s="208" t="s">
        <v>708</v>
      </c>
      <c r="G250" s="209" t="s">
        <v>158</v>
      </c>
      <c r="H250" s="210">
        <v>96.559</v>
      </c>
      <c r="I250" s="211"/>
      <c r="J250" s="212">
        <f>ROUND(I250*H250,2)</f>
        <v>0</v>
      </c>
      <c r="K250" s="208" t="s">
        <v>159</v>
      </c>
      <c r="L250" s="63"/>
      <c r="M250" s="213" t="s">
        <v>34</v>
      </c>
      <c r="N250" s="214" t="s">
        <v>48</v>
      </c>
      <c r="O250" s="44"/>
      <c r="P250" s="215">
        <f>O250*H250</f>
        <v>0</v>
      </c>
      <c r="Q250" s="215">
        <v>0.01733</v>
      </c>
      <c r="R250" s="215">
        <f>Q250*H250</f>
        <v>1.67336747</v>
      </c>
      <c r="S250" s="215">
        <v>0</v>
      </c>
      <c r="T250" s="216">
        <f>S250*H250</f>
        <v>0</v>
      </c>
      <c r="AR250" s="25" t="s">
        <v>160</v>
      </c>
      <c r="AT250" s="25" t="s">
        <v>155</v>
      </c>
      <c r="AU250" s="25" t="s">
        <v>86</v>
      </c>
      <c r="AY250" s="25" t="s">
        <v>153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25" t="s">
        <v>84</v>
      </c>
      <c r="BK250" s="217">
        <f>ROUND(I250*H250,2)</f>
        <v>0</v>
      </c>
      <c r="BL250" s="25" t="s">
        <v>160</v>
      </c>
      <c r="BM250" s="25" t="s">
        <v>709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308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2" customFormat="1" ht="13.5">
      <c r="B252" s="218"/>
      <c r="C252" s="219"/>
      <c r="D252" s="220" t="s">
        <v>162</v>
      </c>
      <c r="E252" s="221" t="s">
        <v>34</v>
      </c>
      <c r="F252" s="222" t="s">
        <v>309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51" s="13" customFormat="1" ht="13.5">
      <c r="B253" s="230"/>
      <c r="C253" s="231"/>
      <c r="D253" s="220" t="s">
        <v>162</v>
      </c>
      <c r="E253" s="232" t="s">
        <v>34</v>
      </c>
      <c r="F253" s="233" t="s">
        <v>310</v>
      </c>
      <c r="G253" s="231"/>
      <c r="H253" s="234">
        <v>33.33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77</v>
      </c>
      <c r="AY253" s="240" t="s">
        <v>153</v>
      </c>
    </row>
    <row r="254" spans="2:51" s="12" customFormat="1" ht="13.5">
      <c r="B254" s="218"/>
      <c r="C254" s="219"/>
      <c r="D254" s="220" t="s">
        <v>162</v>
      </c>
      <c r="E254" s="221" t="s">
        <v>34</v>
      </c>
      <c r="F254" s="222" t="s">
        <v>325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153</v>
      </c>
    </row>
    <row r="255" spans="2:51" s="12" customFormat="1" ht="13.5">
      <c r="B255" s="218"/>
      <c r="C255" s="219"/>
      <c r="D255" s="220" t="s">
        <v>162</v>
      </c>
      <c r="E255" s="221" t="s">
        <v>34</v>
      </c>
      <c r="F255" s="222" t="s">
        <v>326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51" s="13" customFormat="1" ht="13.5">
      <c r="B256" s="230"/>
      <c r="C256" s="231"/>
      <c r="D256" s="220" t="s">
        <v>162</v>
      </c>
      <c r="E256" s="232" t="s">
        <v>34</v>
      </c>
      <c r="F256" s="233" t="s">
        <v>327</v>
      </c>
      <c r="G256" s="231"/>
      <c r="H256" s="234">
        <v>63.229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162</v>
      </c>
      <c r="AU256" s="240" t="s">
        <v>86</v>
      </c>
      <c r="AV256" s="13" t="s">
        <v>86</v>
      </c>
      <c r="AW256" s="13" t="s">
        <v>41</v>
      </c>
      <c r="AX256" s="13" t="s">
        <v>77</v>
      </c>
      <c r="AY256" s="240" t="s">
        <v>153</v>
      </c>
    </row>
    <row r="257" spans="2:51" s="14" customFormat="1" ht="13.5">
      <c r="B257" s="241"/>
      <c r="C257" s="242"/>
      <c r="D257" s="243" t="s">
        <v>162</v>
      </c>
      <c r="E257" s="244" t="s">
        <v>34</v>
      </c>
      <c r="F257" s="245" t="s">
        <v>168</v>
      </c>
      <c r="G257" s="242"/>
      <c r="H257" s="246">
        <v>96.559</v>
      </c>
      <c r="I257" s="247"/>
      <c r="J257" s="242"/>
      <c r="K257" s="242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162</v>
      </c>
      <c r="AU257" s="252" t="s">
        <v>86</v>
      </c>
      <c r="AV257" s="14" t="s">
        <v>160</v>
      </c>
      <c r="AW257" s="14" t="s">
        <v>41</v>
      </c>
      <c r="AX257" s="14" t="s">
        <v>84</v>
      </c>
      <c r="AY257" s="252" t="s">
        <v>153</v>
      </c>
    </row>
    <row r="258" spans="2:65" s="1" customFormat="1" ht="31.5" customHeight="1">
      <c r="B258" s="43"/>
      <c r="C258" s="206" t="s">
        <v>244</v>
      </c>
      <c r="D258" s="206" t="s">
        <v>155</v>
      </c>
      <c r="E258" s="207" t="s">
        <v>710</v>
      </c>
      <c r="F258" s="208" t="s">
        <v>711</v>
      </c>
      <c r="G258" s="209" t="s">
        <v>158</v>
      </c>
      <c r="H258" s="210">
        <v>193.118</v>
      </c>
      <c r="I258" s="211"/>
      <c r="J258" s="212">
        <f>ROUND(I258*H258,2)</f>
        <v>0</v>
      </c>
      <c r="K258" s="208" t="s">
        <v>159</v>
      </c>
      <c r="L258" s="63"/>
      <c r="M258" s="213" t="s">
        <v>34</v>
      </c>
      <c r="N258" s="214" t="s">
        <v>48</v>
      </c>
      <c r="O258" s="44"/>
      <c r="P258" s="215">
        <f>O258*H258</f>
        <v>0</v>
      </c>
      <c r="Q258" s="215">
        <v>0.00735</v>
      </c>
      <c r="R258" s="215">
        <f>Q258*H258</f>
        <v>1.4194172999999999</v>
      </c>
      <c r="S258" s="215">
        <v>0</v>
      </c>
      <c r="T258" s="216">
        <f>S258*H258</f>
        <v>0</v>
      </c>
      <c r="AR258" s="25" t="s">
        <v>160</v>
      </c>
      <c r="AT258" s="25" t="s">
        <v>155</v>
      </c>
      <c r="AU258" s="25" t="s">
        <v>86</v>
      </c>
      <c r="AY258" s="25" t="s">
        <v>153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25" t="s">
        <v>84</v>
      </c>
      <c r="BK258" s="217">
        <f>ROUND(I258*H258,2)</f>
        <v>0</v>
      </c>
      <c r="BL258" s="25" t="s">
        <v>160</v>
      </c>
      <c r="BM258" s="25" t="s">
        <v>712</v>
      </c>
    </row>
    <row r="259" spans="2:51" s="12" customFormat="1" ht="13.5">
      <c r="B259" s="218"/>
      <c r="C259" s="219"/>
      <c r="D259" s="220" t="s">
        <v>162</v>
      </c>
      <c r="E259" s="221" t="s">
        <v>34</v>
      </c>
      <c r="F259" s="222" t="s">
        <v>308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162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153</v>
      </c>
    </row>
    <row r="260" spans="2:51" s="12" customFormat="1" ht="13.5">
      <c r="B260" s="218"/>
      <c r="C260" s="219"/>
      <c r="D260" s="220" t="s">
        <v>162</v>
      </c>
      <c r="E260" s="221" t="s">
        <v>34</v>
      </c>
      <c r="F260" s="222" t="s">
        <v>309</v>
      </c>
      <c r="G260" s="219"/>
      <c r="H260" s="223" t="s">
        <v>34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162</v>
      </c>
      <c r="AU260" s="229" t="s">
        <v>86</v>
      </c>
      <c r="AV260" s="12" t="s">
        <v>84</v>
      </c>
      <c r="AW260" s="12" t="s">
        <v>41</v>
      </c>
      <c r="AX260" s="12" t="s">
        <v>77</v>
      </c>
      <c r="AY260" s="229" t="s">
        <v>153</v>
      </c>
    </row>
    <row r="261" spans="2:51" s="13" customFormat="1" ht="13.5">
      <c r="B261" s="230"/>
      <c r="C261" s="231"/>
      <c r="D261" s="220" t="s">
        <v>162</v>
      </c>
      <c r="E261" s="232" t="s">
        <v>34</v>
      </c>
      <c r="F261" s="233" t="s">
        <v>310</v>
      </c>
      <c r="G261" s="231"/>
      <c r="H261" s="234">
        <v>33.33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86</v>
      </c>
      <c r="AV261" s="13" t="s">
        <v>86</v>
      </c>
      <c r="AW261" s="13" t="s">
        <v>41</v>
      </c>
      <c r="AX261" s="13" t="s">
        <v>77</v>
      </c>
      <c r="AY261" s="240" t="s">
        <v>153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325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2" customFormat="1" ht="13.5">
      <c r="B263" s="218"/>
      <c r="C263" s="219"/>
      <c r="D263" s="220" t="s">
        <v>162</v>
      </c>
      <c r="E263" s="221" t="s">
        <v>34</v>
      </c>
      <c r="F263" s="222" t="s">
        <v>326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51" s="13" customFormat="1" ht="13.5">
      <c r="B264" s="230"/>
      <c r="C264" s="231"/>
      <c r="D264" s="220" t="s">
        <v>162</v>
      </c>
      <c r="E264" s="232" t="s">
        <v>34</v>
      </c>
      <c r="F264" s="233" t="s">
        <v>327</v>
      </c>
      <c r="G264" s="231"/>
      <c r="H264" s="234">
        <v>63.229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51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96.559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51" s="13" customFormat="1" ht="13.5">
      <c r="B266" s="230"/>
      <c r="C266" s="231"/>
      <c r="D266" s="220" t="s">
        <v>162</v>
      </c>
      <c r="E266" s="232" t="s">
        <v>34</v>
      </c>
      <c r="F266" s="233" t="s">
        <v>713</v>
      </c>
      <c r="G266" s="231"/>
      <c r="H266" s="234">
        <v>193.118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51" s="14" customFormat="1" ht="13.5">
      <c r="B267" s="241"/>
      <c r="C267" s="242"/>
      <c r="D267" s="243" t="s">
        <v>162</v>
      </c>
      <c r="E267" s="244" t="s">
        <v>34</v>
      </c>
      <c r="F267" s="245" t="s">
        <v>168</v>
      </c>
      <c r="G267" s="242"/>
      <c r="H267" s="246">
        <v>193.118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84</v>
      </c>
      <c r="AY267" s="252" t="s">
        <v>153</v>
      </c>
    </row>
    <row r="268" spans="2:65" s="1" customFormat="1" ht="31.5" customHeight="1">
      <c r="B268" s="43"/>
      <c r="C268" s="206" t="s">
        <v>248</v>
      </c>
      <c r="D268" s="206" t="s">
        <v>155</v>
      </c>
      <c r="E268" s="207" t="s">
        <v>714</v>
      </c>
      <c r="F268" s="208" t="s">
        <v>715</v>
      </c>
      <c r="G268" s="209" t="s">
        <v>158</v>
      </c>
      <c r="H268" s="210">
        <v>496.741</v>
      </c>
      <c r="I268" s="211"/>
      <c r="J268" s="212">
        <f>ROUND(I268*H268,2)</f>
        <v>0</v>
      </c>
      <c r="K268" s="208" t="s">
        <v>159</v>
      </c>
      <c r="L268" s="63"/>
      <c r="M268" s="213" t="s">
        <v>34</v>
      </c>
      <c r="N268" s="214" t="s">
        <v>48</v>
      </c>
      <c r="O268" s="44"/>
      <c r="P268" s="215">
        <f>O268*H268</f>
        <v>0</v>
      </c>
      <c r="Q268" s="215">
        <v>0.017</v>
      </c>
      <c r="R268" s="215">
        <f>Q268*H268</f>
        <v>8.444597</v>
      </c>
      <c r="S268" s="215">
        <v>0</v>
      </c>
      <c r="T268" s="216">
        <f>S268*H268</f>
        <v>0</v>
      </c>
      <c r="AR268" s="25" t="s">
        <v>160</v>
      </c>
      <c r="AT268" s="25" t="s">
        <v>155</v>
      </c>
      <c r="AU268" s="25" t="s">
        <v>86</v>
      </c>
      <c r="AY268" s="25" t="s">
        <v>153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25" t="s">
        <v>84</v>
      </c>
      <c r="BK268" s="217">
        <f>ROUND(I268*H268,2)</f>
        <v>0</v>
      </c>
      <c r="BL268" s="25" t="s">
        <v>160</v>
      </c>
      <c r="BM268" s="25" t="s">
        <v>716</v>
      </c>
    </row>
    <row r="269" spans="2:51" s="12" customFormat="1" ht="13.5">
      <c r="B269" s="218"/>
      <c r="C269" s="219"/>
      <c r="D269" s="220" t="s">
        <v>162</v>
      </c>
      <c r="E269" s="221" t="s">
        <v>34</v>
      </c>
      <c r="F269" s="222" t="s">
        <v>717</v>
      </c>
      <c r="G269" s="219"/>
      <c r="H269" s="223" t="s">
        <v>34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86</v>
      </c>
      <c r="AV269" s="12" t="s">
        <v>84</v>
      </c>
      <c r="AW269" s="12" t="s">
        <v>41</v>
      </c>
      <c r="AX269" s="12" t="s">
        <v>77</v>
      </c>
      <c r="AY269" s="229" t="s">
        <v>153</v>
      </c>
    </row>
    <row r="270" spans="2:51" s="13" customFormat="1" ht="13.5">
      <c r="B270" s="230"/>
      <c r="C270" s="231"/>
      <c r="D270" s="220" t="s">
        <v>162</v>
      </c>
      <c r="E270" s="232" t="s">
        <v>34</v>
      </c>
      <c r="F270" s="233" t="s">
        <v>231</v>
      </c>
      <c r="G270" s="231"/>
      <c r="H270" s="234">
        <v>593.3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51" s="12" customFormat="1" ht="13.5">
      <c r="B271" s="218"/>
      <c r="C271" s="219"/>
      <c r="D271" s="220" t="s">
        <v>162</v>
      </c>
      <c r="E271" s="221" t="s">
        <v>34</v>
      </c>
      <c r="F271" s="222" t="s">
        <v>718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51" s="12" customFormat="1" ht="13.5">
      <c r="B272" s="218"/>
      <c r="C272" s="219"/>
      <c r="D272" s="220" t="s">
        <v>162</v>
      </c>
      <c r="E272" s="221" t="s">
        <v>34</v>
      </c>
      <c r="F272" s="222" t="s">
        <v>308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51" s="12" customFormat="1" ht="13.5">
      <c r="B273" s="218"/>
      <c r="C273" s="219"/>
      <c r="D273" s="220" t="s">
        <v>162</v>
      </c>
      <c r="E273" s="221" t="s">
        <v>34</v>
      </c>
      <c r="F273" s="222" t="s">
        <v>309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51" s="13" customFormat="1" ht="13.5">
      <c r="B274" s="230"/>
      <c r="C274" s="231"/>
      <c r="D274" s="220" t="s">
        <v>162</v>
      </c>
      <c r="E274" s="232" t="s">
        <v>34</v>
      </c>
      <c r="F274" s="233" t="s">
        <v>719</v>
      </c>
      <c r="G274" s="231"/>
      <c r="H274" s="234">
        <v>-33.33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51" s="12" customFormat="1" ht="13.5">
      <c r="B275" s="218"/>
      <c r="C275" s="219"/>
      <c r="D275" s="220" t="s">
        <v>162</v>
      </c>
      <c r="E275" s="221" t="s">
        <v>34</v>
      </c>
      <c r="F275" s="222" t="s">
        <v>325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51" s="12" customFormat="1" ht="13.5">
      <c r="B276" s="218"/>
      <c r="C276" s="219"/>
      <c r="D276" s="220" t="s">
        <v>162</v>
      </c>
      <c r="E276" s="221" t="s">
        <v>34</v>
      </c>
      <c r="F276" s="222" t="s">
        <v>326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51" s="13" customFormat="1" ht="13.5">
      <c r="B277" s="230"/>
      <c r="C277" s="231"/>
      <c r="D277" s="220" t="s">
        <v>162</v>
      </c>
      <c r="E277" s="232" t="s">
        <v>34</v>
      </c>
      <c r="F277" s="233" t="s">
        <v>720</v>
      </c>
      <c r="G277" s="231"/>
      <c r="H277" s="234">
        <v>-63.229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51" s="14" customFormat="1" ht="13.5">
      <c r="B278" s="241"/>
      <c r="C278" s="242"/>
      <c r="D278" s="243" t="s">
        <v>162</v>
      </c>
      <c r="E278" s="244" t="s">
        <v>34</v>
      </c>
      <c r="F278" s="245" t="s">
        <v>168</v>
      </c>
      <c r="G278" s="242"/>
      <c r="H278" s="246">
        <v>496.741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84</v>
      </c>
      <c r="AY278" s="252" t="s">
        <v>153</v>
      </c>
    </row>
    <row r="279" spans="2:65" s="1" customFormat="1" ht="44.25" customHeight="1">
      <c r="B279" s="43"/>
      <c r="C279" s="206" t="s">
        <v>10</v>
      </c>
      <c r="D279" s="206" t="s">
        <v>155</v>
      </c>
      <c r="E279" s="207" t="s">
        <v>721</v>
      </c>
      <c r="F279" s="208" t="s">
        <v>722</v>
      </c>
      <c r="G279" s="209" t="s">
        <v>158</v>
      </c>
      <c r="H279" s="210">
        <v>1490.223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0.0062</v>
      </c>
      <c r="R279" s="215">
        <f>Q279*H279</f>
        <v>9.239382599999999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723</v>
      </c>
    </row>
    <row r="280" spans="2:51" s="12" customFormat="1" ht="13.5">
      <c r="B280" s="218"/>
      <c r="C280" s="219"/>
      <c r="D280" s="220" t="s">
        <v>162</v>
      </c>
      <c r="E280" s="221" t="s">
        <v>34</v>
      </c>
      <c r="F280" s="222" t="s">
        <v>724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51" s="13" customFormat="1" ht="13.5">
      <c r="B281" s="230"/>
      <c r="C281" s="231"/>
      <c r="D281" s="220" t="s">
        <v>162</v>
      </c>
      <c r="E281" s="232" t="s">
        <v>34</v>
      </c>
      <c r="F281" s="233" t="s">
        <v>231</v>
      </c>
      <c r="G281" s="231"/>
      <c r="H281" s="234">
        <v>593.3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162</v>
      </c>
      <c r="AU281" s="240" t="s">
        <v>86</v>
      </c>
      <c r="AV281" s="13" t="s">
        <v>86</v>
      </c>
      <c r="AW281" s="13" t="s">
        <v>41</v>
      </c>
      <c r="AX281" s="13" t="s">
        <v>77</v>
      </c>
      <c r="AY281" s="240" t="s">
        <v>153</v>
      </c>
    </row>
    <row r="282" spans="2:51" s="12" customFormat="1" ht="13.5">
      <c r="B282" s="218"/>
      <c r="C282" s="219"/>
      <c r="D282" s="220" t="s">
        <v>162</v>
      </c>
      <c r="E282" s="221" t="s">
        <v>34</v>
      </c>
      <c r="F282" s="222" t="s">
        <v>718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308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2" customFormat="1" ht="13.5">
      <c r="B284" s="218"/>
      <c r="C284" s="219"/>
      <c r="D284" s="220" t="s">
        <v>162</v>
      </c>
      <c r="E284" s="221" t="s">
        <v>34</v>
      </c>
      <c r="F284" s="222" t="s">
        <v>309</v>
      </c>
      <c r="G284" s="219"/>
      <c r="H284" s="223" t="s">
        <v>34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162</v>
      </c>
      <c r="AU284" s="229" t="s">
        <v>86</v>
      </c>
      <c r="AV284" s="12" t="s">
        <v>84</v>
      </c>
      <c r="AW284" s="12" t="s">
        <v>41</v>
      </c>
      <c r="AX284" s="12" t="s">
        <v>77</v>
      </c>
      <c r="AY284" s="229" t="s">
        <v>153</v>
      </c>
    </row>
    <row r="285" spans="2:51" s="13" customFormat="1" ht="13.5">
      <c r="B285" s="230"/>
      <c r="C285" s="231"/>
      <c r="D285" s="220" t="s">
        <v>162</v>
      </c>
      <c r="E285" s="232" t="s">
        <v>34</v>
      </c>
      <c r="F285" s="233" t="s">
        <v>719</v>
      </c>
      <c r="G285" s="231"/>
      <c r="H285" s="234">
        <v>-33.33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51" s="12" customFormat="1" ht="13.5">
      <c r="B286" s="218"/>
      <c r="C286" s="219"/>
      <c r="D286" s="220" t="s">
        <v>162</v>
      </c>
      <c r="E286" s="221" t="s">
        <v>34</v>
      </c>
      <c r="F286" s="222" t="s">
        <v>325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153</v>
      </c>
    </row>
    <row r="287" spans="2:51" s="12" customFormat="1" ht="13.5">
      <c r="B287" s="218"/>
      <c r="C287" s="219"/>
      <c r="D287" s="220" t="s">
        <v>162</v>
      </c>
      <c r="E287" s="221" t="s">
        <v>34</v>
      </c>
      <c r="F287" s="222" t="s">
        <v>326</v>
      </c>
      <c r="G287" s="219"/>
      <c r="H287" s="223" t="s">
        <v>34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162</v>
      </c>
      <c r="AU287" s="229" t="s">
        <v>86</v>
      </c>
      <c r="AV287" s="12" t="s">
        <v>84</v>
      </c>
      <c r="AW287" s="12" t="s">
        <v>41</v>
      </c>
      <c r="AX287" s="12" t="s">
        <v>77</v>
      </c>
      <c r="AY287" s="229" t="s">
        <v>153</v>
      </c>
    </row>
    <row r="288" spans="2:51" s="13" customFormat="1" ht="13.5">
      <c r="B288" s="230"/>
      <c r="C288" s="231"/>
      <c r="D288" s="220" t="s">
        <v>162</v>
      </c>
      <c r="E288" s="232" t="s">
        <v>34</v>
      </c>
      <c r="F288" s="233" t="s">
        <v>720</v>
      </c>
      <c r="G288" s="231"/>
      <c r="H288" s="234">
        <v>-63.229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51" s="14" customFormat="1" ht="13.5">
      <c r="B289" s="241"/>
      <c r="C289" s="242"/>
      <c r="D289" s="220" t="s">
        <v>162</v>
      </c>
      <c r="E289" s="253" t="s">
        <v>34</v>
      </c>
      <c r="F289" s="254" t="s">
        <v>168</v>
      </c>
      <c r="G289" s="242"/>
      <c r="H289" s="255">
        <v>496.741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77</v>
      </c>
      <c r="AY289" s="252" t="s">
        <v>153</v>
      </c>
    </row>
    <row r="290" spans="2:51" s="13" customFormat="1" ht="13.5">
      <c r="B290" s="230"/>
      <c r="C290" s="231"/>
      <c r="D290" s="220" t="s">
        <v>162</v>
      </c>
      <c r="E290" s="232" t="s">
        <v>34</v>
      </c>
      <c r="F290" s="233" t="s">
        <v>725</v>
      </c>
      <c r="G290" s="231"/>
      <c r="H290" s="234">
        <v>1490.223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51" s="14" customFormat="1" ht="13.5">
      <c r="B291" s="241"/>
      <c r="C291" s="242"/>
      <c r="D291" s="243" t="s">
        <v>162</v>
      </c>
      <c r="E291" s="244" t="s">
        <v>34</v>
      </c>
      <c r="F291" s="245" t="s">
        <v>168</v>
      </c>
      <c r="G291" s="242"/>
      <c r="H291" s="246">
        <v>1490.223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" customFormat="1" ht="31.5" customHeight="1">
      <c r="B292" s="43"/>
      <c r="C292" s="206" t="s">
        <v>288</v>
      </c>
      <c r="D292" s="206" t="s">
        <v>155</v>
      </c>
      <c r="E292" s="207" t="s">
        <v>726</v>
      </c>
      <c r="F292" s="208" t="s">
        <v>727</v>
      </c>
      <c r="G292" s="209" t="s">
        <v>158</v>
      </c>
      <c r="H292" s="210">
        <v>77.632</v>
      </c>
      <c r="I292" s="211"/>
      <c r="J292" s="212">
        <f>ROUND(I292*H292,2)</f>
        <v>0</v>
      </c>
      <c r="K292" s="208" t="s">
        <v>159</v>
      </c>
      <c r="L292" s="63"/>
      <c r="M292" s="213" t="s">
        <v>34</v>
      </c>
      <c r="N292" s="214" t="s">
        <v>48</v>
      </c>
      <c r="O292" s="44"/>
      <c r="P292" s="215">
        <f>O292*H292</f>
        <v>0</v>
      </c>
      <c r="Q292" s="215">
        <v>0.00489</v>
      </c>
      <c r="R292" s="215">
        <f>Q292*H292</f>
        <v>0.37962048000000004</v>
      </c>
      <c r="S292" s="215">
        <v>0</v>
      </c>
      <c r="T292" s="216">
        <f>S292*H292</f>
        <v>0</v>
      </c>
      <c r="AR292" s="25" t="s">
        <v>160</v>
      </c>
      <c r="AT292" s="25" t="s">
        <v>155</v>
      </c>
      <c r="AU292" s="25" t="s">
        <v>86</v>
      </c>
      <c r="AY292" s="25" t="s">
        <v>153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25" t="s">
        <v>84</v>
      </c>
      <c r="BK292" s="217">
        <f>ROUND(I292*H292,2)</f>
        <v>0</v>
      </c>
      <c r="BL292" s="25" t="s">
        <v>160</v>
      </c>
      <c r="BM292" s="25" t="s">
        <v>728</v>
      </c>
    </row>
    <row r="293" spans="2:51" s="12" customFormat="1" ht="13.5">
      <c r="B293" s="218"/>
      <c r="C293" s="219"/>
      <c r="D293" s="220" t="s">
        <v>162</v>
      </c>
      <c r="E293" s="221" t="s">
        <v>34</v>
      </c>
      <c r="F293" s="222" t="s">
        <v>729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51" s="12" customFormat="1" ht="13.5">
      <c r="B294" s="218"/>
      <c r="C294" s="219"/>
      <c r="D294" s="220" t="s">
        <v>162</v>
      </c>
      <c r="E294" s="221" t="s">
        <v>34</v>
      </c>
      <c r="F294" s="222" t="s">
        <v>730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162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153</v>
      </c>
    </row>
    <row r="295" spans="2:51" s="12" customFormat="1" ht="13.5">
      <c r="B295" s="218"/>
      <c r="C295" s="219"/>
      <c r="D295" s="220" t="s">
        <v>162</v>
      </c>
      <c r="E295" s="221" t="s">
        <v>34</v>
      </c>
      <c r="F295" s="222" t="s">
        <v>333</v>
      </c>
      <c r="G295" s="219"/>
      <c r="H295" s="223" t="s">
        <v>34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162</v>
      </c>
      <c r="AU295" s="229" t="s">
        <v>86</v>
      </c>
      <c r="AV295" s="12" t="s">
        <v>84</v>
      </c>
      <c r="AW295" s="12" t="s">
        <v>41</v>
      </c>
      <c r="AX295" s="12" t="s">
        <v>77</v>
      </c>
      <c r="AY295" s="229" t="s">
        <v>153</v>
      </c>
    </row>
    <row r="296" spans="2:51" s="13" customFormat="1" ht="13.5">
      <c r="B296" s="230"/>
      <c r="C296" s="231"/>
      <c r="D296" s="220" t="s">
        <v>162</v>
      </c>
      <c r="E296" s="232" t="s">
        <v>34</v>
      </c>
      <c r="F296" s="233" t="s">
        <v>731</v>
      </c>
      <c r="G296" s="231"/>
      <c r="H296" s="234">
        <v>12.236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51" s="12" customFormat="1" ht="13.5">
      <c r="B297" s="218"/>
      <c r="C297" s="219"/>
      <c r="D297" s="220" t="s">
        <v>162</v>
      </c>
      <c r="E297" s="221" t="s">
        <v>34</v>
      </c>
      <c r="F297" s="222" t="s">
        <v>337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51" s="13" customFormat="1" ht="13.5">
      <c r="B298" s="230"/>
      <c r="C298" s="231"/>
      <c r="D298" s="220" t="s">
        <v>162</v>
      </c>
      <c r="E298" s="232" t="s">
        <v>34</v>
      </c>
      <c r="F298" s="233" t="s">
        <v>732</v>
      </c>
      <c r="G298" s="231"/>
      <c r="H298" s="234">
        <v>21.017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51" s="12" customFormat="1" ht="13.5">
      <c r="B299" s="218"/>
      <c r="C299" s="219"/>
      <c r="D299" s="220" t="s">
        <v>162</v>
      </c>
      <c r="E299" s="221" t="s">
        <v>34</v>
      </c>
      <c r="F299" s="222" t="s">
        <v>733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51" s="12" customFormat="1" ht="13.5">
      <c r="B300" s="218"/>
      <c r="C300" s="219"/>
      <c r="D300" s="220" t="s">
        <v>162</v>
      </c>
      <c r="E300" s="221" t="s">
        <v>34</v>
      </c>
      <c r="F300" s="222" t="s">
        <v>337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51" s="13" customFormat="1" ht="13.5">
      <c r="B301" s="230"/>
      <c r="C301" s="231"/>
      <c r="D301" s="220" t="s">
        <v>162</v>
      </c>
      <c r="E301" s="232" t="s">
        <v>34</v>
      </c>
      <c r="F301" s="233" t="s">
        <v>734</v>
      </c>
      <c r="G301" s="231"/>
      <c r="H301" s="234">
        <v>15.523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51" s="12" customFormat="1" ht="13.5">
      <c r="B302" s="218"/>
      <c r="C302" s="219"/>
      <c r="D302" s="220" t="s">
        <v>162</v>
      </c>
      <c r="E302" s="221" t="s">
        <v>34</v>
      </c>
      <c r="F302" s="222" t="s">
        <v>735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51" s="12" customFormat="1" ht="13.5">
      <c r="B303" s="218"/>
      <c r="C303" s="219"/>
      <c r="D303" s="220" t="s">
        <v>162</v>
      </c>
      <c r="E303" s="221" t="s">
        <v>34</v>
      </c>
      <c r="F303" s="222" t="s">
        <v>337</v>
      </c>
      <c r="G303" s="219"/>
      <c r="H303" s="223" t="s">
        <v>34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86</v>
      </c>
      <c r="AV303" s="12" t="s">
        <v>84</v>
      </c>
      <c r="AW303" s="12" t="s">
        <v>41</v>
      </c>
      <c r="AX303" s="12" t="s">
        <v>77</v>
      </c>
      <c r="AY303" s="229" t="s">
        <v>153</v>
      </c>
    </row>
    <row r="304" spans="2:51" s="13" customFormat="1" ht="13.5">
      <c r="B304" s="230"/>
      <c r="C304" s="231"/>
      <c r="D304" s="220" t="s">
        <v>162</v>
      </c>
      <c r="E304" s="232" t="s">
        <v>34</v>
      </c>
      <c r="F304" s="233" t="s">
        <v>734</v>
      </c>
      <c r="G304" s="231"/>
      <c r="H304" s="234">
        <v>15.523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86</v>
      </c>
      <c r="AV304" s="13" t="s">
        <v>86</v>
      </c>
      <c r="AW304" s="13" t="s">
        <v>41</v>
      </c>
      <c r="AX304" s="13" t="s">
        <v>77</v>
      </c>
      <c r="AY304" s="240" t="s">
        <v>153</v>
      </c>
    </row>
    <row r="305" spans="2:51" s="12" customFormat="1" ht="13.5">
      <c r="B305" s="218"/>
      <c r="C305" s="219"/>
      <c r="D305" s="220" t="s">
        <v>162</v>
      </c>
      <c r="E305" s="221" t="s">
        <v>34</v>
      </c>
      <c r="F305" s="222" t="s">
        <v>736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51" s="13" customFormat="1" ht="13.5">
      <c r="B306" s="230"/>
      <c r="C306" s="231"/>
      <c r="D306" s="220" t="s">
        <v>162</v>
      </c>
      <c r="E306" s="232" t="s">
        <v>34</v>
      </c>
      <c r="F306" s="233" t="s">
        <v>737</v>
      </c>
      <c r="G306" s="231"/>
      <c r="H306" s="234">
        <v>13.333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51" s="14" customFormat="1" ht="13.5">
      <c r="B307" s="241"/>
      <c r="C307" s="242"/>
      <c r="D307" s="243" t="s">
        <v>162</v>
      </c>
      <c r="E307" s="244" t="s">
        <v>34</v>
      </c>
      <c r="F307" s="245" t="s">
        <v>168</v>
      </c>
      <c r="G307" s="242"/>
      <c r="H307" s="246">
        <v>77.632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84</v>
      </c>
      <c r="AY307" s="252" t="s">
        <v>153</v>
      </c>
    </row>
    <row r="308" spans="2:65" s="1" customFormat="1" ht="31.5" customHeight="1">
      <c r="B308" s="43"/>
      <c r="C308" s="206" t="s">
        <v>292</v>
      </c>
      <c r="D308" s="206" t="s">
        <v>155</v>
      </c>
      <c r="E308" s="207" t="s">
        <v>738</v>
      </c>
      <c r="F308" s="208" t="s">
        <v>739</v>
      </c>
      <c r="G308" s="209" t="s">
        <v>158</v>
      </c>
      <c r="H308" s="210">
        <v>18.908</v>
      </c>
      <c r="I308" s="211"/>
      <c r="J308" s="212">
        <f>ROUND(I308*H308,2)</f>
        <v>0</v>
      </c>
      <c r="K308" s="208" t="s">
        <v>159</v>
      </c>
      <c r="L308" s="63"/>
      <c r="M308" s="213" t="s">
        <v>34</v>
      </c>
      <c r="N308" s="214" t="s">
        <v>48</v>
      </c>
      <c r="O308" s="44"/>
      <c r="P308" s="215">
        <f>O308*H308</f>
        <v>0</v>
      </c>
      <c r="Q308" s="215">
        <v>0.00391</v>
      </c>
      <c r="R308" s="215">
        <f>Q308*H308</f>
        <v>0.07393028000000001</v>
      </c>
      <c r="S308" s="215">
        <v>0</v>
      </c>
      <c r="T308" s="216">
        <f>S308*H308</f>
        <v>0</v>
      </c>
      <c r="AR308" s="25" t="s">
        <v>160</v>
      </c>
      <c r="AT308" s="25" t="s">
        <v>155</v>
      </c>
      <c r="AU308" s="25" t="s">
        <v>86</v>
      </c>
      <c r="AY308" s="25" t="s">
        <v>153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25" t="s">
        <v>84</v>
      </c>
      <c r="BK308" s="217">
        <f>ROUND(I308*H308,2)</f>
        <v>0</v>
      </c>
      <c r="BL308" s="25" t="s">
        <v>160</v>
      </c>
      <c r="BM308" s="25" t="s">
        <v>740</v>
      </c>
    </row>
    <row r="309" spans="2:51" s="12" customFormat="1" ht="13.5">
      <c r="B309" s="218"/>
      <c r="C309" s="219"/>
      <c r="D309" s="220" t="s">
        <v>162</v>
      </c>
      <c r="E309" s="221" t="s">
        <v>34</v>
      </c>
      <c r="F309" s="222" t="s">
        <v>332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51" s="12" customFormat="1" ht="13.5">
      <c r="B310" s="218"/>
      <c r="C310" s="219"/>
      <c r="D310" s="220" t="s">
        <v>162</v>
      </c>
      <c r="E310" s="221" t="s">
        <v>34</v>
      </c>
      <c r="F310" s="222" t="s">
        <v>337</v>
      </c>
      <c r="G310" s="219"/>
      <c r="H310" s="223" t="s">
        <v>34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162</v>
      </c>
      <c r="AU310" s="229" t="s">
        <v>86</v>
      </c>
      <c r="AV310" s="12" t="s">
        <v>84</v>
      </c>
      <c r="AW310" s="12" t="s">
        <v>41</v>
      </c>
      <c r="AX310" s="12" t="s">
        <v>77</v>
      </c>
      <c r="AY310" s="229" t="s">
        <v>153</v>
      </c>
    </row>
    <row r="311" spans="2:51" s="13" customFormat="1" ht="13.5">
      <c r="B311" s="230"/>
      <c r="C311" s="231"/>
      <c r="D311" s="220" t="s">
        <v>162</v>
      </c>
      <c r="E311" s="232" t="s">
        <v>34</v>
      </c>
      <c r="F311" s="233" t="s">
        <v>338</v>
      </c>
      <c r="G311" s="231"/>
      <c r="H311" s="234">
        <v>3.393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153</v>
      </c>
    </row>
    <row r="312" spans="2:51" s="13" customFormat="1" ht="27">
      <c r="B312" s="230"/>
      <c r="C312" s="231"/>
      <c r="D312" s="220" t="s">
        <v>162</v>
      </c>
      <c r="E312" s="232" t="s">
        <v>34</v>
      </c>
      <c r="F312" s="233" t="s">
        <v>339</v>
      </c>
      <c r="G312" s="231"/>
      <c r="H312" s="234">
        <v>8.691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51" s="13" customFormat="1" ht="27">
      <c r="B313" s="230"/>
      <c r="C313" s="231"/>
      <c r="D313" s="220" t="s">
        <v>162</v>
      </c>
      <c r="E313" s="232" t="s">
        <v>34</v>
      </c>
      <c r="F313" s="233" t="s">
        <v>340</v>
      </c>
      <c r="G313" s="231"/>
      <c r="H313" s="234">
        <v>6.824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162</v>
      </c>
      <c r="AU313" s="240" t="s">
        <v>86</v>
      </c>
      <c r="AV313" s="13" t="s">
        <v>86</v>
      </c>
      <c r="AW313" s="13" t="s">
        <v>41</v>
      </c>
      <c r="AX313" s="13" t="s">
        <v>77</v>
      </c>
      <c r="AY313" s="240" t="s">
        <v>153</v>
      </c>
    </row>
    <row r="314" spans="2:51" s="14" customFormat="1" ht="13.5">
      <c r="B314" s="241"/>
      <c r="C314" s="242"/>
      <c r="D314" s="243" t="s">
        <v>162</v>
      </c>
      <c r="E314" s="244" t="s">
        <v>34</v>
      </c>
      <c r="F314" s="245" t="s">
        <v>168</v>
      </c>
      <c r="G314" s="242"/>
      <c r="H314" s="246">
        <v>18.908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162</v>
      </c>
      <c r="AU314" s="252" t="s">
        <v>86</v>
      </c>
      <c r="AV314" s="14" t="s">
        <v>160</v>
      </c>
      <c r="AW314" s="14" t="s">
        <v>41</v>
      </c>
      <c r="AX314" s="14" t="s">
        <v>84</v>
      </c>
      <c r="AY314" s="252" t="s">
        <v>153</v>
      </c>
    </row>
    <row r="315" spans="2:65" s="1" customFormat="1" ht="31.5" customHeight="1">
      <c r="B315" s="43"/>
      <c r="C315" s="206" t="s">
        <v>303</v>
      </c>
      <c r="D315" s="206" t="s">
        <v>155</v>
      </c>
      <c r="E315" s="207" t="s">
        <v>741</v>
      </c>
      <c r="F315" s="208" t="s">
        <v>742</v>
      </c>
      <c r="G315" s="209" t="s">
        <v>158</v>
      </c>
      <c r="H315" s="210">
        <v>77.632</v>
      </c>
      <c r="I315" s="211"/>
      <c r="J315" s="212">
        <f>ROUND(I315*H315,2)</f>
        <v>0</v>
      </c>
      <c r="K315" s="208" t="s">
        <v>159</v>
      </c>
      <c r="L315" s="63"/>
      <c r="M315" s="213" t="s">
        <v>34</v>
      </c>
      <c r="N315" s="214" t="s">
        <v>48</v>
      </c>
      <c r="O315" s="44"/>
      <c r="P315" s="215">
        <f>O315*H315</f>
        <v>0</v>
      </c>
      <c r="Q315" s="215">
        <v>0.002</v>
      </c>
      <c r="R315" s="215">
        <f>Q315*H315</f>
        <v>0.155264</v>
      </c>
      <c r="S315" s="215">
        <v>0</v>
      </c>
      <c r="T315" s="216">
        <f>S315*H315</f>
        <v>0</v>
      </c>
      <c r="AR315" s="25" t="s">
        <v>160</v>
      </c>
      <c r="AT315" s="25" t="s">
        <v>155</v>
      </c>
      <c r="AU315" s="25" t="s">
        <v>86</v>
      </c>
      <c r="AY315" s="25" t="s">
        <v>153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25" t="s">
        <v>84</v>
      </c>
      <c r="BK315" s="217">
        <f>ROUND(I315*H315,2)</f>
        <v>0</v>
      </c>
      <c r="BL315" s="25" t="s">
        <v>160</v>
      </c>
      <c r="BM315" s="25" t="s">
        <v>743</v>
      </c>
    </row>
    <row r="316" spans="2:51" s="12" customFormat="1" ht="13.5">
      <c r="B316" s="218"/>
      <c r="C316" s="219"/>
      <c r="D316" s="220" t="s">
        <v>162</v>
      </c>
      <c r="E316" s="221" t="s">
        <v>34</v>
      </c>
      <c r="F316" s="222" t="s">
        <v>729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51" s="12" customFormat="1" ht="13.5">
      <c r="B317" s="218"/>
      <c r="C317" s="219"/>
      <c r="D317" s="220" t="s">
        <v>162</v>
      </c>
      <c r="E317" s="221" t="s">
        <v>34</v>
      </c>
      <c r="F317" s="222" t="s">
        <v>730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51" s="12" customFormat="1" ht="13.5">
      <c r="B318" s="218"/>
      <c r="C318" s="219"/>
      <c r="D318" s="220" t="s">
        <v>162</v>
      </c>
      <c r="E318" s="221" t="s">
        <v>34</v>
      </c>
      <c r="F318" s="222" t="s">
        <v>333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51" s="13" customFormat="1" ht="13.5">
      <c r="B319" s="230"/>
      <c r="C319" s="231"/>
      <c r="D319" s="220" t="s">
        <v>162</v>
      </c>
      <c r="E319" s="232" t="s">
        <v>34</v>
      </c>
      <c r="F319" s="233" t="s">
        <v>731</v>
      </c>
      <c r="G319" s="231"/>
      <c r="H319" s="234">
        <v>12.236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51" s="12" customFormat="1" ht="13.5">
      <c r="B320" s="218"/>
      <c r="C320" s="219"/>
      <c r="D320" s="220" t="s">
        <v>162</v>
      </c>
      <c r="E320" s="221" t="s">
        <v>34</v>
      </c>
      <c r="F320" s="222" t="s">
        <v>337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732</v>
      </c>
      <c r="G321" s="231"/>
      <c r="H321" s="234">
        <v>21.017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733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2" customFormat="1" ht="13.5">
      <c r="B323" s="218"/>
      <c r="C323" s="219"/>
      <c r="D323" s="220" t="s">
        <v>162</v>
      </c>
      <c r="E323" s="221" t="s">
        <v>34</v>
      </c>
      <c r="F323" s="222" t="s">
        <v>337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51" s="13" customFormat="1" ht="13.5">
      <c r="B324" s="230"/>
      <c r="C324" s="231"/>
      <c r="D324" s="220" t="s">
        <v>162</v>
      </c>
      <c r="E324" s="232" t="s">
        <v>34</v>
      </c>
      <c r="F324" s="233" t="s">
        <v>734</v>
      </c>
      <c r="G324" s="231"/>
      <c r="H324" s="234">
        <v>15.523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162</v>
      </c>
      <c r="AU324" s="240" t="s">
        <v>86</v>
      </c>
      <c r="AV324" s="13" t="s">
        <v>86</v>
      </c>
      <c r="AW324" s="13" t="s">
        <v>41</v>
      </c>
      <c r="AX324" s="13" t="s">
        <v>77</v>
      </c>
      <c r="AY324" s="240" t="s">
        <v>153</v>
      </c>
    </row>
    <row r="325" spans="2:51" s="12" customFormat="1" ht="13.5">
      <c r="B325" s="218"/>
      <c r="C325" s="219"/>
      <c r="D325" s="220" t="s">
        <v>162</v>
      </c>
      <c r="E325" s="221" t="s">
        <v>34</v>
      </c>
      <c r="F325" s="222" t="s">
        <v>735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162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337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3" customFormat="1" ht="13.5">
      <c r="B327" s="230"/>
      <c r="C327" s="231"/>
      <c r="D327" s="220" t="s">
        <v>162</v>
      </c>
      <c r="E327" s="232" t="s">
        <v>34</v>
      </c>
      <c r="F327" s="233" t="s">
        <v>734</v>
      </c>
      <c r="G327" s="231"/>
      <c r="H327" s="234">
        <v>15.523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51" s="12" customFormat="1" ht="13.5">
      <c r="B328" s="218"/>
      <c r="C328" s="219"/>
      <c r="D328" s="220" t="s">
        <v>162</v>
      </c>
      <c r="E328" s="221" t="s">
        <v>34</v>
      </c>
      <c r="F328" s="222" t="s">
        <v>736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51" s="13" customFormat="1" ht="13.5">
      <c r="B329" s="230"/>
      <c r="C329" s="231"/>
      <c r="D329" s="220" t="s">
        <v>162</v>
      </c>
      <c r="E329" s="232" t="s">
        <v>34</v>
      </c>
      <c r="F329" s="233" t="s">
        <v>737</v>
      </c>
      <c r="G329" s="231"/>
      <c r="H329" s="234">
        <v>13.333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AT329" s="240" t="s">
        <v>162</v>
      </c>
      <c r="AU329" s="240" t="s">
        <v>86</v>
      </c>
      <c r="AV329" s="13" t="s">
        <v>86</v>
      </c>
      <c r="AW329" s="13" t="s">
        <v>41</v>
      </c>
      <c r="AX329" s="13" t="s">
        <v>77</v>
      </c>
      <c r="AY329" s="240" t="s">
        <v>153</v>
      </c>
    </row>
    <row r="330" spans="2:51" s="14" customFormat="1" ht="13.5">
      <c r="B330" s="241"/>
      <c r="C330" s="242"/>
      <c r="D330" s="243" t="s">
        <v>162</v>
      </c>
      <c r="E330" s="244" t="s">
        <v>34</v>
      </c>
      <c r="F330" s="245" t="s">
        <v>168</v>
      </c>
      <c r="G330" s="242"/>
      <c r="H330" s="246">
        <v>77.632</v>
      </c>
      <c r="I330" s="247"/>
      <c r="J330" s="242"/>
      <c r="K330" s="242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162</v>
      </c>
      <c r="AU330" s="252" t="s">
        <v>86</v>
      </c>
      <c r="AV330" s="14" t="s">
        <v>160</v>
      </c>
      <c r="AW330" s="14" t="s">
        <v>41</v>
      </c>
      <c r="AX330" s="14" t="s">
        <v>84</v>
      </c>
      <c r="AY330" s="252" t="s">
        <v>153</v>
      </c>
    </row>
    <row r="331" spans="2:65" s="1" customFormat="1" ht="31.5" customHeight="1">
      <c r="B331" s="43"/>
      <c r="C331" s="206" t="s">
        <v>311</v>
      </c>
      <c r="D331" s="206" t="s">
        <v>155</v>
      </c>
      <c r="E331" s="207" t="s">
        <v>744</v>
      </c>
      <c r="F331" s="208" t="s">
        <v>745</v>
      </c>
      <c r="G331" s="209" t="s">
        <v>158</v>
      </c>
      <c r="H331" s="210">
        <v>18.908</v>
      </c>
      <c r="I331" s="211"/>
      <c r="J331" s="212">
        <f>ROUND(I331*H331,2)</f>
        <v>0</v>
      </c>
      <c r="K331" s="208" t="s">
        <v>159</v>
      </c>
      <c r="L331" s="63"/>
      <c r="M331" s="213" t="s">
        <v>34</v>
      </c>
      <c r="N331" s="214" t="s">
        <v>48</v>
      </c>
      <c r="O331" s="44"/>
      <c r="P331" s="215">
        <f>O331*H331</f>
        <v>0</v>
      </c>
      <c r="Q331" s="215">
        <v>0.0147</v>
      </c>
      <c r="R331" s="215">
        <f>Q331*H331</f>
        <v>0.2779476</v>
      </c>
      <c r="S331" s="215">
        <v>0</v>
      </c>
      <c r="T331" s="216">
        <f>S331*H331</f>
        <v>0</v>
      </c>
      <c r="AR331" s="25" t="s">
        <v>160</v>
      </c>
      <c r="AT331" s="25" t="s">
        <v>155</v>
      </c>
      <c r="AU331" s="25" t="s">
        <v>86</v>
      </c>
      <c r="AY331" s="25" t="s">
        <v>153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25" t="s">
        <v>84</v>
      </c>
      <c r="BK331" s="217">
        <f>ROUND(I331*H331,2)</f>
        <v>0</v>
      </c>
      <c r="BL331" s="25" t="s">
        <v>160</v>
      </c>
      <c r="BM331" s="25" t="s">
        <v>746</v>
      </c>
    </row>
    <row r="332" spans="2:51" s="12" customFormat="1" ht="13.5">
      <c r="B332" s="218"/>
      <c r="C332" s="219"/>
      <c r="D332" s="220" t="s">
        <v>162</v>
      </c>
      <c r="E332" s="221" t="s">
        <v>34</v>
      </c>
      <c r="F332" s="222" t="s">
        <v>332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337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338</v>
      </c>
      <c r="G334" s="231"/>
      <c r="H334" s="234">
        <v>3.393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3" customFormat="1" ht="27">
      <c r="B335" s="230"/>
      <c r="C335" s="231"/>
      <c r="D335" s="220" t="s">
        <v>162</v>
      </c>
      <c r="E335" s="232" t="s">
        <v>34</v>
      </c>
      <c r="F335" s="233" t="s">
        <v>339</v>
      </c>
      <c r="G335" s="231"/>
      <c r="H335" s="234">
        <v>8.691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162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153</v>
      </c>
    </row>
    <row r="336" spans="2:51" s="13" customFormat="1" ht="27">
      <c r="B336" s="230"/>
      <c r="C336" s="231"/>
      <c r="D336" s="220" t="s">
        <v>162</v>
      </c>
      <c r="E336" s="232" t="s">
        <v>34</v>
      </c>
      <c r="F336" s="233" t="s">
        <v>340</v>
      </c>
      <c r="G336" s="231"/>
      <c r="H336" s="234">
        <v>6.824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43" t="s">
        <v>162</v>
      </c>
      <c r="E337" s="244" t="s">
        <v>34</v>
      </c>
      <c r="F337" s="245" t="s">
        <v>168</v>
      </c>
      <c r="G337" s="242"/>
      <c r="H337" s="246">
        <v>18.908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84</v>
      </c>
      <c r="AY337" s="252" t="s">
        <v>153</v>
      </c>
    </row>
    <row r="338" spans="2:65" s="1" customFormat="1" ht="31.5" customHeight="1">
      <c r="B338" s="43"/>
      <c r="C338" s="206" t="s">
        <v>315</v>
      </c>
      <c r="D338" s="206" t="s">
        <v>155</v>
      </c>
      <c r="E338" s="207" t="s">
        <v>747</v>
      </c>
      <c r="F338" s="208" t="s">
        <v>748</v>
      </c>
      <c r="G338" s="209" t="s">
        <v>158</v>
      </c>
      <c r="H338" s="210">
        <v>151.264</v>
      </c>
      <c r="I338" s="211"/>
      <c r="J338" s="212">
        <f>ROUND(I338*H338,2)</f>
        <v>0</v>
      </c>
      <c r="K338" s="208" t="s">
        <v>159</v>
      </c>
      <c r="L338" s="63"/>
      <c r="M338" s="213" t="s">
        <v>34</v>
      </c>
      <c r="N338" s="214" t="s">
        <v>48</v>
      </c>
      <c r="O338" s="44"/>
      <c r="P338" s="215">
        <f>O338*H338</f>
        <v>0</v>
      </c>
      <c r="Q338" s="215">
        <v>0.00735</v>
      </c>
      <c r="R338" s="215">
        <f>Q338*H338</f>
        <v>1.1117904</v>
      </c>
      <c r="S338" s="215">
        <v>0</v>
      </c>
      <c r="T338" s="216">
        <f>S338*H338</f>
        <v>0</v>
      </c>
      <c r="AR338" s="25" t="s">
        <v>160</v>
      </c>
      <c r="AT338" s="25" t="s">
        <v>155</v>
      </c>
      <c r="AU338" s="25" t="s">
        <v>86</v>
      </c>
      <c r="AY338" s="25" t="s">
        <v>153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25" t="s">
        <v>84</v>
      </c>
      <c r="BK338" s="217">
        <f>ROUND(I338*H338,2)</f>
        <v>0</v>
      </c>
      <c r="BL338" s="25" t="s">
        <v>160</v>
      </c>
      <c r="BM338" s="25" t="s">
        <v>749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332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2" customFormat="1" ht="13.5">
      <c r="B340" s="218"/>
      <c r="C340" s="219"/>
      <c r="D340" s="220" t="s">
        <v>162</v>
      </c>
      <c r="E340" s="221" t="s">
        <v>34</v>
      </c>
      <c r="F340" s="222" t="s">
        <v>337</v>
      </c>
      <c r="G340" s="219"/>
      <c r="H340" s="223" t="s">
        <v>34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162</v>
      </c>
      <c r="AU340" s="229" t="s">
        <v>86</v>
      </c>
      <c r="AV340" s="12" t="s">
        <v>84</v>
      </c>
      <c r="AW340" s="12" t="s">
        <v>41</v>
      </c>
      <c r="AX340" s="12" t="s">
        <v>77</v>
      </c>
      <c r="AY340" s="229" t="s">
        <v>153</v>
      </c>
    </row>
    <row r="341" spans="2:51" s="13" customFormat="1" ht="13.5">
      <c r="B341" s="230"/>
      <c r="C341" s="231"/>
      <c r="D341" s="220" t="s">
        <v>162</v>
      </c>
      <c r="E341" s="232" t="s">
        <v>34</v>
      </c>
      <c r="F341" s="233" t="s">
        <v>338</v>
      </c>
      <c r="G341" s="231"/>
      <c r="H341" s="234">
        <v>3.393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51" s="13" customFormat="1" ht="27">
      <c r="B342" s="230"/>
      <c r="C342" s="231"/>
      <c r="D342" s="220" t="s">
        <v>162</v>
      </c>
      <c r="E342" s="232" t="s">
        <v>34</v>
      </c>
      <c r="F342" s="233" t="s">
        <v>339</v>
      </c>
      <c r="G342" s="231"/>
      <c r="H342" s="234">
        <v>8.691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3" customFormat="1" ht="27">
      <c r="B343" s="230"/>
      <c r="C343" s="231"/>
      <c r="D343" s="220" t="s">
        <v>162</v>
      </c>
      <c r="E343" s="232" t="s">
        <v>34</v>
      </c>
      <c r="F343" s="233" t="s">
        <v>340</v>
      </c>
      <c r="G343" s="231"/>
      <c r="H343" s="234">
        <v>6.824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162</v>
      </c>
      <c r="AU343" s="240" t="s">
        <v>86</v>
      </c>
      <c r="AV343" s="13" t="s">
        <v>86</v>
      </c>
      <c r="AW343" s="13" t="s">
        <v>41</v>
      </c>
      <c r="AX343" s="13" t="s">
        <v>77</v>
      </c>
      <c r="AY343" s="240" t="s">
        <v>153</v>
      </c>
    </row>
    <row r="344" spans="2:51" s="14" customFormat="1" ht="13.5">
      <c r="B344" s="241"/>
      <c r="C344" s="242"/>
      <c r="D344" s="220" t="s">
        <v>162</v>
      </c>
      <c r="E344" s="253" t="s">
        <v>34</v>
      </c>
      <c r="F344" s="254" t="s">
        <v>168</v>
      </c>
      <c r="G344" s="242"/>
      <c r="H344" s="255">
        <v>18.908</v>
      </c>
      <c r="I344" s="247"/>
      <c r="J344" s="242"/>
      <c r="K344" s="242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162</v>
      </c>
      <c r="AU344" s="252" t="s">
        <v>86</v>
      </c>
      <c r="AV344" s="14" t="s">
        <v>160</v>
      </c>
      <c r="AW344" s="14" t="s">
        <v>41</v>
      </c>
      <c r="AX344" s="14" t="s">
        <v>77</v>
      </c>
      <c r="AY344" s="252" t="s">
        <v>153</v>
      </c>
    </row>
    <row r="345" spans="2:51" s="13" customFormat="1" ht="13.5">
      <c r="B345" s="230"/>
      <c r="C345" s="231"/>
      <c r="D345" s="220" t="s">
        <v>162</v>
      </c>
      <c r="E345" s="232" t="s">
        <v>34</v>
      </c>
      <c r="F345" s="233" t="s">
        <v>750</v>
      </c>
      <c r="G345" s="231"/>
      <c r="H345" s="234">
        <v>151.264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86</v>
      </c>
      <c r="AV345" s="13" t="s">
        <v>86</v>
      </c>
      <c r="AW345" s="13" t="s">
        <v>41</v>
      </c>
      <c r="AX345" s="13" t="s">
        <v>77</v>
      </c>
      <c r="AY345" s="240" t="s">
        <v>153</v>
      </c>
    </row>
    <row r="346" spans="2:51" s="14" customFormat="1" ht="13.5">
      <c r="B346" s="241"/>
      <c r="C346" s="242"/>
      <c r="D346" s="243" t="s">
        <v>162</v>
      </c>
      <c r="E346" s="244" t="s">
        <v>34</v>
      </c>
      <c r="F346" s="245" t="s">
        <v>168</v>
      </c>
      <c r="G346" s="242"/>
      <c r="H346" s="246">
        <v>151.264</v>
      </c>
      <c r="I346" s="247"/>
      <c r="J346" s="242"/>
      <c r="K346" s="242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162</v>
      </c>
      <c r="AU346" s="252" t="s">
        <v>86</v>
      </c>
      <c r="AV346" s="14" t="s">
        <v>160</v>
      </c>
      <c r="AW346" s="14" t="s">
        <v>41</v>
      </c>
      <c r="AX346" s="14" t="s">
        <v>84</v>
      </c>
      <c r="AY346" s="252" t="s">
        <v>153</v>
      </c>
    </row>
    <row r="347" spans="2:65" s="1" customFormat="1" ht="31.5" customHeight="1">
      <c r="B347" s="43"/>
      <c r="C347" s="206" t="s">
        <v>9</v>
      </c>
      <c r="D347" s="206" t="s">
        <v>155</v>
      </c>
      <c r="E347" s="207" t="s">
        <v>751</v>
      </c>
      <c r="F347" s="208" t="s">
        <v>752</v>
      </c>
      <c r="G347" s="209" t="s">
        <v>158</v>
      </c>
      <c r="H347" s="210">
        <v>1053.499</v>
      </c>
      <c r="I347" s="211"/>
      <c r="J347" s="212">
        <f>ROUND(I347*H347,2)</f>
        <v>0</v>
      </c>
      <c r="K347" s="208" t="s">
        <v>159</v>
      </c>
      <c r="L347" s="63"/>
      <c r="M347" s="213" t="s">
        <v>34</v>
      </c>
      <c r="N347" s="214" t="s">
        <v>48</v>
      </c>
      <c r="O347" s="44"/>
      <c r="P347" s="215">
        <f>O347*H347</f>
        <v>0</v>
      </c>
      <c r="Q347" s="215">
        <v>0.017</v>
      </c>
      <c r="R347" s="215">
        <f>Q347*H347</f>
        <v>17.909483</v>
      </c>
      <c r="S347" s="215">
        <v>0</v>
      </c>
      <c r="T347" s="216">
        <f>S347*H347</f>
        <v>0</v>
      </c>
      <c r="AR347" s="25" t="s">
        <v>160</v>
      </c>
      <c r="AT347" s="25" t="s">
        <v>155</v>
      </c>
      <c r="AU347" s="25" t="s">
        <v>86</v>
      </c>
      <c r="AY347" s="25" t="s">
        <v>153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25" t="s">
        <v>84</v>
      </c>
      <c r="BK347" s="217">
        <f>ROUND(I347*H347,2)</f>
        <v>0</v>
      </c>
      <c r="BL347" s="25" t="s">
        <v>160</v>
      </c>
      <c r="BM347" s="25" t="s">
        <v>753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337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754</v>
      </c>
      <c r="G349" s="231"/>
      <c r="H349" s="234">
        <v>57.854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3" customFormat="1" ht="27">
      <c r="B350" s="230"/>
      <c r="C350" s="231"/>
      <c r="D350" s="220" t="s">
        <v>162</v>
      </c>
      <c r="E350" s="232" t="s">
        <v>34</v>
      </c>
      <c r="F350" s="233" t="s">
        <v>755</v>
      </c>
      <c r="G350" s="231"/>
      <c r="H350" s="234">
        <v>148.185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162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153</v>
      </c>
    </row>
    <row r="351" spans="2:51" s="13" customFormat="1" ht="27">
      <c r="B351" s="230"/>
      <c r="C351" s="231"/>
      <c r="D351" s="220" t="s">
        <v>162</v>
      </c>
      <c r="E351" s="232" t="s">
        <v>34</v>
      </c>
      <c r="F351" s="233" t="s">
        <v>756</v>
      </c>
      <c r="G351" s="231"/>
      <c r="H351" s="234">
        <v>116.353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681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27">
      <c r="B353" s="230"/>
      <c r="C353" s="231"/>
      <c r="D353" s="220" t="s">
        <v>162</v>
      </c>
      <c r="E353" s="232" t="s">
        <v>34</v>
      </c>
      <c r="F353" s="233" t="s">
        <v>757</v>
      </c>
      <c r="G353" s="231"/>
      <c r="H353" s="234">
        <v>113.878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3" customFormat="1" ht="27">
      <c r="B354" s="230"/>
      <c r="C354" s="231"/>
      <c r="D354" s="220" t="s">
        <v>162</v>
      </c>
      <c r="E354" s="232" t="s">
        <v>34</v>
      </c>
      <c r="F354" s="233" t="s">
        <v>758</v>
      </c>
      <c r="G354" s="231"/>
      <c r="H354" s="234">
        <v>145.089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759</v>
      </c>
      <c r="G355" s="231"/>
      <c r="H355" s="234">
        <v>14.17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760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3" customFormat="1" ht="27">
      <c r="B357" s="230"/>
      <c r="C357" s="231"/>
      <c r="D357" s="220" t="s">
        <v>162</v>
      </c>
      <c r="E357" s="232" t="s">
        <v>34</v>
      </c>
      <c r="F357" s="233" t="s">
        <v>761</v>
      </c>
      <c r="G357" s="231"/>
      <c r="H357" s="234">
        <v>141.615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77</v>
      </c>
      <c r="AY357" s="240" t="s">
        <v>153</v>
      </c>
    </row>
    <row r="358" spans="2:51" s="12" customFormat="1" ht="13.5">
      <c r="B358" s="218"/>
      <c r="C358" s="219"/>
      <c r="D358" s="220" t="s">
        <v>162</v>
      </c>
      <c r="E358" s="221" t="s">
        <v>34</v>
      </c>
      <c r="F358" s="222" t="s">
        <v>326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51" s="13" customFormat="1" ht="27">
      <c r="B359" s="230"/>
      <c r="C359" s="231"/>
      <c r="D359" s="220" t="s">
        <v>162</v>
      </c>
      <c r="E359" s="232" t="s">
        <v>34</v>
      </c>
      <c r="F359" s="233" t="s">
        <v>762</v>
      </c>
      <c r="G359" s="231"/>
      <c r="H359" s="234">
        <v>126.268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162</v>
      </c>
      <c r="AU359" s="240" t="s">
        <v>86</v>
      </c>
      <c r="AV359" s="13" t="s">
        <v>86</v>
      </c>
      <c r="AW359" s="13" t="s">
        <v>41</v>
      </c>
      <c r="AX359" s="13" t="s">
        <v>77</v>
      </c>
      <c r="AY359" s="240" t="s">
        <v>153</v>
      </c>
    </row>
    <row r="360" spans="2:51" s="12" customFormat="1" ht="13.5">
      <c r="B360" s="218"/>
      <c r="C360" s="219"/>
      <c r="D360" s="220" t="s">
        <v>162</v>
      </c>
      <c r="E360" s="221" t="s">
        <v>34</v>
      </c>
      <c r="F360" s="222" t="s">
        <v>469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51" s="13" customFormat="1" ht="27">
      <c r="B361" s="230"/>
      <c r="C361" s="231"/>
      <c r="D361" s="220" t="s">
        <v>162</v>
      </c>
      <c r="E361" s="232" t="s">
        <v>34</v>
      </c>
      <c r="F361" s="233" t="s">
        <v>763</v>
      </c>
      <c r="G361" s="231"/>
      <c r="H361" s="234">
        <v>103.773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51" s="12" customFormat="1" ht="13.5">
      <c r="B362" s="218"/>
      <c r="C362" s="219"/>
      <c r="D362" s="220" t="s">
        <v>162</v>
      </c>
      <c r="E362" s="221" t="s">
        <v>34</v>
      </c>
      <c r="F362" s="222" t="s">
        <v>764</v>
      </c>
      <c r="G362" s="219"/>
      <c r="H362" s="223" t="s">
        <v>34</v>
      </c>
      <c r="I362" s="224"/>
      <c r="J362" s="219"/>
      <c r="K362" s="219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162</v>
      </c>
      <c r="AU362" s="229" t="s">
        <v>86</v>
      </c>
      <c r="AV362" s="12" t="s">
        <v>84</v>
      </c>
      <c r="AW362" s="12" t="s">
        <v>41</v>
      </c>
      <c r="AX362" s="12" t="s">
        <v>77</v>
      </c>
      <c r="AY362" s="229" t="s">
        <v>153</v>
      </c>
    </row>
    <row r="363" spans="2:51" s="13" customFormat="1" ht="27">
      <c r="B363" s="230"/>
      <c r="C363" s="231"/>
      <c r="D363" s="220" t="s">
        <v>162</v>
      </c>
      <c r="E363" s="232" t="s">
        <v>34</v>
      </c>
      <c r="F363" s="233" t="s">
        <v>765</v>
      </c>
      <c r="G363" s="231"/>
      <c r="H363" s="234">
        <v>84.967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766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3" customFormat="1" ht="13.5">
      <c r="B365" s="230"/>
      <c r="C365" s="231"/>
      <c r="D365" s="220" t="s">
        <v>162</v>
      </c>
      <c r="E365" s="232" t="s">
        <v>34</v>
      </c>
      <c r="F365" s="233" t="s">
        <v>767</v>
      </c>
      <c r="G365" s="231"/>
      <c r="H365" s="234">
        <v>1.347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86</v>
      </c>
      <c r="AV365" s="13" t="s">
        <v>86</v>
      </c>
      <c r="AW365" s="13" t="s">
        <v>41</v>
      </c>
      <c r="AX365" s="13" t="s">
        <v>77</v>
      </c>
      <c r="AY365" s="240" t="s">
        <v>153</v>
      </c>
    </row>
    <row r="366" spans="2:51" s="14" customFormat="1" ht="13.5">
      <c r="B366" s="241"/>
      <c r="C366" s="242"/>
      <c r="D366" s="243" t="s">
        <v>162</v>
      </c>
      <c r="E366" s="244" t="s">
        <v>34</v>
      </c>
      <c r="F366" s="245" t="s">
        <v>168</v>
      </c>
      <c r="G366" s="242"/>
      <c r="H366" s="246">
        <v>1053.499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AT366" s="252" t="s">
        <v>162</v>
      </c>
      <c r="AU366" s="252" t="s">
        <v>86</v>
      </c>
      <c r="AV366" s="14" t="s">
        <v>160</v>
      </c>
      <c r="AW366" s="14" t="s">
        <v>41</v>
      </c>
      <c r="AX366" s="14" t="s">
        <v>84</v>
      </c>
      <c r="AY366" s="252" t="s">
        <v>153</v>
      </c>
    </row>
    <row r="367" spans="2:65" s="1" customFormat="1" ht="44.25" customHeight="1">
      <c r="B367" s="43"/>
      <c r="C367" s="206" t="s">
        <v>328</v>
      </c>
      <c r="D367" s="206" t="s">
        <v>155</v>
      </c>
      <c r="E367" s="207" t="s">
        <v>768</v>
      </c>
      <c r="F367" s="208" t="s">
        <v>769</v>
      </c>
      <c r="G367" s="209" t="s">
        <v>158</v>
      </c>
      <c r="H367" s="210">
        <v>3160.497</v>
      </c>
      <c r="I367" s="211"/>
      <c r="J367" s="212">
        <f>ROUND(I367*H367,2)</f>
        <v>0</v>
      </c>
      <c r="K367" s="208" t="s">
        <v>159</v>
      </c>
      <c r="L367" s="63"/>
      <c r="M367" s="213" t="s">
        <v>34</v>
      </c>
      <c r="N367" s="214" t="s">
        <v>48</v>
      </c>
      <c r="O367" s="44"/>
      <c r="P367" s="215">
        <f>O367*H367</f>
        <v>0</v>
      </c>
      <c r="Q367" s="215">
        <v>0.0062</v>
      </c>
      <c r="R367" s="215">
        <f>Q367*H367</f>
        <v>19.595081399999998</v>
      </c>
      <c r="S367" s="215">
        <v>0</v>
      </c>
      <c r="T367" s="216">
        <f>S367*H367</f>
        <v>0</v>
      </c>
      <c r="AR367" s="25" t="s">
        <v>160</v>
      </c>
      <c r="AT367" s="25" t="s">
        <v>155</v>
      </c>
      <c r="AU367" s="25" t="s">
        <v>86</v>
      </c>
      <c r="AY367" s="25" t="s">
        <v>153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25" t="s">
        <v>84</v>
      </c>
      <c r="BK367" s="217">
        <f>ROUND(I367*H367,2)</f>
        <v>0</v>
      </c>
      <c r="BL367" s="25" t="s">
        <v>160</v>
      </c>
      <c r="BM367" s="25" t="s">
        <v>770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337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754</v>
      </c>
      <c r="G369" s="231"/>
      <c r="H369" s="234">
        <v>57.854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3" customFormat="1" ht="27">
      <c r="B370" s="230"/>
      <c r="C370" s="231"/>
      <c r="D370" s="220" t="s">
        <v>162</v>
      </c>
      <c r="E370" s="232" t="s">
        <v>34</v>
      </c>
      <c r="F370" s="233" t="s">
        <v>755</v>
      </c>
      <c r="G370" s="231"/>
      <c r="H370" s="234">
        <v>148.185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3" customFormat="1" ht="27">
      <c r="B371" s="230"/>
      <c r="C371" s="231"/>
      <c r="D371" s="220" t="s">
        <v>162</v>
      </c>
      <c r="E371" s="232" t="s">
        <v>34</v>
      </c>
      <c r="F371" s="233" t="s">
        <v>756</v>
      </c>
      <c r="G371" s="231"/>
      <c r="H371" s="234">
        <v>116.353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2" customFormat="1" ht="13.5">
      <c r="B372" s="218"/>
      <c r="C372" s="219"/>
      <c r="D372" s="220" t="s">
        <v>162</v>
      </c>
      <c r="E372" s="221" t="s">
        <v>34</v>
      </c>
      <c r="F372" s="222" t="s">
        <v>681</v>
      </c>
      <c r="G372" s="219"/>
      <c r="H372" s="223" t="s">
        <v>34</v>
      </c>
      <c r="I372" s="224"/>
      <c r="J372" s="219"/>
      <c r="K372" s="219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162</v>
      </c>
      <c r="AU372" s="229" t="s">
        <v>86</v>
      </c>
      <c r="AV372" s="12" t="s">
        <v>84</v>
      </c>
      <c r="AW372" s="12" t="s">
        <v>41</v>
      </c>
      <c r="AX372" s="12" t="s">
        <v>77</v>
      </c>
      <c r="AY372" s="229" t="s">
        <v>153</v>
      </c>
    </row>
    <row r="373" spans="2:51" s="13" customFormat="1" ht="27">
      <c r="B373" s="230"/>
      <c r="C373" s="231"/>
      <c r="D373" s="220" t="s">
        <v>162</v>
      </c>
      <c r="E373" s="232" t="s">
        <v>34</v>
      </c>
      <c r="F373" s="233" t="s">
        <v>757</v>
      </c>
      <c r="G373" s="231"/>
      <c r="H373" s="234">
        <v>113.878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3" customFormat="1" ht="27">
      <c r="B374" s="230"/>
      <c r="C374" s="231"/>
      <c r="D374" s="220" t="s">
        <v>162</v>
      </c>
      <c r="E374" s="232" t="s">
        <v>34</v>
      </c>
      <c r="F374" s="233" t="s">
        <v>758</v>
      </c>
      <c r="G374" s="231"/>
      <c r="H374" s="234">
        <v>145.089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3" customFormat="1" ht="13.5">
      <c r="B375" s="230"/>
      <c r="C375" s="231"/>
      <c r="D375" s="220" t="s">
        <v>162</v>
      </c>
      <c r="E375" s="232" t="s">
        <v>34</v>
      </c>
      <c r="F375" s="233" t="s">
        <v>759</v>
      </c>
      <c r="G375" s="231"/>
      <c r="H375" s="234">
        <v>14.17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51" s="12" customFormat="1" ht="13.5">
      <c r="B376" s="218"/>
      <c r="C376" s="219"/>
      <c r="D376" s="220" t="s">
        <v>162</v>
      </c>
      <c r="E376" s="221" t="s">
        <v>34</v>
      </c>
      <c r="F376" s="222" t="s">
        <v>760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51" s="13" customFormat="1" ht="27">
      <c r="B377" s="230"/>
      <c r="C377" s="231"/>
      <c r="D377" s="220" t="s">
        <v>162</v>
      </c>
      <c r="E377" s="232" t="s">
        <v>34</v>
      </c>
      <c r="F377" s="233" t="s">
        <v>761</v>
      </c>
      <c r="G377" s="231"/>
      <c r="H377" s="234">
        <v>141.615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86</v>
      </c>
      <c r="AV377" s="13" t="s">
        <v>86</v>
      </c>
      <c r="AW377" s="13" t="s">
        <v>41</v>
      </c>
      <c r="AX377" s="13" t="s">
        <v>77</v>
      </c>
      <c r="AY377" s="240" t="s">
        <v>153</v>
      </c>
    </row>
    <row r="378" spans="2:51" s="12" customFormat="1" ht="13.5">
      <c r="B378" s="218"/>
      <c r="C378" s="219"/>
      <c r="D378" s="220" t="s">
        <v>162</v>
      </c>
      <c r="E378" s="221" t="s">
        <v>34</v>
      </c>
      <c r="F378" s="222" t="s">
        <v>326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51" s="13" customFormat="1" ht="27">
      <c r="B379" s="230"/>
      <c r="C379" s="231"/>
      <c r="D379" s="220" t="s">
        <v>162</v>
      </c>
      <c r="E379" s="232" t="s">
        <v>34</v>
      </c>
      <c r="F379" s="233" t="s">
        <v>762</v>
      </c>
      <c r="G379" s="231"/>
      <c r="H379" s="234">
        <v>126.268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162</v>
      </c>
      <c r="AU379" s="240" t="s">
        <v>86</v>
      </c>
      <c r="AV379" s="13" t="s">
        <v>86</v>
      </c>
      <c r="AW379" s="13" t="s">
        <v>41</v>
      </c>
      <c r="AX379" s="13" t="s">
        <v>77</v>
      </c>
      <c r="AY379" s="240" t="s">
        <v>153</v>
      </c>
    </row>
    <row r="380" spans="2:51" s="12" customFormat="1" ht="13.5">
      <c r="B380" s="218"/>
      <c r="C380" s="219"/>
      <c r="D380" s="220" t="s">
        <v>162</v>
      </c>
      <c r="E380" s="221" t="s">
        <v>34</v>
      </c>
      <c r="F380" s="222" t="s">
        <v>469</v>
      </c>
      <c r="G380" s="219"/>
      <c r="H380" s="223" t="s">
        <v>34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162</v>
      </c>
      <c r="AU380" s="229" t="s">
        <v>86</v>
      </c>
      <c r="AV380" s="12" t="s">
        <v>84</v>
      </c>
      <c r="AW380" s="12" t="s">
        <v>41</v>
      </c>
      <c r="AX380" s="12" t="s">
        <v>77</v>
      </c>
      <c r="AY380" s="229" t="s">
        <v>153</v>
      </c>
    </row>
    <row r="381" spans="2:51" s="13" customFormat="1" ht="27">
      <c r="B381" s="230"/>
      <c r="C381" s="231"/>
      <c r="D381" s="220" t="s">
        <v>162</v>
      </c>
      <c r="E381" s="232" t="s">
        <v>34</v>
      </c>
      <c r="F381" s="233" t="s">
        <v>763</v>
      </c>
      <c r="G381" s="231"/>
      <c r="H381" s="234">
        <v>103.773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86</v>
      </c>
      <c r="AV381" s="13" t="s">
        <v>86</v>
      </c>
      <c r="AW381" s="13" t="s">
        <v>41</v>
      </c>
      <c r="AX381" s="13" t="s">
        <v>77</v>
      </c>
      <c r="AY381" s="240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764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27">
      <c r="B383" s="230"/>
      <c r="C383" s="231"/>
      <c r="D383" s="220" t="s">
        <v>162</v>
      </c>
      <c r="E383" s="232" t="s">
        <v>34</v>
      </c>
      <c r="F383" s="233" t="s">
        <v>765</v>
      </c>
      <c r="G383" s="231"/>
      <c r="H383" s="234">
        <v>84.967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766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767</v>
      </c>
      <c r="G385" s="231"/>
      <c r="H385" s="234">
        <v>1.347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4" customFormat="1" ht="13.5">
      <c r="B386" s="241"/>
      <c r="C386" s="242"/>
      <c r="D386" s="220" t="s">
        <v>162</v>
      </c>
      <c r="E386" s="253" t="s">
        <v>34</v>
      </c>
      <c r="F386" s="254" t="s">
        <v>168</v>
      </c>
      <c r="G386" s="242"/>
      <c r="H386" s="255">
        <v>1053.499</v>
      </c>
      <c r="I386" s="247"/>
      <c r="J386" s="242"/>
      <c r="K386" s="242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162</v>
      </c>
      <c r="AU386" s="252" t="s">
        <v>86</v>
      </c>
      <c r="AV386" s="14" t="s">
        <v>160</v>
      </c>
      <c r="AW386" s="14" t="s">
        <v>41</v>
      </c>
      <c r="AX386" s="14" t="s">
        <v>77</v>
      </c>
      <c r="AY386" s="252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771</v>
      </c>
      <c r="G387" s="231"/>
      <c r="H387" s="234">
        <v>3160.497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4" customFormat="1" ht="13.5">
      <c r="B388" s="241"/>
      <c r="C388" s="242"/>
      <c r="D388" s="243" t="s">
        <v>162</v>
      </c>
      <c r="E388" s="244" t="s">
        <v>34</v>
      </c>
      <c r="F388" s="245" t="s">
        <v>168</v>
      </c>
      <c r="G388" s="242"/>
      <c r="H388" s="246">
        <v>3160.497</v>
      </c>
      <c r="I388" s="247"/>
      <c r="J388" s="242"/>
      <c r="K388" s="242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162</v>
      </c>
      <c r="AU388" s="252" t="s">
        <v>86</v>
      </c>
      <c r="AV388" s="14" t="s">
        <v>160</v>
      </c>
      <c r="AW388" s="14" t="s">
        <v>41</v>
      </c>
      <c r="AX388" s="14" t="s">
        <v>84</v>
      </c>
      <c r="AY388" s="252" t="s">
        <v>153</v>
      </c>
    </row>
    <row r="389" spans="2:65" s="1" customFormat="1" ht="31.5" customHeight="1">
      <c r="B389" s="43"/>
      <c r="C389" s="206" t="s">
        <v>341</v>
      </c>
      <c r="D389" s="206" t="s">
        <v>155</v>
      </c>
      <c r="E389" s="207" t="s">
        <v>772</v>
      </c>
      <c r="F389" s="208" t="s">
        <v>773</v>
      </c>
      <c r="G389" s="209" t="s">
        <v>158</v>
      </c>
      <c r="H389" s="210">
        <v>306.768</v>
      </c>
      <c r="I389" s="211"/>
      <c r="J389" s="212">
        <f>ROUND(I389*H389,2)</f>
        <v>0</v>
      </c>
      <c r="K389" s="208" t="s">
        <v>159</v>
      </c>
      <c r="L389" s="63"/>
      <c r="M389" s="213" t="s">
        <v>34</v>
      </c>
      <c r="N389" s="214" t="s">
        <v>48</v>
      </c>
      <c r="O389" s="44"/>
      <c r="P389" s="215">
        <f>O389*H389</f>
        <v>0</v>
      </c>
      <c r="Q389" s="215">
        <v>0.0345</v>
      </c>
      <c r="R389" s="215">
        <f>Q389*H389</f>
        <v>10.583496</v>
      </c>
      <c r="S389" s="215">
        <v>0</v>
      </c>
      <c r="T389" s="216">
        <f>S389*H389</f>
        <v>0</v>
      </c>
      <c r="AR389" s="25" t="s">
        <v>160</v>
      </c>
      <c r="AT389" s="25" t="s">
        <v>155</v>
      </c>
      <c r="AU389" s="25" t="s">
        <v>86</v>
      </c>
      <c r="AY389" s="25" t="s">
        <v>153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25" t="s">
        <v>84</v>
      </c>
      <c r="BK389" s="217">
        <f>ROUND(I389*H389,2)</f>
        <v>0</v>
      </c>
      <c r="BL389" s="25" t="s">
        <v>160</v>
      </c>
      <c r="BM389" s="25" t="s">
        <v>774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332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333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27">
      <c r="B392" s="230"/>
      <c r="C392" s="231"/>
      <c r="D392" s="220" t="s">
        <v>162</v>
      </c>
      <c r="E392" s="232" t="s">
        <v>34</v>
      </c>
      <c r="F392" s="233" t="s">
        <v>334</v>
      </c>
      <c r="G392" s="231"/>
      <c r="H392" s="234">
        <v>132.979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3" customFormat="1" ht="27">
      <c r="B393" s="230"/>
      <c r="C393" s="231"/>
      <c r="D393" s="220" t="s">
        <v>162</v>
      </c>
      <c r="E393" s="232" t="s">
        <v>34</v>
      </c>
      <c r="F393" s="233" t="s">
        <v>335</v>
      </c>
      <c r="G393" s="231"/>
      <c r="H393" s="234">
        <v>159.89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162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336</v>
      </c>
      <c r="G394" s="231"/>
      <c r="H394" s="234">
        <v>13.899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4" customFormat="1" ht="13.5">
      <c r="B395" s="241"/>
      <c r="C395" s="242"/>
      <c r="D395" s="243" t="s">
        <v>162</v>
      </c>
      <c r="E395" s="244" t="s">
        <v>34</v>
      </c>
      <c r="F395" s="245" t="s">
        <v>168</v>
      </c>
      <c r="G395" s="242"/>
      <c r="H395" s="246">
        <v>306.768</v>
      </c>
      <c r="I395" s="247"/>
      <c r="J395" s="242"/>
      <c r="K395" s="242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162</v>
      </c>
      <c r="AU395" s="252" t="s">
        <v>86</v>
      </c>
      <c r="AV395" s="14" t="s">
        <v>160</v>
      </c>
      <c r="AW395" s="14" t="s">
        <v>41</v>
      </c>
      <c r="AX395" s="14" t="s">
        <v>84</v>
      </c>
      <c r="AY395" s="252" t="s">
        <v>153</v>
      </c>
    </row>
    <row r="396" spans="2:65" s="1" customFormat="1" ht="31.5" customHeight="1">
      <c r="B396" s="43"/>
      <c r="C396" s="206" t="s">
        <v>367</v>
      </c>
      <c r="D396" s="206" t="s">
        <v>155</v>
      </c>
      <c r="E396" s="207" t="s">
        <v>775</v>
      </c>
      <c r="F396" s="208" t="s">
        <v>776</v>
      </c>
      <c r="G396" s="209" t="s">
        <v>158</v>
      </c>
      <c r="H396" s="210">
        <v>613.536</v>
      </c>
      <c r="I396" s="211"/>
      <c r="J396" s="212">
        <f>ROUND(I396*H396,2)</f>
        <v>0</v>
      </c>
      <c r="K396" s="208" t="s">
        <v>159</v>
      </c>
      <c r="L396" s="63"/>
      <c r="M396" s="213" t="s">
        <v>34</v>
      </c>
      <c r="N396" s="214" t="s">
        <v>48</v>
      </c>
      <c r="O396" s="44"/>
      <c r="P396" s="215">
        <f>O396*H396</f>
        <v>0</v>
      </c>
      <c r="Q396" s="215">
        <v>0.01</v>
      </c>
      <c r="R396" s="215">
        <f>Q396*H396</f>
        <v>6.1353599999999995</v>
      </c>
      <c r="S396" s="215">
        <v>0</v>
      </c>
      <c r="T396" s="216">
        <f>S396*H396</f>
        <v>0</v>
      </c>
      <c r="AR396" s="25" t="s">
        <v>160</v>
      </c>
      <c r="AT396" s="25" t="s">
        <v>155</v>
      </c>
      <c r="AU396" s="25" t="s">
        <v>86</v>
      </c>
      <c r="AY396" s="25" t="s">
        <v>153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25" t="s">
        <v>84</v>
      </c>
      <c r="BK396" s="217">
        <f>ROUND(I396*H396,2)</f>
        <v>0</v>
      </c>
      <c r="BL396" s="25" t="s">
        <v>160</v>
      </c>
      <c r="BM396" s="25" t="s">
        <v>777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332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2" customFormat="1" ht="13.5">
      <c r="B398" s="218"/>
      <c r="C398" s="219"/>
      <c r="D398" s="220" t="s">
        <v>162</v>
      </c>
      <c r="E398" s="221" t="s">
        <v>34</v>
      </c>
      <c r="F398" s="222" t="s">
        <v>333</v>
      </c>
      <c r="G398" s="219"/>
      <c r="H398" s="223" t="s">
        <v>34</v>
      </c>
      <c r="I398" s="224"/>
      <c r="J398" s="219"/>
      <c r="K398" s="219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162</v>
      </c>
      <c r="AU398" s="229" t="s">
        <v>86</v>
      </c>
      <c r="AV398" s="12" t="s">
        <v>84</v>
      </c>
      <c r="AW398" s="12" t="s">
        <v>41</v>
      </c>
      <c r="AX398" s="12" t="s">
        <v>77</v>
      </c>
      <c r="AY398" s="229" t="s">
        <v>153</v>
      </c>
    </row>
    <row r="399" spans="2:51" s="13" customFormat="1" ht="27">
      <c r="B399" s="230"/>
      <c r="C399" s="231"/>
      <c r="D399" s="220" t="s">
        <v>162</v>
      </c>
      <c r="E399" s="232" t="s">
        <v>34</v>
      </c>
      <c r="F399" s="233" t="s">
        <v>334</v>
      </c>
      <c r="G399" s="231"/>
      <c r="H399" s="234">
        <v>132.979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153</v>
      </c>
    </row>
    <row r="400" spans="2:51" s="13" customFormat="1" ht="27">
      <c r="B400" s="230"/>
      <c r="C400" s="231"/>
      <c r="D400" s="220" t="s">
        <v>162</v>
      </c>
      <c r="E400" s="232" t="s">
        <v>34</v>
      </c>
      <c r="F400" s="233" t="s">
        <v>335</v>
      </c>
      <c r="G400" s="231"/>
      <c r="H400" s="234">
        <v>159.89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336</v>
      </c>
      <c r="G401" s="231"/>
      <c r="H401" s="234">
        <v>13.899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4" customFormat="1" ht="13.5">
      <c r="B402" s="241"/>
      <c r="C402" s="242"/>
      <c r="D402" s="220" t="s">
        <v>162</v>
      </c>
      <c r="E402" s="253" t="s">
        <v>34</v>
      </c>
      <c r="F402" s="254" t="s">
        <v>168</v>
      </c>
      <c r="G402" s="242"/>
      <c r="H402" s="255">
        <v>306.768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77</v>
      </c>
      <c r="AY402" s="252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778</v>
      </c>
      <c r="G403" s="231"/>
      <c r="H403" s="234">
        <v>613.536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4" customFormat="1" ht="13.5">
      <c r="B404" s="241"/>
      <c r="C404" s="242"/>
      <c r="D404" s="243" t="s">
        <v>162</v>
      </c>
      <c r="E404" s="244" t="s">
        <v>34</v>
      </c>
      <c r="F404" s="245" t="s">
        <v>168</v>
      </c>
      <c r="G404" s="242"/>
      <c r="H404" s="246">
        <v>613.536</v>
      </c>
      <c r="I404" s="247"/>
      <c r="J404" s="242"/>
      <c r="K404" s="242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162</v>
      </c>
      <c r="AU404" s="252" t="s">
        <v>86</v>
      </c>
      <c r="AV404" s="14" t="s">
        <v>160</v>
      </c>
      <c r="AW404" s="14" t="s">
        <v>41</v>
      </c>
      <c r="AX404" s="14" t="s">
        <v>84</v>
      </c>
      <c r="AY404" s="252" t="s">
        <v>153</v>
      </c>
    </row>
    <row r="405" spans="2:65" s="1" customFormat="1" ht="31.5" customHeight="1">
      <c r="B405" s="43"/>
      <c r="C405" s="206" t="s">
        <v>377</v>
      </c>
      <c r="D405" s="206" t="s">
        <v>155</v>
      </c>
      <c r="E405" s="207" t="s">
        <v>779</v>
      </c>
      <c r="F405" s="208" t="s">
        <v>780</v>
      </c>
      <c r="G405" s="209" t="s">
        <v>171</v>
      </c>
      <c r="H405" s="210">
        <v>29.604</v>
      </c>
      <c r="I405" s="211"/>
      <c r="J405" s="212">
        <f>ROUND(I405*H405,2)</f>
        <v>0</v>
      </c>
      <c r="K405" s="208" t="s">
        <v>159</v>
      </c>
      <c r="L405" s="63"/>
      <c r="M405" s="213" t="s">
        <v>34</v>
      </c>
      <c r="N405" s="214" t="s">
        <v>48</v>
      </c>
      <c r="O405" s="44"/>
      <c r="P405" s="215">
        <f>O405*H405</f>
        <v>0</v>
      </c>
      <c r="Q405" s="215">
        <v>2.25634</v>
      </c>
      <c r="R405" s="215">
        <f>Q405*H405</f>
        <v>66.79668935999999</v>
      </c>
      <c r="S405" s="215">
        <v>0</v>
      </c>
      <c r="T405" s="216">
        <f>S405*H405</f>
        <v>0</v>
      </c>
      <c r="AR405" s="25" t="s">
        <v>160</v>
      </c>
      <c r="AT405" s="25" t="s">
        <v>155</v>
      </c>
      <c r="AU405" s="25" t="s">
        <v>86</v>
      </c>
      <c r="AY405" s="25" t="s">
        <v>153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25" t="s">
        <v>84</v>
      </c>
      <c r="BK405" s="217">
        <f>ROUND(I405*H405,2)</f>
        <v>0</v>
      </c>
      <c r="BL405" s="25" t="s">
        <v>160</v>
      </c>
      <c r="BM405" s="25" t="s">
        <v>781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173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2" customFormat="1" ht="13.5">
      <c r="B407" s="218"/>
      <c r="C407" s="219"/>
      <c r="D407" s="220" t="s">
        <v>162</v>
      </c>
      <c r="E407" s="221" t="s">
        <v>34</v>
      </c>
      <c r="F407" s="222" t="s">
        <v>174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51" s="13" customFormat="1" ht="13.5">
      <c r="B408" s="230"/>
      <c r="C408" s="231"/>
      <c r="D408" s="220" t="s">
        <v>162</v>
      </c>
      <c r="E408" s="232" t="s">
        <v>34</v>
      </c>
      <c r="F408" s="233" t="s">
        <v>175</v>
      </c>
      <c r="G408" s="231"/>
      <c r="H408" s="234">
        <v>21.22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162</v>
      </c>
      <c r="AU408" s="240" t="s">
        <v>86</v>
      </c>
      <c r="AV408" s="13" t="s">
        <v>86</v>
      </c>
      <c r="AW408" s="13" t="s">
        <v>41</v>
      </c>
      <c r="AX408" s="13" t="s">
        <v>77</v>
      </c>
      <c r="AY408" s="240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176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177</v>
      </c>
      <c r="G410" s="231"/>
      <c r="H410" s="234">
        <v>10.37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178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179</v>
      </c>
      <c r="G412" s="231"/>
      <c r="H412" s="234">
        <v>13.63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180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181</v>
      </c>
      <c r="G414" s="231"/>
      <c r="H414" s="234">
        <v>9.53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4" customFormat="1" ht="13.5">
      <c r="B415" s="241"/>
      <c r="C415" s="242"/>
      <c r="D415" s="220" t="s">
        <v>162</v>
      </c>
      <c r="E415" s="253" t="s">
        <v>34</v>
      </c>
      <c r="F415" s="254" t="s">
        <v>168</v>
      </c>
      <c r="G415" s="242"/>
      <c r="H415" s="255">
        <v>54.75</v>
      </c>
      <c r="I415" s="247"/>
      <c r="J415" s="242"/>
      <c r="K415" s="242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162</v>
      </c>
      <c r="AU415" s="252" t="s">
        <v>86</v>
      </c>
      <c r="AV415" s="14" t="s">
        <v>160</v>
      </c>
      <c r="AW415" s="14" t="s">
        <v>41</v>
      </c>
      <c r="AX415" s="14" t="s">
        <v>77</v>
      </c>
      <c r="AY415" s="252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782</v>
      </c>
      <c r="G416" s="231"/>
      <c r="H416" s="234">
        <v>2.738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3" customFormat="1" ht="13.5">
      <c r="B417" s="230"/>
      <c r="C417" s="231"/>
      <c r="D417" s="220" t="s">
        <v>162</v>
      </c>
      <c r="E417" s="232" t="s">
        <v>34</v>
      </c>
      <c r="F417" s="233" t="s">
        <v>783</v>
      </c>
      <c r="G417" s="231"/>
      <c r="H417" s="234">
        <v>3.285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86</v>
      </c>
      <c r="AV417" s="13" t="s">
        <v>86</v>
      </c>
      <c r="AW417" s="13" t="s">
        <v>41</v>
      </c>
      <c r="AX417" s="13" t="s">
        <v>77</v>
      </c>
      <c r="AY417" s="240" t="s">
        <v>153</v>
      </c>
    </row>
    <row r="418" spans="2:51" s="14" customFormat="1" ht="13.5">
      <c r="B418" s="241"/>
      <c r="C418" s="242"/>
      <c r="D418" s="220" t="s">
        <v>162</v>
      </c>
      <c r="E418" s="253" t="s">
        <v>34</v>
      </c>
      <c r="F418" s="254" t="s">
        <v>257</v>
      </c>
      <c r="G418" s="242"/>
      <c r="H418" s="255">
        <v>6.023</v>
      </c>
      <c r="I418" s="247"/>
      <c r="J418" s="242"/>
      <c r="K418" s="242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162</v>
      </c>
      <c r="AU418" s="252" t="s">
        <v>86</v>
      </c>
      <c r="AV418" s="14" t="s">
        <v>160</v>
      </c>
      <c r="AW418" s="14" t="s">
        <v>41</v>
      </c>
      <c r="AX418" s="14" t="s">
        <v>77</v>
      </c>
      <c r="AY418" s="252" t="s">
        <v>153</v>
      </c>
    </row>
    <row r="419" spans="2:51" s="12" customFormat="1" ht="13.5">
      <c r="B419" s="218"/>
      <c r="C419" s="219"/>
      <c r="D419" s="220" t="s">
        <v>162</v>
      </c>
      <c r="E419" s="221" t="s">
        <v>34</v>
      </c>
      <c r="F419" s="222" t="s">
        <v>182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183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184</v>
      </c>
      <c r="G421" s="231"/>
      <c r="H421" s="234">
        <v>8.58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2" customFormat="1" ht="13.5">
      <c r="B422" s="218"/>
      <c r="C422" s="219"/>
      <c r="D422" s="220" t="s">
        <v>162</v>
      </c>
      <c r="E422" s="221" t="s">
        <v>34</v>
      </c>
      <c r="F422" s="222" t="s">
        <v>185</v>
      </c>
      <c r="G422" s="219"/>
      <c r="H422" s="223" t="s">
        <v>34</v>
      </c>
      <c r="I422" s="224"/>
      <c r="J422" s="219"/>
      <c r="K422" s="219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162</v>
      </c>
      <c r="AU422" s="229" t="s">
        <v>86</v>
      </c>
      <c r="AV422" s="12" t="s">
        <v>84</v>
      </c>
      <c r="AW422" s="12" t="s">
        <v>41</v>
      </c>
      <c r="AX422" s="12" t="s">
        <v>77</v>
      </c>
      <c r="AY422" s="229" t="s">
        <v>153</v>
      </c>
    </row>
    <row r="423" spans="2:51" s="13" customFormat="1" ht="13.5">
      <c r="B423" s="230"/>
      <c r="C423" s="231"/>
      <c r="D423" s="220" t="s">
        <v>162</v>
      </c>
      <c r="E423" s="232" t="s">
        <v>34</v>
      </c>
      <c r="F423" s="233" t="s">
        <v>186</v>
      </c>
      <c r="G423" s="231"/>
      <c r="H423" s="234">
        <v>7.64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187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3" customFormat="1" ht="13.5">
      <c r="B425" s="230"/>
      <c r="C425" s="231"/>
      <c r="D425" s="220" t="s">
        <v>162</v>
      </c>
      <c r="E425" s="232" t="s">
        <v>34</v>
      </c>
      <c r="F425" s="233" t="s">
        <v>188</v>
      </c>
      <c r="G425" s="231"/>
      <c r="H425" s="234">
        <v>15.64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86</v>
      </c>
      <c r="AV425" s="13" t="s">
        <v>86</v>
      </c>
      <c r="AW425" s="13" t="s">
        <v>41</v>
      </c>
      <c r="AX425" s="13" t="s">
        <v>77</v>
      </c>
      <c r="AY425" s="240" t="s">
        <v>153</v>
      </c>
    </row>
    <row r="426" spans="2:51" s="12" customFormat="1" ht="13.5">
      <c r="B426" s="218"/>
      <c r="C426" s="219"/>
      <c r="D426" s="220" t="s">
        <v>162</v>
      </c>
      <c r="E426" s="221" t="s">
        <v>34</v>
      </c>
      <c r="F426" s="222" t="s">
        <v>189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51" s="13" customFormat="1" ht="13.5">
      <c r="B427" s="230"/>
      <c r="C427" s="231"/>
      <c r="D427" s="220" t="s">
        <v>162</v>
      </c>
      <c r="E427" s="232" t="s">
        <v>34</v>
      </c>
      <c r="F427" s="233" t="s">
        <v>190</v>
      </c>
      <c r="G427" s="231"/>
      <c r="H427" s="234">
        <v>18.8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162</v>
      </c>
      <c r="AU427" s="240" t="s">
        <v>86</v>
      </c>
      <c r="AV427" s="13" t="s">
        <v>86</v>
      </c>
      <c r="AW427" s="13" t="s">
        <v>41</v>
      </c>
      <c r="AX427" s="13" t="s">
        <v>77</v>
      </c>
      <c r="AY427" s="240" t="s">
        <v>153</v>
      </c>
    </row>
    <row r="428" spans="2:51" s="14" customFormat="1" ht="13.5">
      <c r="B428" s="241"/>
      <c r="C428" s="242"/>
      <c r="D428" s="220" t="s">
        <v>162</v>
      </c>
      <c r="E428" s="253" t="s">
        <v>34</v>
      </c>
      <c r="F428" s="254" t="s">
        <v>168</v>
      </c>
      <c r="G428" s="242"/>
      <c r="H428" s="255">
        <v>50.66</v>
      </c>
      <c r="I428" s="247"/>
      <c r="J428" s="242"/>
      <c r="K428" s="242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162</v>
      </c>
      <c r="AU428" s="252" t="s">
        <v>86</v>
      </c>
      <c r="AV428" s="14" t="s">
        <v>160</v>
      </c>
      <c r="AW428" s="14" t="s">
        <v>41</v>
      </c>
      <c r="AX428" s="14" t="s">
        <v>77</v>
      </c>
      <c r="AY428" s="252" t="s">
        <v>153</v>
      </c>
    </row>
    <row r="429" spans="2:51" s="13" customFormat="1" ht="13.5">
      <c r="B429" s="230"/>
      <c r="C429" s="231"/>
      <c r="D429" s="220" t="s">
        <v>162</v>
      </c>
      <c r="E429" s="232" t="s">
        <v>34</v>
      </c>
      <c r="F429" s="233" t="s">
        <v>784</v>
      </c>
      <c r="G429" s="231"/>
      <c r="H429" s="234">
        <v>2.533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785</v>
      </c>
      <c r="G430" s="231"/>
      <c r="H430" s="234">
        <v>4.053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20" t="s">
        <v>162</v>
      </c>
      <c r="E431" s="253" t="s">
        <v>34</v>
      </c>
      <c r="F431" s="254" t="s">
        <v>257</v>
      </c>
      <c r="G431" s="242"/>
      <c r="H431" s="255">
        <v>6.586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51" s="12" customFormat="1" ht="13.5">
      <c r="B432" s="218"/>
      <c r="C432" s="219"/>
      <c r="D432" s="220" t="s">
        <v>162</v>
      </c>
      <c r="E432" s="221" t="s">
        <v>34</v>
      </c>
      <c r="F432" s="222" t="s">
        <v>258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162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259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3" customFormat="1" ht="13.5">
      <c r="B434" s="230"/>
      <c r="C434" s="231"/>
      <c r="D434" s="220" t="s">
        <v>162</v>
      </c>
      <c r="E434" s="232" t="s">
        <v>34</v>
      </c>
      <c r="F434" s="233" t="s">
        <v>260</v>
      </c>
      <c r="G434" s="231"/>
      <c r="H434" s="234">
        <v>26.16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162</v>
      </c>
      <c r="AU434" s="240" t="s">
        <v>86</v>
      </c>
      <c r="AV434" s="13" t="s">
        <v>86</v>
      </c>
      <c r="AW434" s="13" t="s">
        <v>41</v>
      </c>
      <c r="AX434" s="13" t="s">
        <v>77</v>
      </c>
      <c r="AY434" s="240" t="s">
        <v>153</v>
      </c>
    </row>
    <row r="435" spans="2:51" s="12" customFormat="1" ht="13.5">
      <c r="B435" s="218"/>
      <c r="C435" s="219"/>
      <c r="D435" s="220" t="s">
        <v>162</v>
      </c>
      <c r="E435" s="221" t="s">
        <v>34</v>
      </c>
      <c r="F435" s="222" t="s">
        <v>261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51" s="13" customFormat="1" ht="13.5">
      <c r="B436" s="230"/>
      <c r="C436" s="231"/>
      <c r="D436" s="220" t="s">
        <v>162</v>
      </c>
      <c r="E436" s="232" t="s">
        <v>34</v>
      </c>
      <c r="F436" s="233" t="s">
        <v>262</v>
      </c>
      <c r="G436" s="231"/>
      <c r="H436" s="234">
        <v>35.25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51" s="12" customFormat="1" ht="13.5">
      <c r="B437" s="218"/>
      <c r="C437" s="219"/>
      <c r="D437" s="220" t="s">
        <v>162</v>
      </c>
      <c r="E437" s="221" t="s">
        <v>34</v>
      </c>
      <c r="F437" s="222" t="s">
        <v>263</v>
      </c>
      <c r="G437" s="219"/>
      <c r="H437" s="223" t="s">
        <v>34</v>
      </c>
      <c r="I437" s="224"/>
      <c r="J437" s="219"/>
      <c r="K437" s="219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162</v>
      </c>
      <c r="AU437" s="229" t="s">
        <v>86</v>
      </c>
      <c r="AV437" s="12" t="s">
        <v>84</v>
      </c>
      <c r="AW437" s="12" t="s">
        <v>41</v>
      </c>
      <c r="AX437" s="12" t="s">
        <v>77</v>
      </c>
      <c r="AY437" s="229" t="s">
        <v>153</v>
      </c>
    </row>
    <row r="438" spans="2:51" s="13" customFormat="1" ht="13.5">
      <c r="B438" s="230"/>
      <c r="C438" s="231"/>
      <c r="D438" s="220" t="s">
        <v>162</v>
      </c>
      <c r="E438" s="232" t="s">
        <v>34</v>
      </c>
      <c r="F438" s="233" t="s">
        <v>264</v>
      </c>
      <c r="G438" s="231"/>
      <c r="H438" s="234">
        <v>29.71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51" s="12" customFormat="1" ht="13.5">
      <c r="B439" s="218"/>
      <c r="C439" s="219"/>
      <c r="D439" s="220" t="s">
        <v>162</v>
      </c>
      <c r="E439" s="221" t="s">
        <v>34</v>
      </c>
      <c r="F439" s="222" t="s">
        <v>265</v>
      </c>
      <c r="G439" s="219"/>
      <c r="H439" s="223" t="s">
        <v>34</v>
      </c>
      <c r="I439" s="224"/>
      <c r="J439" s="219"/>
      <c r="K439" s="219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162</v>
      </c>
      <c r="AU439" s="229" t="s">
        <v>86</v>
      </c>
      <c r="AV439" s="12" t="s">
        <v>84</v>
      </c>
      <c r="AW439" s="12" t="s">
        <v>41</v>
      </c>
      <c r="AX439" s="12" t="s">
        <v>77</v>
      </c>
      <c r="AY439" s="229" t="s">
        <v>153</v>
      </c>
    </row>
    <row r="440" spans="2:51" s="13" customFormat="1" ht="13.5">
      <c r="B440" s="230"/>
      <c r="C440" s="231"/>
      <c r="D440" s="220" t="s">
        <v>162</v>
      </c>
      <c r="E440" s="232" t="s">
        <v>34</v>
      </c>
      <c r="F440" s="233" t="s">
        <v>266</v>
      </c>
      <c r="G440" s="231"/>
      <c r="H440" s="234">
        <v>12.24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162</v>
      </c>
      <c r="AU440" s="240" t="s">
        <v>86</v>
      </c>
      <c r="AV440" s="13" t="s">
        <v>86</v>
      </c>
      <c r="AW440" s="13" t="s">
        <v>41</v>
      </c>
      <c r="AX440" s="13" t="s">
        <v>77</v>
      </c>
      <c r="AY440" s="240" t="s">
        <v>153</v>
      </c>
    </row>
    <row r="441" spans="2:51" s="14" customFormat="1" ht="13.5">
      <c r="B441" s="241"/>
      <c r="C441" s="242"/>
      <c r="D441" s="220" t="s">
        <v>162</v>
      </c>
      <c r="E441" s="253" t="s">
        <v>34</v>
      </c>
      <c r="F441" s="254" t="s">
        <v>168</v>
      </c>
      <c r="G441" s="242"/>
      <c r="H441" s="255">
        <v>103.36</v>
      </c>
      <c r="I441" s="247"/>
      <c r="J441" s="242"/>
      <c r="K441" s="242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162</v>
      </c>
      <c r="AU441" s="252" t="s">
        <v>86</v>
      </c>
      <c r="AV441" s="14" t="s">
        <v>160</v>
      </c>
      <c r="AW441" s="14" t="s">
        <v>41</v>
      </c>
      <c r="AX441" s="14" t="s">
        <v>77</v>
      </c>
      <c r="AY441" s="252" t="s">
        <v>153</v>
      </c>
    </row>
    <row r="442" spans="2:51" s="13" customFormat="1" ht="13.5">
      <c r="B442" s="230"/>
      <c r="C442" s="231"/>
      <c r="D442" s="220" t="s">
        <v>162</v>
      </c>
      <c r="E442" s="232" t="s">
        <v>34</v>
      </c>
      <c r="F442" s="233" t="s">
        <v>786</v>
      </c>
      <c r="G442" s="231"/>
      <c r="H442" s="234">
        <v>6.202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51" s="14" customFormat="1" ht="13.5">
      <c r="B443" s="241"/>
      <c r="C443" s="242"/>
      <c r="D443" s="220" t="s">
        <v>162</v>
      </c>
      <c r="E443" s="253" t="s">
        <v>34</v>
      </c>
      <c r="F443" s="254" t="s">
        <v>257</v>
      </c>
      <c r="G443" s="242"/>
      <c r="H443" s="255">
        <v>6.202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51" s="12" customFormat="1" ht="13.5">
      <c r="B444" s="218"/>
      <c r="C444" s="219"/>
      <c r="D444" s="220" t="s">
        <v>162</v>
      </c>
      <c r="E444" s="221" t="s">
        <v>34</v>
      </c>
      <c r="F444" s="222" t="s">
        <v>267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162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268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3" customFormat="1" ht="13.5">
      <c r="B446" s="230"/>
      <c r="C446" s="231"/>
      <c r="D446" s="220" t="s">
        <v>162</v>
      </c>
      <c r="E446" s="232" t="s">
        <v>34</v>
      </c>
      <c r="F446" s="233" t="s">
        <v>269</v>
      </c>
      <c r="G446" s="231"/>
      <c r="H446" s="234">
        <v>7.13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51" s="12" customFormat="1" ht="13.5">
      <c r="B447" s="218"/>
      <c r="C447" s="219"/>
      <c r="D447" s="220" t="s">
        <v>162</v>
      </c>
      <c r="E447" s="221" t="s">
        <v>34</v>
      </c>
      <c r="F447" s="222" t="s">
        <v>270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51" s="13" customFormat="1" ht="13.5">
      <c r="B448" s="230"/>
      <c r="C448" s="231"/>
      <c r="D448" s="220" t="s">
        <v>162</v>
      </c>
      <c r="E448" s="232" t="s">
        <v>34</v>
      </c>
      <c r="F448" s="233" t="s">
        <v>271</v>
      </c>
      <c r="G448" s="231"/>
      <c r="H448" s="234">
        <v>12.91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51" s="12" customFormat="1" ht="13.5">
      <c r="B449" s="218"/>
      <c r="C449" s="219"/>
      <c r="D449" s="220" t="s">
        <v>162</v>
      </c>
      <c r="E449" s="221" t="s">
        <v>34</v>
      </c>
      <c r="F449" s="222" t="s">
        <v>272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51" s="13" customFormat="1" ht="13.5">
      <c r="B450" s="230"/>
      <c r="C450" s="231"/>
      <c r="D450" s="220" t="s">
        <v>162</v>
      </c>
      <c r="E450" s="232" t="s">
        <v>34</v>
      </c>
      <c r="F450" s="233" t="s">
        <v>273</v>
      </c>
      <c r="G450" s="231"/>
      <c r="H450" s="234">
        <v>7.61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162</v>
      </c>
      <c r="AU450" s="240" t="s">
        <v>86</v>
      </c>
      <c r="AV450" s="13" t="s">
        <v>86</v>
      </c>
      <c r="AW450" s="13" t="s">
        <v>41</v>
      </c>
      <c r="AX450" s="13" t="s">
        <v>77</v>
      </c>
      <c r="AY450" s="240" t="s">
        <v>153</v>
      </c>
    </row>
    <row r="451" spans="2:51" s="12" customFormat="1" ht="13.5">
      <c r="B451" s="218"/>
      <c r="C451" s="219"/>
      <c r="D451" s="220" t="s">
        <v>162</v>
      </c>
      <c r="E451" s="221" t="s">
        <v>34</v>
      </c>
      <c r="F451" s="222" t="s">
        <v>274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51" s="13" customFormat="1" ht="13.5">
      <c r="B452" s="230"/>
      <c r="C452" s="231"/>
      <c r="D452" s="220" t="s">
        <v>162</v>
      </c>
      <c r="E452" s="232" t="s">
        <v>34</v>
      </c>
      <c r="F452" s="233" t="s">
        <v>275</v>
      </c>
      <c r="G452" s="231"/>
      <c r="H452" s="234">
        <v>5.75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162</v>
      </c>
      <c r="AU452" s="240" t="s">
        <v>86</v>
      </c>
      <c r="AV452" s="13" t="s">
        <v>86</v>
      </c>
      <c r="AW452" s="13" t="s">
        <v>41</v>
      </c>
      <c r="AX452" s="13" t="s">
        <v>77</v>
      </c>
      <c r="AY452" s="240" t="s">
        <v>153</v>
      </c>
    </row>
    <row r="453" spans="2:51" s="14" customFormat="1" ht="13.5">
      <c r="B453" s="241"/>
      <c r="C453" s="242"/>
      <c r="D453" s="220" t="s">
        <v>162</v>
      </c>
      <c r="E453" s="253" t="s">
        <v>34</v>
      </c>
      <c r="F453" s="254" t="s">
        <v>168</v>
      </c>
      <c r="G453" s="242"/>
      <c r="H453" s="255">
        <v>33.4</v>
      </c>
      <c r="I453" s="247"/>
      <c r="J453" s="242"/>
      <c r="K453" s="242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162</v>
      </c>
      <c r="AU453" s="252" t="s">
        <v>86</v>
      </c>
      <c r="AV453" s="14" t="s">
        <v>160</v>
      </c>
      <c r="AW453" s="14" t="s">
        <v>41</v>
      </c>
      <c r="AX453" s="14" t="s">
        <v>77</v>
      </c>
      <c r="AY453" s="252" t="s">
        <v>153</v>
      </c>
    </row>
    <row r="454" spans="2:51" s="13" customFormat="1" ht="13.5">
      <c r="B454" s="230"/>
      <c r="C454" s="231"/>
      <c r="D454" s="220" t="s">
        <v>162</v>
      </c>
      <c r="E454" s="232" t="s">
        <v>34</v>
      </c>
      <c r="F454" s="233" t="s">
        <v>787</v>
      </c>
      <c r="G454" s="231"/>
      <c r="H454" s="234">
        <v>2.004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AT454" s="240" t="s">
        <v>162</v>
      </c>
      <c r="AU454" s="240" t="s">
        <v>86</v>
      </c>
      <c r="AV454" s="13" t="s">
        <v>86</v>
      </c>
      <c r="AW454" s="13" t="s">
        <v>41</v>
      </c>
      <c r="AX454" s="13" t="s">
        <v>77</v>
      </c>
      <c r="AY454" s="240" t="s">
        <v>153</v>
      </c>
    </row>
    <row r="455" spans="2:51" s="14" customFormat="1" ht="13.5">
      <c r="B455" s="241"/>
      <c r="C455" s="242"/>
      <c r="D455" s="220" t="s">
        <v>162</v>
      </c>
      <c r="E455" s="253" t="s">
        <v>34</v>
      </c>
      <c r="F455" s="254" t="s">
        <v>257</v>
      </c>
      <c r="G455" s="242"/>
      <c r="H455" s="255">
        <v>2.004</v>
      </c>
      <c r="I455" s="247"/>
      <c r="J455" s="242"/>
      <c r="K455" s="242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162</v>
      </c>
      <c r="AU455" s="252" t="s">
        <v>86</v>
      </c>
      <c r="AV455" s="14" t="s">
        <v>160</v>
      </c>
      <c r="AW455" s="14" t="s">
        <v>41</v>
      </c>
      <c r="AX455" s="14" t="s">
        <v>77</v>
      </c>
      <c r="AY455" s="252" t="s">
        <v>153</v>
      </c>
    </row>
    <row r="456" spans="2:51" s="12" customFormat="1" ht="13.5">
      <c r="B456" s="218"/>
      <c r="C456" s="219"/>
      <c r="D456" s="220" t="s">
        <v>162</v>
      </c>
      <c r="E456" s="221" t="s">
        <v>34</v>
      </c>
      <c r="F456" s="222" t="s">
        <v>163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164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3" customFormat="1" ht="13.5">
      <c r="B458" s="230"/>
      <c r="C458" s="231"/>
      <c r="D458" s="220" t="s">
        <v>162</v>
      </c>
      <c r="E458" s="232" t="s">
        <v>34</v>
      </c>
      <c r="F458" s="233" t="s">
        <v>165</v>
      </c>
      <c r="G458" s="231"/>
      <c r="H458" s="234">
        <v>90.53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162</v>
      </c>
      <c r="AU458" s="240" t="s">
        <v>86</v>
      </c>
      <c r="AV458" s="13" t="s">
        <v>86</v>
      </c>
      <c r="AW458" s="13" t="s">
        <v>41</v>
      </c>
      <c r="AX458" s="13" t="s">
        <v>77</v>
      </c>
      <c r="AY458" s="240" t="s">
        <v>153</v>
      </c>
    </row>
    <row r="459" spans="2:51" s="14" customFormat="1" ht="13.5">
      <c r="B459" s="241"/>
      <c r="C459" s="242"/>
      <c r="D459" s="220" t="s">
        <v>162</v>
      </c>
      <c r="E459" s="253" t="s">
        <v>34</v>
      </c>
      <c r="F459" s="254" t="s">
        <v>168</v>
      </c>
      <c r="G459" s="242"/>
      <c r="H459" s="255">
        <v>90.53</v>
      </c>
      <c r="I459" s="247"/>
      <c r="J459" s="242"/>
      <c r="K459" s="242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162</v>
      </c>
      <c r="AU459" s="252" t="s">
        <v>86</v>
      </c>
      <c r="AV459" s="14" t="s">
        <v>160</v>
      </c>
      <c r="AW459" s="14" t="s">
        <v>41</v>
      </c>
      <c r="AX459" s="14" t="s">
        <v>77</v>
      </c>
      <c r="AY459" s="252" t="s">
        <v>153</v>
      </c>
    </row>
    <row r="460" spans="2:51" s="13" customFormat="1" ht="13.5">
      <c r="B460" s="230"/>
      <c r="C460" s="231"/>
      <c r="D460" s="220" t="s">
        <v>162</v>
      </c>
      <c r="E460" s="232" t="s">
        <v>34</v>
      </c>
      <c r="F460" s="233" t="s">
        <v>788</v>
      </c>
      <c r="G460" s="231"/>
      <c r="H460" s="234">
        <v>5.432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51" s="14" customFormat="1" ht="13.5">
      <c r="B461" s="241"/>
      <c r="C461" s="242"/>
      <c r="D461" s="220" t="s">
        <v>162</v>
      </c>
      <c r="E461" s="253" t="s">
        <v>34</v>
      </c>
      <c r="F461" s="254" t="s">
        <v>257</v>
      </c>
      <c r="G461" s="242"/>
      <c r="H461" s="255">
        <v>5.432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51" s="12" customFormat="1" ht="13.5">
      <c r="B462" s="218"/>
      <c r="C462" s="219"/>
      <c r="D462" s="220" t="s">
        <v>162</v>
      </c>
      <c r="E462" s="221" t="s">
        <v>34</v>
      </c>
      <c r="F462" s="222" t="s">
        <v>166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162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153</v>
      </c>
    </row>
    <row r="463" spans="2:51" s="12" customFormat="1" ht="13.5">
      <c r="B463" s="218"/>
      <c r="C463" s="219"/>
      <c r="D463" s="220" t="s">
        <v>162</v>
      </c>
      <c r="E463" s="221" t="s">
        <v>34</v>
      </c>
      <c r="F463" s="222" t="s">
        <v>164</v>
      </c>
      <c r="G463" s="219"/>
      <c r="H463" s="223" t="s">
        <v>34</v>
      </c>
      <c r="I463" s="224"/>
      <c r="J463" s="219"/>
      <c r="K463" s="219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162</v>
      </c>
      <c r="AU463" s="229" t="s">
        <v>86</v>
      </c>
      <c r="AV463" s="12" t="s">
        <v>84</v>
      </c>
      <c r="AW463" s="12" t="s">
        <v>41</v>
      </c>
      <c r="AX463" s="12" t="s">
        <v>77</v>
      </c>
      <c r="AY463" s="229" t="s">
        <v>153</v>
      </c>
    </row>
    <row r="464" spans="2:51" s="13" customFormat="1" ht="13.5">
      <c r="B464" s="230"/>
      <c r="C464" s="231"/>
      <c r="D464" s="220" t="s">
        <v>162</v>
      </c>
      <c r="E464" s="232" t="s">
        <v>34</v>
      </c>
      <c r="F464" s="233" t="s">
        <v>167</v>
      </c>
      <c r="G464" s="231"/>
      <c r="H464" s="234">
        <v>31.52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162</v>
      </c>
      <c r="AU464" s="240" t="s">
        <v>86</v>
      </c>
      <c r="AV464" s="13" t="s">
        <v>86</v>
      </c>
      <c r="AW464" s="13" t="s">
        <v>41</v>
      </c>
      <c r="AX464" s="13" t="s">
        <v>77</v>
      </c>
      <c r="AY464" s="240" t="s">
        <v>153</v>
      </c>
    </row>
    <row r="465" spans="2:51" s="14" customFormat="1" ht="13.5">
      <c r="B465" s="241"/>
      <c r="C465" s="242"/>
      <c r="D465" s="220" t="s">
        <v>162</v>
      </c>
      <c r="E465" s="253" t="s">
        <v>34</v>
      </c>
      <c r="F465" s="254" t="s">
        <v>168</v>
      </c>
      <c r="G465" s="242"/>
      <c r="H465" s="255">
        <v>31.52</v>
      </c>
      <c r="I465" s="247"/>
      <c r="J465" s="242"/>
      <c r="K465" s="242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162</v>
      </c>
      <c r="AU465" s="252" t="s">
        <v>86</v>
      </c>
      <c r="AV465" s="14" t="s">
        <v>160</v>
      </c>
      <c r="AW465" s="14" t="s">
        <v>41</v>
      </c>
      <c r="AX465" s="14" t="s">
        <v>77</v>
      </c>
      <c r="AY465" s="252" t="s">
        <v>153</v>
      </c>
    </row>
    <row r="466" spans="2:51" s="13" customFormat="1" ht="13.5">
      <c r="B466" s="230"/>
      <c r="C466" s="231"/>
      <c r="D466" s="220" t="s">
        <v>162</v>
      </c>
      <c r="E466" s="232" t="s">
        <v>34</v>
      </c>
      <c r="F466" s="233" t="s">
        <v>789</v>
      </c>
      <c r="G466" s="231"/>
      <c r="H466" s="234">
        <v>1.891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162</v>
      </c>
      <c r="AU466" s="240" t="s">
        <v>86</v>
      </c>
      <c r="AV466" s="13" t="s">
        <v>86</v>
      </c>
      <c r="AW466" s="13" t="s">
        <v>41</v>
      </c>
      <c r="AX466" s="13" t="s">
        <v>77</v>
      </c>
      <c r="AY466" s="240" t="s">
        <v>153</v>
      </c>
    </row>
    <row r="467" spans="2:51" s="14" customFormat="1" ht="13.5">
      <c r="B467" s="241"/>
      <c r="C467" s="242"/>
      <c r="D467" s="220" t="s">
        <v>162</v>
      </c>
      <c r="E467" s="253" t="s">
        <v>34</v>
      </c>
      <c r="F467" s="254" t="s">
        <v>257</v>
      </c>
      <c r="G467" s="242"/>
      <c r="H467" s="255">
        <v>1.891</v>
      </c>
      <c r="I467" s="247"/>
      <c r="J467" s="242"/>
      <c r="K467" s="242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162</v>
      </c>
      <c r="AU467" s="252" t="s">
        <v>86</v>
      </c>
      <c r="AV467" s="14" t="s">
        <v>160</v>
      </c>
      <c r="AW467" s="14" t="s">
        <v>41</v>
      </c>
      <c r="AX467" s="14" t="s">
        <v>77</v>
      </c>
      <c r="AY467" s="252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283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3" customFormat="1" ht="13.5">
      <c r="B469" s="230"/>
      <c r="C469" s="231"/>
      <c r="D469" s="220" t="s">
        <v>162</v>
      </c>
      <c r="E469" s="232" t="s">
        <v>34</v>
      </c>
      <c r="F469" s="233" t="s">
        <v>284</v>
      </c>
      <c r="G469" s="231"/>
      <c r="H469" s="234">
        <v>29.314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51" s="14" customFormat="1" ht="13.5">
      <c r="B470" s="241"/>
      <c r="C470" s="242"/>
      <c r="D470" s="220" t="s">
        <v>162</v>
      </c>
      <c r="E470" s="253" t="s">
        <v>34</v>
      </c>
      <c r="F470" s="254" t="s">
        <v>168</v>
      </c>
      <c r="G470" s="242"/>
      <c r="H470" s="255">
        <v>29.314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77</v>
      </c>
      <c r="AY470" s="252" t="s">
        <v>153</v>
      </c>
    </row>
    <row r="471" spans="2:51" s="13" customFormat="1" ht="13.5">
      <c r="B471" s="230"/>
      <c r="C471" s="231"/>
      <c r="D471" s="220" t="s">
        <v>162</v>
      </c>
      <c r="E471" s="232" t="s">
        <v>34</v>
      </c>
      <c r="F471" s="233" t="s">
        <v>790</v>
      </c>
      <c r="G471" s="231"/>
      <c r="H471" s="234">
        <v>1.466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AT471" s="240" t="s">
        <v>162</v>
      </c>
      <c r="AU471" s="240" t="s">
        <v>86</v>
      </c>
      <c r="AV471" s="13" t="s">
        <v>86</v>
      </c>
      <c r="AW471" s="13" t="s">
        <v>41</v>
      </c>
      <c r="AX471" s="13" t="s">
        <v>77</v>
      </c>
      <c r="AY471" s="240" t="s">
        <v>153</v>
      </c>
    </row>
    <row r="472" spans="2:51" s="14" customFormat="1" ht="13.5">
      <c r="B472" s="241"/>
      <c r="C472" s="242"/>
      <c r="D472" s="220" t="s">
        <v>162</v>
      </c>
      <c r="E472" s="253" t="s">
        <v>34</v>
      </c>
      <c r="F472" s="254" t="s">
        <v>257</v>
      </c>
      <c r="G472" s="242"/>
      <c r="H472" s="255">
        <v>1.466</v>
      </c>
      <c r="I472" s="247"/>
      <c r="J472" s="242"/>
      <c r="K472" s="242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162</v>
      </c>
      <c r="AU472" s="252" t="s">
        <v>86</v>
      </c>
      <c r="AV472" s="14" t="s">
        <v>160</v>
      </c>
      <c r="AW472" s="14" t="s">
        <v>41</v>
      </c>
      <c r="AX472" s="14" t="s">
        <v>77</v>
      </c>
      <c r="AY472" s="252" t="s">
        <v>153</v>
      </c>
    </row>
    <row r="473" spans="2:51" s="13" customFormat="1" ht="13.5">
      <c r="B473" s="230"/>
      <c r="C473" s="231"/>
      <c r="D473" s="220" t="s">
        <v>162</v>
      </c>
      <c r="E473" s="232" t="s">
        <v>34</v>
      </c>
      <c r="F473" s="233" t="s">
        <v>791</v>
      </c>
      <c r="G473" s="231"/>
      <c r="H473" s="234">
        <v>29.604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162</v>
      </c>
      <c r="AU473" s="240" t="s">
        <v>86</v>
      </c>
      <c r="AV473" s="13" t="s">
        <v>86</v>
      </c>
      <c r="AW473" s="13" t="s">
        <v>41</v>
      </c>
      <c r="AX473" s="13" t="s">
        <v>77</v>
      </c>
      <c r="AY473" s="240" t="s">
        <v>153</v>
      </c>
    </row>
    <row r="474" spans="2:51" s="14" customFormat="1" ht="13.5">
      <c r="B474" s="241"/>
      <c r="C474" s="242"/>
      <c r="D474" s="243" t="s">
        <v>162</v>
      </c>
      <c r="E474" s="244" t="s">
        <v>34</v>
      </c>
      <c r="F474" s="245" t="s">
        <v>287</v>
      </c>
      <c r="G474" s="242"/>
      <c r="H474" s="246">
        <v>29.604</v>
      </c>
      <c r="I474" s="247"/>
      <c r="J474" s="242"/>
      <c r="K474" s="242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162</v>
      </c>
      <c r="AU474" s="252" t="s">
        <v>86</v>
      </c>
      <c r="AV474" s="14" t="s">
        <v>160</v>
      </c>
      <c r="AW474" s="14" t="s">
        <v>41</v>
      </c>
      <c r="AX474" s="14" t="s">
        <v>84</v>
      </c>
      <c r="AY474" s="252" t="s">
        <v>153</v>
      </c>
    </row>
    <row r="475" spans="2:65" s="1" customFormat="1" ht="31.5" customHeight="1">
      <c r="B475" s="43"/>
      <c r="C475" s="206" t="s">
        <v>385</v>
      </c>
      <c r="D475" s="206" t="s">
        <v>155</v>
      </c>
      <c r="E475" s="207" t="s">
        <v>792</v>
      </c>
      <c r="F475" s="208" t="s">
        <v>793</v>
      </c>
      <c r="G475" s="209" t="s">
        <v>171</v>
      </c>
      <c r="H475" s="210">
        <v>29.604</v>
      </c>
      <c r="I475" s="211"/>
      <c r="J475" s="212">
        <f>ROUND(I475*H475,2)</f>
        <v>0</v>
      </c>
      <c r="K475" s="208" t="s">
        <v>159</v>
      </c>
      <c r="L475" s="63"/>
      <c r="M475" s="213" t="s">
        <v>34</v>
      </c>
      <c r="N475" s="214" t="s">
        <v>48</v>
      </c>
      <c r="O475" s="44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AR475" s="25" t="s">
        <v>160</v>
      </c>
      <c r="AT475" s="25" t="s">
        <v>155</v>
      </c>
      <c r="AU475" s="25" t="s">
        <v>86</v>
      </c>
      <c r="AY475" s="25" t="s">
        <v>153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25" t="s">
        <v>84</v>
      </c>
      <c r="BK475" s="217">
        <f>ROUND(I475*H475,2)</f>
        <v>0</v>
      </c>
      <c r="BL475" s="25" t="s">
        <v>160</v>
      </c>
      <c r="BM475" s="25" t="s">
        <v>794</v>
      </c>
    </row>
    <row r="476" spans="2:51" s="12" customFormat="1" ht="13.5">
      <c r="B476" s="218"/>
      <c r="C476" s="219"/>
      <c r="D476" s="220" t="s">
        <v>162</v>
      </c>
      <c r="E476" s="221" t="s">
        <v>34</v>
      </c>
      <c r="F476" s="222" t="s">
        <v>173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162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153</v>
      </c>
    </row>
    <row r="477" spans="2:51" s="12" customFormat="1" ht="13.5">
      <c r="B477" s="218"/>
      <c r="C477" s="219"/>
      <c r="D477" s="220" t="s">
        <v>162</v>
      </c>
      <c r="E477" s="221" t="s">
        <v>34</v>
      </c>
      <c r="F477" s="222" t="s">
        <v>174</v>
      </c>
      <c r="G477" s="219"/>
      <c r="H477" s="223" t="s">
        <v>34</v>
      </c>
      <c r="I477" s="224"/>
      <c r="J477" s="219"/>
      <c r="K477" s="219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162</v>
      </c>
      <c r="AU477" s="229" t="s">
        <v>86</v>
      </c>
      <c r="AV477" s="12" t="s">
        <v>84</v>
      </c>
      <c r="AW477" s="12" t="s">
        <v>41</v>
      </c>
      <c r="AX477" s="12" t="s">
        <v>77</v>
      </c>
      <c r="AY477" s="229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175</v>
      </c>
      <c r="G478" s="231"/>
      <c r="H478" s="234">
        <v>21.22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2" customFormat="1" ht="13.5">
      <c r="B479" s="218"/>
      <c r="C479" s="219"/>
      <c r="D479" s="220" t="s">
        <v>162</v>
      </c>
      <c r="E479" s="221" t="s">
        <v>34</v>
      </c>
      <c r="F479" s="222" t="s">
        <v>176</v>
      </c>
      <c r="G479" s="219"/>
      <c r="H479" s="223" t="s">
        <v>34</v>
      </c>
      <c r="I479" s="224"/>
      <c r="J479" s="219"/>
      <c r="K479" s="219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162</v>
      </c>
      <c r="AU479" s="229" t="s">
        <v>86</v>
      </c>
      <c r="AV479" s="12" t="s">
        <v>84</v>
      </c>
      <c r="AW479" s="12" t="s">
        <v>41</v>
      </c>
      <c r="AX479" s="12" t="s">
        <v>77</v>
      </c>
      <c r="AY479" s="229" t="s">
        <v>153</v>
      </c>
    </row>
    <row r="480" spans="2:51" s="13" customFormat="1" ht="13.5">
      <c r="B480" s="230"/>
      <c r="C480" s="231"/>
      <c r="D480" s="220" t="s">
        <v>162</v>
      </c>
      <c r="E480" s="232" t="s">
        <v>34</v>
      </c>
      <c r="F480" s="233" t="s">
        <v>177</v>
      </c>
      <c r="G480" s="231"/>
      <c r="H480" s="234">
        <v>10.37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AT480" s="240" t="s">
        <v>162</v>
      </c>
      <c r="AU480" s="240" t="s">
        <v>86</v>
      </c>
      <c r="AV480" s="13" t="s">
        <v>86</v>
      </c>
      <c r="AW480" s="13" t="s">
        <v>41</v>
      </c>
      <c r="AX480" s="13" t="s">
        <v>77</v>
      </c>
      <c r="AY480" s="240" t="s">
        <v>153</v>
      </c>
    </row>
    <row r="481" spans="2:51" s="12" customFormat="1" ht="13.5">
      <c r="B481" s="218"/>
      <c r="C481" s="219"/>
      <c r="D481" s="220" t="s">
        <v>162</v>
      </c>
      <c r="E481" s="221" t="s">
        <v>34</v>
      </c>
      <c r="F481" s="222" t="s">
        <v>178</v>
      </c>
      <c r="G481" s="219"/>
      <c r="H481" s="223" t="s">
        <v>34</v>
      </c>
      <c r="I481" s="224"/>
      <c r="J481" s="219"/>
      <c r="K481" s="219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162</v>
      </c>
      <c r="AU481" s="229" t="s">
        <v>86</v>
      </c>
      <c r="AV481" s="12" t="s">
        <v>84</v>
      </c>
      <c r="AW481" s="12" t="s">
        <v>41</v>
      </c>
      <c r="AX481" s="12" t="s">
        <v>77</v>
      </c>
      <c r="AY481" s="229" t="s">
        <v>153</v>
      </c>
    </row>
    <row r="482" spans="2:51" s="13" customFormat="1" ht="13.5">
      <c r="B482" s="230"/>
      <c r="C482" s="231"/>
      <c r="D482" s="220" t="s">
        <v>162</v>
      </c>
      <c r="E482" s="232" t="s">
        <v>34</v>
      </c>
      <c r="F482" s="233" t="s">
        <v>179</v>
      </c>
      <c r="G482" s="231"/>
      <c r="H482" s="234">
        <v>13.63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AT482" s="240" t="s">
        <v>162</v>
      </c>
      <c r="AU482" s="240" t="s">
        <v>86</v>
      </c>
      <c r="AV482" s="13" t="s">
        <v>86</v>
      </c>
      <c r="AW482" s="13" t="s">
        <v>41</v>
      </c>
      <c r="AX482" s="13" t="s">
        <v>77</v>
      </c>
      <c r="AY482" s="240" t="s">
        <v>153</v>
      </c>
    </row>
    <row r="483" spans="2:51" s="12" customFormat="1" ht="13.5">
      <c r="B483" s="218"/>
      <c r="C483" s="219"/>
      <c r="D483" s="220" t="s">
        <v>162</v>
      </c>
      <c r="E483" s="221" t="s">
        <v>34</v>
      </c>
      <c r="F483" s="222" t="s">
        <v>180</v>
      </c>
      <c r="G483" s="219"/>
      <c r="H483" s="223" t="s">
        <v>34</v>
      </c>
      <c r="I483" s="224"/>
      <c r="J483" s="219"/>
      <c r="K483" s="219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162</v>
      </c>
      <c r="AU483" s="229" t="s">
        <v>86</v>
      </c>
      <c r="AV483" s="12" t="s">
        <v>84</v>
      </c>
      <c r="AW483" s="12" t="s">
        <v>41</v>
      </c>
      <c r="AX483" s="12" t="s">
        <v>77</v>
      </c>
      <c r="AY483" s="229" t="s">
        <v>153</v>
      </c>
    </row>
    <row r="484" spans="2:51" s="13" customFormat="1" ht="13.5">
      <c r="B484" s="230"/>
      <c r="C484" s="231"/>
      <c r="D484" s="220" t="s">
        <v>162</v>
      </c>
      <c r="E484" s="232" t="s">
        <v>34</v>
      </c>
      <c r="F484" s="233" t="s">
        <v>181</v>
      </c>
      <c r="G484" s="231"/>
      <c r="H484" s="234">
        <v>9.53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162</v>
      </c>
      <c r="AU484" s="240" t="s">
        <v>86</v>
      </c>
      <c r="AV484" s="13" t="s">
        <v>86</v>
      </c>
      <c r="AW484" s="13" t="s">
        <v>41</v>
      </c>
      <c r="AX484" s="13" t="s">
        <v>77</v>
      </c>
      <c r="AY484" s="240" t="s">
        <v>153</v>
      </c>
    </row>
    <row r="485" spans="2:51" s="14" customFormat="1" ht="13.5">
      <c r="B485" s="241"/>
      <c r="C485" s="242"/>
      <c r="D485" s="220" t="s">
        <v>162</v>
      </c>
      <c r="E485" s="253" t="s">
        <v>34</v>
      </c>
      <c r="F485" s="254" t="s">
        <v>168</v>
      </c>
      <c r="G485" s="242"/>
      <c r="H485" s="255">
        <v>54.75</v>
      </c>
      <c r="I485" s="247"/>
      <c r="J485" s="242"/>
      <c r="K485" s="242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162</v>
      </c>
      <c r="AU485" s="252" t="s">
        <v>86</v>
      </c>
      <c r="AV485" s="14" t="s">
        <v>160</v>
      </c>
      <c r="AW485" s="14" t="s">
        <v>41</v>
      </c>
      <c r="AX485" s="14" t="s">
        <v>77</v>
      </c>
      <c r="AY485" s="252" t="s">
        <v>153</v>
      </c>
    </row>
    <row r="486" spans="2:51" s="13" customFormat="1" ht="13.5">
      <c r="B486" s="230"/>
      <c r="C486" s="231"/>
      <c r="D486" s="220" t="s">
        <v>162</v>
      </c>
      <c r="E486" s="232" t="s">
        <v>34</v>
      </c>
      <c r="F486" s="233" t="s">
        <v>782</v>
      </c>
      <c r="G486" s="231"/>
      <c r="H486" s="234">
        <v>2.738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162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153</v>
      </c>
    </row>
    <row r="487" spans="2:51" s="13" customFormat="1" ht="13.5">
      <c r="B487" s="230"/>
      <c r="C487" s="231"/>
      <c r="D487" s="220" t="s">
        <v>162</v>
      </c>
      <c r="E487" s="232" t="s">
        <v>34</v>
      </c>
      <c r="F487" s="233" t="s">
        <v>783</v>
      </c>
      <c r="G487" s="231"/>
      <c r="H487" s="234">
        <v>3.285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162</v>
      </c>
      <c r="AU487" s="240" t="s">
        <v>86</v>
      </c>
      <c r="AV487" s="13" t="s">
        <v>86</v>
      </c>
      <c r="AW487" s="13" t="s">
        <v>41</v>
      </c>
      <c r="AX487" s="13" t="s">
        <v>77</v>
      </c>
      <c r="AY487" s="240" t="s">
        <v>153</v>
      </c>
    </row>
    <row r="488" spans="2:51" s="14" customFormat="1" ht="13.5">
      <c r="B488" s="241"/>
      <c r="C488" s="242"/>
      <c r="D488" s="220" t="s">
        <v>162</v>
      </c>
      <c r="E488" s="253" t="s">
        <v>34</v>
      </c>
      <c r="F488" s="254" t="s">
        <v>257</v>
      </c>
      <c r="G488" s="242"/>
      <c r="H488" s="255">
        <v>6.023</v>
      </c>
      <c r="I488" s="247"/>
      <c r="J488" s="242"/>
      <c r="K488" s="242"/>
      <c r="L488" s="248"/>
      <c r="M488" s="249"/>
      <c r="N488" s="250"/>
      <c r="O488" s="250"/>
      <c r="P488" s="250"/>
      <c r="Q488" s="250"/>
      <c r="R488" s="250"/>
      <c r="S488" s="250"/>
      <c r="T488" s="251"/>
      <c r="AT488" s="252" t="s">
        <v>162</v>
      </c>
      <c r="AU488" s="252" t="s">
        <v>86</v>
      </c>
      <c r="AV488" s="14" t="s">
        <v>160</v>
      </c>
      <c r="AW488" s="14" t="s">
        <v>41</v>
      </c>
      <c r="AX488" s="14" t="s">
        <v>77</v>
      </c>
      <c r="AY488" s="252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182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183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184</v>
      </c>
      <c r="G491" s="231"/>
      <c r="H491" s="234">
        <v>8.58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2" customFormat="1" ht="13.5">
      <c r="B492" s="218"/>
      <c r="C492" s="219"/>
      <c r="D492" s="220" t="s">
        <v>162</v>
      </c>
      <c r="E492" s="221" t="s">
        <v>34</v>
      </c>
      <c r="F492" s="222" t="s">
        <v>185</v>
      </c>
      <c r="G492" s="219"/>
      <c r="H492" s="223" t="s">
        <v>34</v>
      </c>
      <c r="I492" s="224"/>
      <c r="J492" s="219"/>
      <c r="K492" s="219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162</v>
      </c>
      <c r="AU492" s="229" t="s">
        <v>86</v>
      </c>
      <c r="AV492" s="12" t="s">
        <v>84</v>
      </c>
      <c r="AW492" s="12" t="s">
        <v>41</v>
      </c>
      <c r="AX492" s="12" t="s">
        <v>77</v>
      </c>
      <c r="AY492" s="229" t="s">
        <v>153</v>
      </c>
    </row>
    <row r="493" spans="2:51" s="13" customFormat="1" ht="13.5">
      <c r="B493" s="230"/>
      <c r="C493" s="231"/>
      <c r="D493" s="220" t="s">
        <v>162</v>
      </c>
      <c r="E493" s="232" t="s">
        <v>34</v>
      </c>
      <c r="F493" s="233" t="s">
        <v>186</v>
      </c>
      <c r="G493" s="231"/>
      <c r="H493" s="234">
        <v>7.64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162</v>
      </c>
      <c r="AU493" s="240" t="s">
        <v>86</v>
      </c>
      <c r="AV493" s="13" t="s">
        <v>86</v>
      </c>
      <c r="AW493" s="13" t="s">
        <v>41</v>
      </c>
      <c r="AX493" s="13" t="s">
        <v>77</v>
      </c>
      <c r="AY493" s="240" t="s">
        <v>153</v>
      </c>
    </row>
    <row r="494" spans="2:51" s="12" customFormat="1" ht="13.5">
      <c r="B494" s="218"/>
      <c r="C494" s="219"/>
      <c r="D494" s="220" t="s">
        <v>162</v>
      </c>
      <c r="E494" s="221" t="s">
        <v>34</v>
      </c>
      <c r="F494" s="222" t="s">
        <v>187</v>
      </c>
      <c r="G494" s="219"/>
      <c r="H494" s="223" t="s">
        <v>34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162</v>
      </c>
      <c r="AU494" s="229" t="s">
        <v>86</v>
      </c>
      <c r="AV494" s="12" t="s">
        <v>84</v>
      </c>
      <c r="AW494" s="12" t="s">
        <v>41</v>
      </c>
      <c r="AX494" s="12" t="s">
        <v>77</v>
      </c>
      <c r="AY494" s="229" t="s">
        <v>153</v>
      </c>
    </row>
    <row r="495" spans="2:51" s="13" customFormat="1" ht="13.5">
      <c r="B495" s="230"/>
      <c r="C495" s="231"/>
      <c r="D495" s="220" t="s">
        <v>162</v>
      </c>
      <c r="E495" s="232" t="s">
        <v>34</v>
      </c>
      <c r="F495" s="233" t="s">
        <v>188</v>
      </c>
      <c r="G495" s="231"/>
      <c r="H495" s="234">
        <v>15.64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162</v>
      </c>
      <c r="AU495" s="240" t="s">
        <v>86</v>
      </c>
      <c r="AV495" s="13" t="s">
        <v>86</v>
      </c>
      <c r="AW495" s="13" t="s">
        <v>41</v>
      </c>
      <c r="AX495" s="13" t="s">
        <v>77</v>
      </c>
      <c r="AY495" s="240" t="s">
        <v>153</v>
      </c>
    </row>
    <row r="496" spans="2:51" s="12" customFormat="1" ht="13.5">
      <c r="B496" s="218"/>
      <c r="C496" s="219"/>
      <c r="D496" s="220" t="s">
        <v>162</v>
      </c>
      <c r="E496" s="221" t="s">
        <v>34</v>
      </c>
      <c r="F496" s="222" t="s">
        <v>189</v>
      </c>
      <c r="G496" s="219"/>
      <c r="H496" s="223" t="s">
        <v>34</v>
      </c>
      <c r="I496" s="224"/>
      <c r="J496" s="219"/>
      <c r="K496" s="219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162</v>
      </c>
      <c r="AU496" s="229" t="s">
        <v>86</v>
      </c>
      <c r="AV496" s="12" t="s">
        <v>84</v>
      </c>
      <c r="AW496" s="12" t="s">
        <v>41</v>
      </c>
      <c r="AX496" s="12" t="s">
        <v>77</v>
      </c>
      <c r="AY496" s="229" t="s">
        <v>153</v>
      </c>
    </row>
    <row r="497" spans="2:51" s="13" customFormat="1" ht="13.5">
      <c r="B497" s="230"/>
      <c r="C497" s="231"/>
      <c r="D497" s="220" t="s">
        <v>162</v>
      </c>
      <c r="E497" s="232" t="s">
        <v>34</v>
      </c>
      <c r="F497" s="233" t="s">
        <v>190</v>
      </c>
      <c r="G497" s="231"/>
      <c r="H497" s="234">
        <v>18.8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162</v>
      </c>
      <c r="AU497" s="240" t="s">
        <v>86</v>
      </c>
      <c r="AV497" s="13" t="s">
        <v>86</v>
      </c>
      <c r="AW497" s="13" t="s">
        <v>41</v>
      </c>
      <c r="AX497" s="13" t="s">
        <v>77</v>
      </c>
      <c r="AY497" s="240" t="s">
        <v>153</v>
      </c>
    </row>
    <row r="498" spans="2:51" s="14" customFormat="1" ht="13.5">
      <c r="B498" s="241"/>
      <c r="C498" s="242"/>
      <c r="D498" s="220" t="s">
        <v>162</v>
      </c>
      <c r="E498" s="253" t="s">
        <v>34</v>
      </c>
      <c r="F498" s="254" t="s">
        <v>168</v>
      </c>
      <c r="G498" s="242"/>
      <c r="H498" s="255">
        <v>50.66</v>
      </c>
      <c r="I498" s="247"/>
      <c r="J498" s="242"/>
      <c r="K498" s="242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162</v>
      </c>
      <c r="AU498" s="252" t="s">
        <v>86</v>
      </c>
      <c r="AV498" s="14" t="s">
        <v>160</v>
      </c>
      <c r="AW498" s="14" t="s">
        <v>41</v>
      </c>
      <c r="AX498" s="14" t="s">
        <v>77</v>
      </c>
      <c r="AY498" s="252" t="s">
        <v>153</v>
      </c>
    </row>
    <row r="499" spans="2:51" s="13" customFormat="1" ht="13.5">
      <c r="B499" s="230"/>
      <c r="C499" s="231"/>
      <c r="D499" s="220" t="s">
        <v>162</v>
      </c>
      <c r="E499" s="232" t="s">
        <v>34</v>
      </c>
      <c r="F499" s="233" t="s">
        <v>784</v>
      </c>
      <c r="G499" s="231"/>
      <c r="H499" s="234">
        <v>2.533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3" customFormat="1" ht="13.5">
      <c r="B500" s="230"/>
      <c r="C500" s="231"/>
      <c r="D500" s="220" t="s">
        <v>162</v>
      </c>
      <c r="E500" s="232" t="s">
        <v>34</v>
      </c>
      <c r="F500" s="233" t="s">
        <v>785</v>
      </c>
      <c r="G500" s="231"/>
      <c r="H500" s="234">
        <v>4.053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AT500" s="240" t="s">
        <v>162</v>
      </c>
      <c r="AU500" s="240" t="s">
        <v>86</v>
      </c>
      <c r="AV500" s="13" t="s">
        <v>86</v>
      </c>
      <c r="AW500" s="13" t="s">
        <v>41</v>
      </c>
      <c r="AX500" s="13" t="s">
        <v>77</v>
      </c>
      <c r="AY500" s="240" t="s">
        <v>153</v>
      </c>
    </row>
    <row r="501" spans="2:51" s="14" customFormat="1" ht="13.5">
      <c r="B501" s="241"/>
      <c r="C501" s="242"/>
      <c r="D501" s="220" t="s">
        <v>162</v>
      </c>
      <c r="E501" s="253" t="s">
        <v>34</v>
      </c>
      <c r="F501" s="254" t="s">
        <v>257</v>
      </c>
      <c r="G501" s="242"/>
      <c r="H501" s="255">
        <v>6.586</v>
      </c>
      <c r="I501" s="247"/>
      <c r="J501" s="242"/>
      <c r="K501" s="242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162</v>
      </c>
      <c r="AU501" s="252" t="s">
        <v>86</v>
      </c>
      <c r="AV501" s="14" t="s">
        <v>160</v>
      </c>
      <c r="AW501" s="14" t="s">
        <v>41</v>
      </c>
      <c r="AX501" s="14" t="s">
        <v>77</v>
      </c>
      <c r="AY501" s="252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258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2" customFormat="1" ht="13.5">
      <c r="B503" s="218"/>
      <c r="C503" s="219"/>
      <c r="D503" s="220" t="s">
        <v>162</v>
      </c>
      <c r="E503" s="221" t="s">
        <v>34</v>
      </c>
      <c r="F503" s="222" t="s">
        <v>259</v>
      </c>
      <c r="G503" s="219"/>
      <c r="H503" s="223" t="s">
        <v>34</v>
      </c>
      <c r="I503" s="224"/>
      <c r="J503" s="219"/>
      <c r="K503" s="219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162</v>
      </c>
      <c r="AU503" s="229" t="s">
        <v>86</v>
      </c>
      <c r="AV503" s="12" t="s">
        <v>84</v>
      </c>
      <c r="AW503" s="12" t="s">
        <v>41</v>
      </c>
      <c r="AX503" s="12" t="s">
        <v>77</v>
      </c>
      <c r="AY503" s="229" t="s">
        <v>153</v>
      </c>
    </row>
    <row r="504" spans="2:51" s="13" customFormat="1" ht="13.5">
      <c r="B504" s="230"/>
      <c r="C504" s="231"/>
      <c r="D504" s="220" t="s">
        <v>162</v>
      </c>
      <c r="E504" s="232" t="s">
        <v>34</v>
      </c>
      <c r="F504" s="233" t="s">
        <v>260</v>
      </c>
      <c r="G504" s="231"/>
      <c r="H504" s="234">
        <v>26.16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162</v>
      </c>
      <c r="AU504" s="240" t="s">
        <v>86</v>
      </c>
      <c r="AV504" s="13" t="s">
        <v>86</v>
      </c>
      <c r="AW504" s="13" t="s">
        <v>41</v>
      </c>
      <c r="AX504" s="13" t="s">
        <v>77</v>
      </c>
      <c r="AY504" s="240" t="s">
        <v>153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261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262</v>
      </c>
      <c r="G506" s="231"/>
      <c r="H506" s="234">
        <v>35.25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2" customFormat="1" ht="13.5">
      <c r="B507" s="218"/>
      <c r="C507" s="219"/>
      <c r="D507" s="220" t="s">
        <v>162</v>
      </c>
      <c r="E507" s="221" t="s">
        <v>34</v>
      </c>
      <c r="F507" s="222" t="s">
        <v>263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51" s="13" customFormat="1" ht="13.5">
      <c r="B508" s="230"/>
      <c r="C508" s="231"/>
      <c r="D508" s="220" t="s">
        <v>162</v>
      </c>
      <c r="E508" s="232" t="s">
        <v>34</v>
      </c>
      <c r="F508" s="233" t="s">
        <v>264</v>
      </c>
      <c r="G508" s="231"/>
      <c r="H508" s="234">
        <v>29.71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2" customFormat="1" ht="13.5">
      <c r="B509" s="218"/>
      <c r="C509" s="219"/>
      <c r="D509" s="220" t="s">
        <v>162</v>
      </c>
      <c r="E509" s="221" t="s">
        <v>34</v>
      </c>
      <c r="F509" s="222" t="s">
        <v>265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51" s="13" customFormat="1" ht="13.5">
      <c r="B510" s="230"/>
      <c r="C510" s="231"/>
      <c r="D510" s="220" t="s">
        <v>162</v>
      </c>
      <c r="E510" s="232" t="s">
        <v>34</v>
      </c>
      <c r="F510" s="233" t="s">
        <v>266</v>
      </c>
      <c r="G510" s="231"/>
      <c r="H510" s="234">
        <v>12.24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51" s="14" customFormat="1" ht="13.5">
      <c r="B511" s="241"/>
      <c r="C511" s="242"/>
      <c r="D511" s="220" t="s">
        <v>162</v>
      </c>
      <c r="E511" s="253" t="s">
        <v>34</v>
      </c>
      <c r="F511" s="254" t="s">
        <v>168</v>
      </c>
      <c r="G511" s="242"/>
      <c r="H511" s="255">
        <v>103.36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77</v>
      </c>
      <c r="AY511" s="252" t="s">
        <v>153</v>
      </c>
    </row>
    <row r="512" spans="2:51" s="13" customFormat="1" ht="13.5">
      <c r="B512" s="230"/>
      <c r="C512" s="231"/>
      <c r="D512" s="220" t="s">
        <v>162</v>
      </c>
      <c r="E512" s="232" t="s">
        <v>34</v>
      </c>
      <c r="F512" s="233" t="s">
        <v>786</v>
      </c>
      <c r="G512" s="231"/>
      <c r="H512" s="234">
        <v>6.202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4" customFormat="1" ht="13.5">
      <c r="B513" s="241"/>
      <c r="C513" s="242"/>
      <c r="D513" s="220" t="s">
        <v>162</v>
      </c>
      <c r="E513" s="253" t="s">
        <v>34</v>
      </c>
      <c r="F513" s="254" t="s">
        <v>257</v>
      </c>
      <c r="G513" s="242"/>
      <c r="H513" s="255">
        <v>6.202</v>
      </c>
      <c r="I513" s="247"/>
      <c r="J513" s="242"/>
      <c r="K513" s="242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162</v>
      </c>
      <c r="AU513" s="252" t="s">
        <v>86</v>
      </c>
      <c r="AV513" s="14" t="s">
        <v>160</v>
      </c>
      <c r="AW513" s="14" t="s">
        <v>41</v>
      </c>
      <c r="AX513" s="14" t="s">
        <v>77</v>
      </c>
      <c r="AY513" s="252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267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2" customFormat="1" ht="13.5">
      <c r="B515" s="218"/>
      <c r="C515" s="219"/>
      <c r="D515" s="220" t="s">
        <v>162</v>
      </c>
      <c r="E515" s="221" t="s">
        <v>34</v>
      </c>
      <c r="F515" s="222" t="s">
        <v>268</v>
      </c>
      <c r="G515" s="219"/>
      <c r="H515" s="223" t="s">
        <v>34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162</v>
      </c>
      <c r="AU515" s="229" t="s">
        <v>86</v>
      </c>
      <c r="AV515" s="12" t="s">
        <v>84</v>
      </c>
      <c r="AW515" s="12" t="s">
        <v>41</v>
      </c>
      <c r="AX515" s="12" t="s">
        <v>77</v>
      </c>
      <c r="AY515" s="229" t="s">
        <v>153</v>
      </c>
    </row>
    <row r="516" spans="2:51" s="13" customFormat="1" ht="13.5">
      <c r="B516" s="230"/>
      <c r="C516" s="231"/>
      <c r="D516" s="220" t="s">
        <v>162</v>
      </c>
      <c r="E516" s="232" t="s">
        <v>34</v>
      </c>
      <c r="F516" s="233" t="s">
        <v>269</v>
      </c>
      <c r="G516" s="231"/>
      <c r="H516" s="234">
        <v>7.13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51" s="12" customFormat="1" ht="13.5">
      <c r="B517" s="218"/>
      <c r="C517" s="219"/>
      <c r="D517" s="220" t="s">
        <v>162</v>
      </c>
      <c r="E517" s="221" t="s">
        <v>34</v>
      </c>
      <c r="F517" s="222" t="s">
        <v>270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51" s="13" customFormat="1" ht="13.5">
      <c r="B518" s="230"/>
      <c r="C518" s="231"/>
      <c r="D518" s="220" t="s">
        <v>162</v>
      </c>
      <c r="E518" s="232" t="s">
        <v>34</v>
      </c>
      <c r="F518" s="233" t="s">
        <v>271</v>
      </c>
      <c r="G518" s="231"/>
      <c r="H518" s="234">
        <v>12.91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51" s="12" customFormat="1" ht="13.5">
      <c r="B519" s="218"/>
      <c r="C519" s="219"/>
      <c r="D519" s="220" t="s">
        <v>162</v>
      </c>
      <c r="E519" s="221" t="s">
        <v>34</v>
      </c>
      <c r="F519" s="222" t="s">
        <v>272</v>
      </c>
      <c r="G519" s="219"/>
      <c r="H519" s="223" t="s">
        <v>34</v>
      </c>
      <c r="I519" s="224"/>
      <c r="J519" s="219"/>
      <c r="K519" s="219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162</v>
      </c>
      <c r="AU519" s="229" t="s">
        <v>86</v>
      </c>
      <c r="AV519" s="12" t="s">
        <v>84</v>
      </c>
      <c r="AW519" s="12" t="s">
        <v>41</v>
      </c>
      <c r="AX519" s="12" t="s">
        <v>77</v>
      </c>
      <c r="AY519" s="229" t="s">
        <v>153</v>
      </c>
    </row>
    <row r="520" spans="2:51" s="13" customFormat="1" ht="13.5">
      <c r="B520" s="230"/>
      <c r="C520" s="231"/>
      <c r="D520" s="220" t="s">
        <v>162</v>
      </c>
      <c r="E520" s="232" t="s">
        <v>34</v>
      </c>
      <c r="F520" s="233" t="s">
        <v>273</v>
      </c>
      <c r="G520" s="231"/>
      <c r="H520" s="234">
        <v>7.61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274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275</v>
      </c>
      <c r="G522" s="231"/>
      <c r="H522" s="234">
        <v>5.75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33.4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787</v>
      </c>
      <c r="G524" s="231"/>
      <c r="H524" s="234">
        <v>2.004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4" customFormat="1" ht="13.5">
      <c r="B525" s="241"/>
      <c r="C525" s="242"/>
      <c r="D525" s="220" t="s">
        <v>162</v>
      </c>
      <c r="E525" s="253" t="s">
        <v>34</v>
      </c>
      <c r="F525" s="254" t="s">
        <v>257</v>
      </c>
      <c r="G525" s="242"/>
      <c r="H525" s="255">
        <v>2.004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77</v>
      </c>
      <c r="AY525" s="252" t="s">
        <v>153</v>
      </c>
    </row>
    <row r="526" spans="2:51" s="12" customFormat="1" ht="13.5">
      <c r="B526" s="218"/>
      <c r="C526" s="219"/>
      <c r="D526" s="220" t="s">
        <v>162</v>
      </c>
      <c r="E526" s="221" t="s">
        <v>34</v>
      </c>
      <c r="F526" s="222" t="s">
        <v>163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162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153</v>
      </c>
    </row>
    <row r="527" spans="2:51" s="12" customFormat="1" ht="13.5">
      <c r="B527" s="218"/>
      <c r="C527" s="219"/>
      <c r="D527" s="220" t="s">
        <v>162</v>
      </c>
      <c r="E527" s="221" t="s">
        <v>34</v>
      </c>
      <c r="F527" s="222" t="s">
        <v>164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165</v>
      </c>
      <c r="G528" s="231"/>
      <c r="H528" s="234">
        <v>90.53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4" customFormat="1" ht="13.5">
      <c r="B529" s="241"/>
      <c r="C529" s="242"/>
      <c r="D529" s="220" t="s">
        <v>162</v>
      </c>
      <c r="E529" s="253" t="s">
        <v>34</v>
      </c>
      <c r="F529" s="254" t="s">
        <v>168</v>
      </c>
      <c r="G529" s="242"/>
      <c r="H529" s="255">
        <v>90.53</v>
      </c>
      <c r="I529" s="247"/>
      <c r="J529" s="242"/>
      <c r="K529" s="242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162</v>
      </c>
      <c r="AU529" s="252" t="s">
        <v>86</v>
      </c>
      <c r="AV529" s="14" t="s">
        <v>160</v>
      </c>
      <c r="AW529" s="14" t="s">
        <v>41</v>
      </c>
      <c r="AX529" s="14" t="s">
        <v>77</v>
      </c>
      <c r="AY529" s="252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788</v>
      </c>
      <c r="G530" s="231"/>
      <c r="H530" s="234">
        <v>5.432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4" customFormat="1" ht="13.5">
      <c r="B531" s="241"/>
      <c r="C531" s="242"/>
      <c r="D531" s="220" t="s">
        <v>162</v>
      </c>
      <c r="E531" s="253" t="s">
        <v>34</v>
      </c>
      <c r="F531" s="254" t="s">
        <v>257</v>
      </c>
      <c r="G531" s="242"/>
      <c r="H531" s="255">
        <v>5.432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51" s="12" customFormat="1" ht="13.5">
      <c r="B532" s="218"/>
      <c r="C532" s="219"/>
      <c r="D532" s="220" t="s">
        <v>162</v>
      </c>
      <c r="E532" s="221" t="s">
        <v>34</v>
      </c>
      <c r="F532" s="222" t="s">
        <v>166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162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153</v>
      </c>
    </row>
    <row r="533" spans="2:51" s="12" customFormat="1" ht="13.5">
      <c r="B533" s="218"/>
      <c r="C533" s="219"/>
      <c r="D533" s="220" t="s">
        <v>162</v>
      </c>
      <c r="E533" s="221" t="s">
        <v>34</v>
      </c>
      <c r="F533" s="222" t="s">
        <v>164</v>
      </c>
      <c r="G533" s="219"/>
      <c r="H533" s="223" t="s">
        <v>34</v>
      </c>
      <c r="I533" s="224"/>
      <c r="J533" s="219"/>
      <c r="K533" s="219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162</v>
      </c>
      <c r="AU533" s="229" t="s">
        <v>86</v>
      </c>
      <c r="AV533" s="12" t="s">
        <v>84</v>
      </c>
      <c r="AW533" s="12" t="s">
        <v>41</v>
      </c>
      <c r="AX533" s="12" t="s">
        <v>77</v>
      </c>
      <c r="AY533" s="229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167</v>
      </c>
      <c r="G534" s="231"/>
      <c r="H534" s="234">
        <v>31.52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4" customFormat="1" ht="13.5">
      <c r="B535" s="241"/>
      <c r="C535" s="242"/>
      <c r="D535" s="220" t="s">
        <v>162</v>
      </c>
      <c r="E535" s="253" t="s">
        <v>34</v>
      </c>
      <c r="F535" s="254" t="s">
        <v>168</v>
      </c>
      <c r="G535" s="242"/>
      <c r="H535" s="255">
        <v>31.52</v>
      </c>
      <c r="I535" s="247"/>
      <c r="J535" s="242"/>
      <c r="K535" s="242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162</v>
      </c>
      <c r="AU535" s="252" t="s">
        <v>86</v>
      </c>
      <c r="AV535" s="14" t="s">
        <v>160</v>
      </c>
      <c r="AW535" s="14" t="s">
        <v>41</v>
      </c>
      <c r="AX535" s="14" t="s">
        <v>77</v>
      </c>
      <c r="AY535" s="252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789</v>
      </c>
      <c r="G536" s="231"/>
      <c r="H536" s="234">
        <v>1.891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4" customFormat="1" ht="13.5">
      <c r="B537" s="241"/>
      <c r="C537" s="242"/>
      <c r="D537" s="220" t="s">
        <v>162</v>
      </c>
      <c r="E537" s="253" t="s">
        <v>34</v>
      </c>
      <c r="F537" s="254" t="s">
        <v>257</v>
      </c>
      <c r="G537" s="242"/>
      <c r="H537" s="255">
        <v>1.891</v>
      </c>
      <c r="I537" s="247"/>
      <c r="J537" s="242"/>
      <c r="K537" s="242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162</v>
      </c>
      <c r="AU537" s="252" t="s">
        <v>86</v>
      </c>
      <c r="AV537" s="14" t="s">
        <v>160</v>
      </c>
      <c r="AW537" s="14" t="s">
        <v>41</v>
      </c>
      <c r="AX537" s="14" t="s">
        <v>77</v>
      </c>
      <c r="AY537" s="252" t="s">
        <v>153</v>
      </c>
    </row>
    <row r="538" spans="2:51" s="12" customFormat="1" ht="13.5">
      <c r="B538" s="218"/>
      <c r="C538" s="219"/>
      <c r="D538" s="220" t="s">
        <v>162</v>
      </c>
      <c r="E538" s="221" t="s">
        <v>34</v>
      </c>
      <c r="F538" s="222" t="s">
        <v>283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51" s="13" customFormat="1" ht="13.5">
      <c r="B539" s="230"/>
      <c r="C539" s="231"/>
      <c r="D539" s="220" t="s">
        <v>162</v>
      </c>
      <c r="E539" s="232" t="s">
        <v>34</v>
      </c>
      <c r="F539" s="233" t="s">
        <v>284</v>
      </c>
      <c r="G539" s="231"/>
      <c r="H539" s="234">
        <v>29.314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51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29.314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790</v>
      </c>
      <c r="G541" s="231"/>
      <c r="H541" s="234">
        <v>1.466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20" t="s">
        <v>162</v>
      </c>
      <c r="E542" s="253" t="s">
        <v>34</v>
      </c>
      <c r="F542" s="254" t="s">
        <v>257</v>
      </c>
      <c r="G542" s="242"/>
      <c r="H542" s="255">
        <v>1.466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77</v>
      </c>
      <c r="AY542" s="252" t="s">
        <v>153</v>
      </c>
    </row>
    <row r="543" spans="2:51" s="13" customFormat="1" ht="13.5">
      <c r="B543" s="230"/>
      <c r="C543" s="231"/>
      <c r="D543" s="220" t="s">
        <v>162</v>
      </c>
      <c r="E543" s="232" t="s">
        <v>34</v>
      </c>
      <c r="F543" s="233" t="s">
        <v>791</v>
      </c>
      <c r="G543" s="231"/>
      <c r="H543" s="234">
        <v>29.604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51" s="14" customFormat="1" ht="13.5">
      <c r="B544" s="241"/>
      <c r="C544" s="242"/>
      <c r="D544" s="243" t="s">
        <v>162</v>
      </c>
      <c r="E544" s="244" t="s">
        <v>34</v>
      </c>
      <c r="F544" s="245" t="s">
        <v>287</v>
      </c>
      <c r="G544" s="242"/>
      <c r="H544" s="246">
        <v>29.604</v>
      </c>
      <c r="I544" s="247"/>
      <c r="J544" s="242"/>
      <c r="K544" s="242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162</v>
      </c>
      <c r="AU544" s="252" t="s">
        <v>86</v>
      </c>
      <c r="AV544" s="14" t="s">
        <v>160</v>
      </c>
      <c r="AW544" s="14" t="s">
        <v>41</v>
      </c>
      <c r="AX544" s="14" t="s">
        <v>84</v>
      </c>
      <c r="AY544" s="252" t="s">
        <v>153</v>
      </c>
    </row>
    <row r="545" spans="2:65" s="1" customFormat="1" ht="31.5" customHeight="1">
      <c r="B545" s="43"/>
      <c r="C545" s="206" t="s">
        <v>391</v>
      </c>
      <c r="D545" s="206" t="s">
        <v>155</v>
      </c>
      <c r="E545" s="207" t="s">
        <v>795</v>
      </c>
      <c r="F545" s="208" t="s">
        <v>796</v>
      </c>
      <c r="G545" s="209" t="s">
        <v>171</v>
      </c>
      <c r="H545" s="210">
        <v>29.604</v>
      </c>
      <c r="I545" s="211"/>
      <c r="J545" s="212">
        <f>ROUND(I545*H545,2)</f>
        <v>0</v>
      </c>
      <c r="K545" s="208" t="s">
        <v>159</v>
      </c>
      <c r="L545" s="63"/>
      <c r="M545" s="213" t="s">
        <v>34</v>
      </c>
      <c r="N545" s="214" t="s">
        <v>48</v>
      </c>
      <c r="O545" s="44"/>
      <c r="P545" s="215">
        <f>O545*H545</f>
        <v>0</v>
      </c>
      <c r="Q545" s="215">
        <v>0</v>
      </c>
      <c r="R545" s="215">
        <f>Q545*H545</f>
        <v>0</v>
      </c>
      <c r="S545" s="215">
        <v>0</v>
      </c>
      <c r="T545" s="216">
        <f>S545*H545</f>
        <v>0</v>
      </c>
      <c r="AR545" s="25" t="s">
        <v>160</v>
      </c>
      <c r="AT545" s="25" t="s">
        <v>155</v>
      </c>
      <c r="AU545" s="25" t="s">
        <v>86</v>
      </c>
      <c r="AY545" s="25" t="s">
        <v>153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25" t="s">
        <v>84</v>
      </c>
      <c r="BK545" s="217">
        <f>ROUND(I545*H545,2)</f>
        <v>0</v>
      </c>
      <c r="BL545" s="25" t="s">
        <v>160</v>
      </c>
      <c r="BM545" s="25" t="s">
        <v>797</v>
      </c>
    </row>
    <row r="546" spans="2:51" s="12" customFormat="1" ht="13.5">
      <c r="B546" s="218"/>
      <c r="C546" s="219"/>
      <c r="D546" s="220" t="s">
        <v>162</v>
      </c>
      <c r="E546" s="221" t="s">
        <v>34</v>
      </c>
      <c r="F546" s="222" t="s">
        <v>173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162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153</v>
      </c>
    </row>
    <row r="547" spans="2:51" s="12" customFormat="1" ht="13.5">
      <c r="B547" s="218"/>
      <c r="C547" s="219"/>
      <c r="D547" s="220" t="s">
        <v>162</v>
      </c>
      <c r="E547" s="221" t="s">
        <v>34</v>
      </c>
      <c r="F547" s="222" t="s">
        <v>174</v>
      </c>
      <c r="G547" s="219"/>
      <c r="H547" s="223" t="s">
        <v>34</v>
      </c>
      <c r="I547" s="224"/>
      <c r="J547" s="219"/>
      <c r="K547" s="219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162</v>
      </c>
      <c r="AU547" s="229" t="s">
        <v>86</v>
      </c>
      <c r="AV547" s="12" t="s">
        <v>84</v>
      </c>
      <c r="AW547" s="12" t="s">
        <v>41</v>
      </c>
      <c r="AX547" s="12" t="s">
        <v>77</v>
      </c>
      <c r="AY547" s="229" t="s">
        <v>153</v>
      </c>
    </row>
    <row r="548" spans="2:51" s="13" customFormat="1" ht="13.5">
      <c r="B548" s="230"/>
      <c r="C548" s="231"/>
      <c r="D548" s="220" t="s">
        <v>162</v>
      </c>
      <c r="E548" s="232" t="s">
        <v>34</v>
      </c>
      <c r="F548" s="233" t="s">
        <v>175</v>
      </c>
      <c r="G548" s="231"/>
      <c r="H548" s="234">
        <v>21.22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162</v>
      </c>
      <c r="AU548" s="240" t="s">
        <v>86</v>
      </c>
      <c r="AV548" s="13" t="s">
        <v>86</v>
      </c>
      <c r="AW548" s="13" t="s">
        <v>41</v>
      </c>
      <c r="AX548" s="13" t="s">
        <v>77</v>
      </c>
      <c r="AY548" s="240" t="s">
        <v>153</v>
      </c>
    </row>
    <row r="549" spans="2:51" s="12" customFormat="1" ht="13.5">
      <c r="B549" s="218"/>
      <c r="C549" s="219"/>
      <c r="D549" s="220" t="s">
        <v>162</v>
      </c>
      <c r="E549" s="221" t="s">
        <v>34</v>
      </c>
      <c r="F549" s="222" t="s">
        <v>176</v>
      </c>
      <c r="G549" s="219"/>
      <c r="H549" s="223" t="s">
        <v>34</v>
      </c>
      <c r="I549" s="224"/>
      <c r="J549" s="219"/>
      <c r="K549" s="219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162</v>
      </c>
      <c r="AU549" s="229" t="s">
        <v>86</v>
      </c>
      <c r="AV549" s="12" t="s">
        <v>84</v>
      </c>
      <c r="AW549" s="12" t="s">
        <v>41</v>
      </c>
      <c r="AX549" s="12" t="s">
        <v>77</v>
      </c>
      <c r="AY549" s="229" t="s">
        <v>153</v>
      </c>
    </row>
    <row r="550" spans="2:51" s="13" customFormat="1" ht="13.5">
      <c r="B550" s="230"/>
      <c r="C550" s="231"/>
      <c r="D550" s="220" t="s">
        <v>162</v>
      </c>
      <c r="E550" s="232" t="s">
        <v>34</v>
      </c>
      <c r="F550" s="233" t="s">
        <v>177</v>
      </c>
      <c r="G550" s="231"/>
      <c r="H550" s="234">
        <v>10.37</v>
      </c>
      <c r="I550" s="235"/>
      <c r="J550" s="231"/>
      <c r="K550" s="231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162</v>
      </c>
      <c r="AU550" s="240" t="s">
        <v>86</v>
      </c>
      <c r="AV550" s="13" t="s">
        <v>86</v>
      </c>
      <c r="AW550" s="13" t="s">
        <v>41</v>
      </c>
      <c r="AX550" s="13" t="s">
        <v>77</v>
      </c>
      <c r="AY550" s="240" t="s">
        <v>153</v>
      </c>
    </row>
    <row r="551" spans="2:51" s="12" customFormat="1" ht="13.5">
      <c r="B551" s="218"/>
      <c r="C551" s="219"/>
      <c r="D551" s="220" t="s">
        <v>162</v>
      </c>
      <c r="E551" s="221" t="s">
        <v>34</v>
      </c>
      <c r="F551" s="222" t="s">
        <v>178</v>
      </c>
      <c r="G551" s="219"/>
      <c r="H551" s="223" t="s">
        <v>34</v>
      </c>
      <c r="I551" s="224"/>
      <c r="J551" s="219"/>
      <c r="K551" s="219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162</v>
      </c>
      <c r="AU551" s="229" t="s">
        <v>86</v>
      </c>
      <c r="AV551" s="12" t="s">
        <v>84</v>
      </c>
      <c r="AW551" s="12" t="s">
        <v>41</v>
      </c>
      <c r="AX551" s="12" t="s">
        <v>77</v>
      </c>
      <c r="AY551" s="229" t="s">
        <v>153</v>
      </c>
    </row>
    <row r="552" spans="2:51" s="13" customFormat="1" ht="13.5">
      <c r="B552" s="230"/>
      <c r="C552" s="231"/>
      <c r="D552" s="220" t="s">
        <v>162</v>
      </c>
      <c r="E552" s="232" t="s">
        <v>34</v>
      </c>
      <c r="F552" s="233" t="s">
        <v>179</v>
      </c>
      <c r="G552" s="231"/>
      <c r="H552" s="234">
        <v>13.63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162</v>
      </c>
      <c r="AU552" s="240" t="s">
        <v>86</v>
      </c>
      <c r="AV552" s="13" t="s">
        <v>86</v>
      </c>
      <c r="AW552" s="13" t="s">
        <v>41</v>
      </c>
      <c r="AX552" s="13" t="s">
        <v>77</v>
      </c>
      <c r="AY552" s="240" t="s">
        <v>153</v>
      </c>
    </row>
    <row r="553" spans="2:51" s="12" customFormat="1" ht="13.5">
      <c r="B553" s="218"/>
      <c r="C553" s="219"/>
      <c r="D553" s="220" t="s">
        <v>162</v>
      </c>
      <c r="E553" s="221" t="s">
        <v>34</v>
      </c>
      <c r="F553" s="222" t="s">
        <v>180</v>
      </c>
      <c r="G553" s="219"/>
      <c r="H553" s="223" t="s">
        <v>34</v>
      </c>
      <c r="I553" s="224"/>
      <c r="J553" s="219"/>
      <c r="K553" s="219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162</v>
      </c>
      <c r="AU553" s="229" t="s">
        <v>86</v>
      </c>
      <c r="AV553" s="12" t="s">
        <v>84</v>
      </c>
      <c r="AW553" s="12" t="s">
        <v>41</v>
      </c>
      <c r="AX553" s="12" t="s">
        <v>77</v>
      </c>
      <c r="AY553" s="229" t="s">
        <v>153</v>
      </c>
    </row>
    <row r="554" spans="2:51" s="13" customFormat="1" ht="13.5">
      <c r="B554" s="230"/>
      <c r="C554" s="231"/>
      <c r="D554" s="220" t="s">
        <v>162</v>
      </c>
      <c r="E554" s="232" t="s">
        <v>34</v>
      </c>
      <c r="F554" s="233" t="s">
        <v>181</v>
      </c>
      <c r="G554" s="231"/>
      <c r="H554" s="234">
        <v>9.53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AT554" s="240" t="s">
        <v>162</v>
      </c>
      <c r="AU554" s="240" t="s">
        <v>86</v>
      </c>
      <c r="AV554" s="13" t="s">
        <v>86</v>
      </c>
      <c r="AW554" s="13" t="s">
        <v>41</v>
      </c>
      <c r="AX554" s="13" t="s">
        <v>77</v>
      </c>
      <c r="AY554" s="240" t="s">
        <v>153</v>
      </c>
    </row>
    <row r="555" spans="2:51" s="14" customFormat="1" ht="13.5">
      <c r="B555" s="241"/>
      <c r="C555" s="242"/>
      <c r="D555" s="220" t="s">
        <v>162</v>
      </c>
      <c r="E555" s="253" t="s">
        <v>34</v>
      </c>
      <c r="F555" s="254" t="s">
        <v>168</v>
      </c>
      <c r="G555" s="242"/>
      <c r="H555" s="255">
        <v>54.75</v>
      </c>
      <c r="I555" s="247"/>
      <c r="J555" s="242"/>
      <c r="K555" s="242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162</v>
      </c>
      <c r="AU555" s="252" t="s">
        <v>86</v>
      </c>
      <c r="AV555" s="14" t="s">
        <v>160</v>
      </c>
      <c r="AW555" s="14" t="s">
        <v>41</v>
      </c>
      <c r="AX555" s="14" t="s">
        <v>77</v>
      </c>
      <c r="AY555" s="252" t="s">
        <v>153</v>
      </c>
    </row>
    <row r="556" spans="2:51" s="13" customFormat="1" ht="13.5">
      <c r="B556" s="230"/>
      <c r="C556" s="231"/>
      <c r="D556" s="220" t="s">
        <v>162</v>
      </c>
      <c r="E556" s="232" t="s">
        <v>34</v>
      </c>
      <c r="F556" s="233" t="s">
        <v>782</v>
      </c>
      <c r="G556" s="231"/>
      <c r="H556" s="234">
        <v>2.738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162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153</v>
      </c>
    </row>
    <row r="557" spans="2:51" s="13" customFormat="1" ht="13.5">
      <c r="B557" s="230"/>
      <c r="C557" s="231"/>
      <c r="D557" s="220" t="s">
        <v>162</v>
      </c>
      <c r="E557" s="232" t="s">
        <v>34</v>
      </c>
      <c r="F557" s="233" t="s">
        <v>783</v>
      </c>
      <c r="G557" s="231"/>
      <c r="H557" s="234">
        <v>3.285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162</v>
      </c>
      <c r="AU557" s="240" t="s">
        <v>86</v>
      </c>
      <c r="AV557" s="13" t="s">
        <v>86</v>
      </c>
      <c r="AW557" s="13" t="s">
        <v>41</v>
      </c>
      <c r="AX557" s="13" t="s">
        <v>77</v>
      </c>
      <c r="AY557" s="240" t="s">
        <v>153</v>
      </c>
    </row>
    <row r="558" spans="2:51" s="14" customFormat="1" ht="13.5">
      <c r="B558" s="241"/>
      <c r="C558" s="242"/>
      <c r="D558" s="220" t="s">
        <v>162</v>
      </c>
      <c r="E558" s="253" t="s">
        <v>34</v>
      </c>
      <c r="F558" s="254" t="s">
        <v>257</v>
      </c>
      <c r="G558" s="242"/>
      <c r="H558" s="255">
        <v>6.023</v>
      </c>
      <c r="I558" s="247"/>
      <c r="J558" s="242"/>
      <c r="K558" s="242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162</v>
      </c>
      <c r="AU558" s="252" t="s">
        <v>86</v>
      </c>
      <c r="AV558" s="14" t="s">
        <v>160</v>
      </c>
      <c r="AW558" s="14" t="s">
        <v>41</v>
      </c>
      <c r="AX558" s="14" t="s">
        <v>77</v>
      </c>
      <c r="AY558" s="252" t="s">
        <v>153</v>
      </c>
    </row>
    <row r="559" spans="2:51" s="12" customFormat="1" ht="13.5">
      <c r="B559" s="218"/>
      <c r="C559" s="219"/>
      <c r="D559" s="220" t="s">
        <v>162</v>
      </c>
      <c r="E559" s="221" t="s">
        <v>34</v>
      </c>
      <c r="F559" s="222" t="s">
        <v>182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162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153</v>
      </c>
    </row>
    <row r="560" spans="2:51" s="12" customFormat="1" ht="13.5">
      <c r="B560" s="218"/>
      <c r="C560" s="219"/>
      <c r="D560" s="220" t="s">
        <v>162</v>
      </c>
      <c r="E560" s="221" t="s">
        <v>34</v>
      </c>
      <c r="F560" s="222" t="s">
        <v>183</v>
      </c>
      <c r="G560" s="219"/>
      <c r="H560" s="223" t="s">
        <v>34</v>
      </c>
      <c r="I560" s="224"/>
      <c r="J560" s="219"/>
      <c r="K560" s="219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162</v>
      </c>
      <c r="AU560" s="229" t="s">
        <v>86</v>
      </c>
      <c r="AV560" s="12" t="s">
        <v>84</v>
      </c>
      <c r="AW560" s="12" t="s">
        <v>41</v>
      </c>
      <c r="AX560" s="12" t="s">
        <v>77</v>
      </c>
      <c r="AY560" s="229" t="s">
        <v>153</v>
      </c>
    </row>
    <row r="561" spans="2:51" s="13" customFormat="1" ht="13.5">
      <c r="B561" s="230"/>
      <c r="C561" s="231"/>
      <c r="D561" s="220" t="s">
        <v>162</v>
      </c>
      <c r="E561" s="232" t="s">
        <v>34</v>
      </c>
      <c r="F561" s="233" t="s">
        <v>184</v>
      </c>
      <c r="G561" s="231"/>
      <c r="H561" s="234">
        <v>8.58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162</v>
      </c>
      <c r="AU561" s="240" t="s">
        <v>86</v>
      </c>
      <c r="AV561" s="13" t="s">
        <v>86</v>
      </c>
      <c r="AW561" s="13" t="s">
        <v>41</v>
      </c>
      <c r="AX561" s="13" t="s">
        <v>77</v>
      </c>
      <c r="AY561" s="240" t="s">
        <v>153</v>
      </c>
    </row>
    <row r="562" spans="2:51" s="12" customFormat="1" ht="13.5">
      <c r="B562" s="218"/>
      <c r="C562" s="219"/>
      <c r="D562" s="220" t="s">
        <v>162</v>
      </c>
      <c r="E562" s="221" t="s">
        <v>34</v>
      </c>
      <c r="F562" s="222" t="s">
        <v>185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51" s="13" customFormat="1" ht="13.5">
      <c r="B563" s="230"/>
      <c r="C563" s="231"/>
      <c r="D563" s="220" t="s">
        <v>162</v>
      </c>
      <c r="E563" s="232" t="s">
        <v>34</v>
      </c>
      <c r="F563" s="233" t="s">
        <v>186</v>
      </c>
      <c r="G563" s="231"/>
      <c r="H563" s="234">
        <v>7.64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51" s="12" customFormat="1" ht="13.5">
      <c r="B564" s="218"/>
      <c r="C564" s="219"/>
      <c r="D564" s="220" t="s">
        <v>162</v>
      </c>
      <c r="E564" s="221" t="s">
        <v>34</v>
      </c>
      <c r="F564" s="222" t="s">
        <v>187</v>
      </c>
      <c r="G564" s="219"/>
      <c r="H564" s="223" t="s">
        <v>34</v>
      </c>
      <c r="I564" s="224"/>
      <c r="J564" s="219"/>
      <c r="K564" s="219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162</v>
      </c>
      <c r="AU564" s="229" t="s">
        <v>86</v>
      </c>
      <c r="AV564" s="12" t="s">
        <v>84</v>
      </c>
      <c r="AW564" s="12" t="s">
        <v>41</v>
      </c>
      <c r="AX564" s="12" t="s">
        <v>77</v>
      </c>
      <c r="AY564" s="229" t="s">
        <v>153</v>
      </c>
    </row>
    <row r="565" spans="2:51" s="13" customFormat="1" ht="13.5">
      <c r="B565" s="230"/>
      <c r="C565" s="231"/>
      <c r="D565" s="220" t="s">
        <v>162</v>
      </c>
      <c r="E565" s="232" t="s">
        <v>34</v>
      </c>
      <c r="F565" s="233" t="s">
        <v>188</v>
      </c>
      <c r="G565" s="231"/>
      <c r="H565" s="234">
        <v>15.64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162</v>
      </c>
      <c r="AU565" s="240" t="s">
        <v>86</v>
      </c>
      <c r="AV565" s="13" t="s">
        <v>86</v>
      </c>
      <c r="AW565" s="13" t="s">
        <v>41</v>
      </c>
      <c r="AX565" s="13" t="s">
        <v>77</v>
      </c>
      <c r="AY565" s="240" t="s">
        <v>153</v>
      </c>
    </row>
    <row r="566" spans="2:51" s="12" customFormat="1" ht="13.5">
      <c r="B566" s="218"/>
      <c r="C566" s="219"/>
      <c r="D566" s="220" t="s">
        <v>162</v>
      </c>
      <c r="E566" s="221" t="s">
        <v>34</v>
      </c>
      <c r="F566" s="222" t="s">
        <v>189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51" s="13" customFormat="1" ht="13.5">
      <c r="B567" s="230"/>
      <c r="C567" s="231"/>
      <c r="D567" s="220" t="s">
        <v>162</v>
      </c>
      <c r="E567" s="232" t="s">
        <v>34</v>
      </c>
      <c r="F567" s="233" t="s">
        <v>190</v>
      </c>
      <c r="G567" s="231"/>
      <c r="H567" s="234">
        <v>18.8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162</v>
      </c>
      <c r="AU567" s="240" t="s">
        <v>86</v>
      </c>
      <c r="AV567" s="13" t="s">
        <v>86</v>
      </c>
      <c r="AW567" s="13" t="s">
        <v>41</v>
      </c>
      <c r="AX567" s="13" t="s">
        <v>77</v>
      </c>
      <c r="AY567" s="240" t="s">
        <v>153</v>
      </c>
    </row>
    <row r="568" spans="2:51" s="14" customFormat="1" ht="13.5">
      <c r="B568" s="241"/>
      <c r="C568" s="242"/>
      <c r="D568" s="220" t="s">
        <v>162</v>
      </c>
      <c r="E568" s="253" t="s">
        <v>34</v>
      </c>
      <c r="F568" s="254" t="s">
        <v>168</v>
      </c>
      <c r="G568" s="242"/>
      <c r="H568" s="255">
        <v>50.66</v>
      </c>
      <c r="I568" s="247"/>
      <c r="J568" s="242"/>
      <c r="K568" s="242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162</v>
      </c>
      <c r="AU568" s="252" t="s">
        <v>86</v>
      </c>
      <c r="AV568" s="14" t="s">
        <v>160</v>
      </c>
      <c r="AW568" s="14" t="s">
        <v>41</v>
      </c>
      <c r="AX568" s="14" t="s">
        <v>77</v>
      </c>
      <c r="AY568" s="252" t="s">
        <v>153</v>
      </c>
    </row>
    <row r="569" spans="2:51" s="13" customFormat="1" ht="13.5">
      <c r="B569" s="230"/>
      <c r="C569" s="231"/>
      <c r="D569" s="220" t="s">
        <v>162</v>
      </c>
      <c r="E569" s="232" t="s">
        <v>34</v>
      </c>
      <c r="F569" s="233" t="s">
        <v>784</v>
      </c>
      <c r="G569" s="231"/>
      <c r="H569" s="234">
        <v>2.533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162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153</v>
      </c>
    </row>
    <row r="570" spans="2:51" s="13" customFormat="1" ht="13.5">
      <c r="B570" s="230"/>
      <c r="C570" s="231"/>
      <c r="D570" s="220" t="s">
        <v>162</v>
      </c>
      <c r="E570" s="232" t="s">
        <v>34</v>
      </c>
      <c r="F570" s="233" t="s">
        <v>785</v>
      </c>
      <c r="G570" s="231"/>
      <c r="H570" s="234">
        <v>4.053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162</v>
      </c>
      <c r="AU570" s="240" t="s">
        <v>86</v>
      </c>
      <c r="AV570" s="13" t="s">
        <v>86</v>
      </c>
      <c r="AW570" s="13" t="s">
        <v>41</v>
      </c>
      <c r="AX570" s="13" t="s">
        <v>77</v>
      </c>
      <c r="AY570" s="240" t="s">
        <v>153</v>
      </c>
    </row>
    <row r="571" spans="2:51" s="14" customFormat="1" ht="13.5">
      <c r="B571" s="241"/>
      <c r="C571" s="242"/>
      <c r="D571" s="220" t="s">
        <v>162</v>
      </c>
      <c r="E571" s="253" t="s">
        <v>34</v>
      </c>
      <c r="F571" s="254" t="s">
        <v>257</v>
      </c>
      <c r="G571" s="242"/>
      <c r="H571" s="255">
        <v>6.586</v>
      </c>
      <c r="I571" s="247"/>
      <c r="J571" s="242"/>
      <c r="K571" s="242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162</v>
      </c>
      <c r="AU571" s="252" t="s">
        <v>86</v>
      </c>
      <c r="AV571" s="14" t="s">
        <v>160</v>
      </c>
      <c r="AW571" s="14" t="s">
        <v>41</v>
      </c>
      <c r="AX571" s="14" t="s">
        <v>77</v>
      </c>
      <c r="AY571" s="252" t="s">
        <v>153</v>
      </c>
    </row>
    <row r="572" spans="2:51" s="12" customFormat="1" ht="13.5">
      <c r="B572" s="218"/>
      <c r="C572" s="219"/>
      <c r="D572" s="220" t="s">
        <v>162</v>
      </c>
      <c r="E572" s="221" t="s">
        <v>34</v>
      </c>
      <c r="F572" s="222" t="s">
        <v>258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162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153</v>
      </c>
    </row>
    <row r="573" spans="2:51" s="12" customFormat="1" ht="13.5">
      <c r="B573" s="218"/>
      <c r="C573" s="219"/>
      <c r="D573" s="220" t="s">
        <v>162</v>
      </c>
      <c r="E573" s="221" t="s">
        <v>34</v>
      </c>
      <c r="F573" s="222" t="s">
        <v>259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51" s="13" customFormat="1" ht="13.5">
      <c r="B574" s="230"/>
      <c r="C574" s="231"/>
      <c r="D574" s="220" t="s">
        <v>162</v>
      </c>
      <c r="E574" s="232" t="s">
        <v>34</v>
      </c>
      <c r="F574" s="233" t="s">
        <v>260</v>
      </c>
      <c r="G574" s="231"/>
      <c r="H574" s="234">
        <v>26.16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162</v>
      </c>
      <c r="AU574" s="240" t="s">
        <v>86</v>
      </c>
      <c r="AV574" s="13" t="s">
        <v>86</v>
      </c>
      <c r="AW574" s="13" t="s">
        <v>41</v>
      </c>
      <c r="AX574" s="13" t="s">
        <v>77</v>
      </c>
      <c r="AY574" s="240" t="s">
        <v>153</v>
      </c>
    </row>
    <row r="575" spans="2:51" s="12" customFormat="1" ht="13.5">
      <c r="B575" s="218"/>
      <c r="C575" s="219"/>
      <c r="D575" s="220" t="s">
        <v>162</v>
      </c>
      <c r="E575" s="221" t="s">
        <v>34</v>
      </c>
      <c r="F575" s="222" t="s">
        <v>261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51" s="13" customFormat="1" ht="13.5">
      <c r="B576" s="230"/>
      <c r="C576" s="231"/>
      <c r="D576" s="220" t="s">
        <v>162</v>
      </c>
      <c r="E576" s="232" t="s">
        <v>34</v>
      </c>
      <c r="F576" s="233" t="s">
        <v>262</v>
      </c>
      <c r="G576" s="231"/>
      <c r="H576" s="234">
        <v>35.25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162</v>
      </c>
      <c r="AU576" s="240" t="s">
        <v>86</v>
      </c>
      <c r="AV576" s="13" t="s">
        <v>86</v>
      </c>
      <c r="AW576" s="13" t="s">
        <v>41</v>
      </c>
      <c r="AX576" s="13" t="s">
        <v>77</v>
      </c>
      <c r="AY576" s="240" t="s">
        <v>153</v>
      </c>
    </row>
    <row r="577" spans="2:51" s="12" customFormat="1" ht="13.5">
      <c r="B577" s="218"/>
      <c r="C577" s="219"/>
      <c r="D577" s="220" t="s">
        <v>162</v>
      </c>
      <c r="E577" s="221" t="s">
        <v>34</v>
      </c>
      <c r="F577" s="222" t="s">
        <v>263</v>
      </c>
      <c r="G577" s="219"/>
      <c r="H577" s="223" t="s">
        <v>34</v>
      </c>
      <c r="I577" s="224"/>
      <c r="J577" s="219"/>
      <c r="K577" s="219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162</v>
      </c>
      <c r="AU577" s="229" t="s">
        <v>86</v>
      </c>
      <c r="AV577" s="12" t="s">
        <v>84</v>
      </c>
      <c r="AW577" s="12" t="s">
        <v>41</v>
      </c>
      <c r="AX577" s="12" t="s">
        <v>77</v>
      </c>
      <c r="AY577" s="229" t="s">
        <v>153</v>
      </c>
    </row>
    <row r="578" spans="2:51" s="13" customFormat="1" ht="13.5">
      <c r="B578" s="230"/>
      <c r="C578" s="231"/>
      <c r="D578" s="220" t="s">
        <v>162</v>
      </c>
      <c r="E578" s="232" t="s">
        <v>34</v>
      </c>
      <c r="F578" s="233" t="s">
        <v>264</v>
      </c>
      <c r="G578" s="231"/>
      <c r="H578" s="234">
        <v>29.71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162</v>
      </c>
      <c r="AU578" s="240" t="s">
        <v>86</v>
      </c>
      <c r="AV578" s="13" t="s">
        <v>86</v>
      </c>
      <c r="AW578" s="13" t="s">
        <v>41</v>
      </c>
      <c r="AX578" s="13" t="s">
        <v>77</v>
      </c>
      <c r="AY578" s="240" t="s">
        <v>153</v>
      </c>
    </row>
    <row r="579" spans="2:51" s="12" customFormat="1" ht="13.5">
      <c r="B579" s="218"/>
      <c r="C579" s="219"/>
      <c r="D579" s="220" t="s">
        <v>162</v>
      </c>
      <c r="E579" s="221" t="s">
        <v>34</v>
      </c>
      <c r="F579" s="222" t="s">
        <v>265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51" s="13" customFormat="1" ht="13.5">
      <c r="B580" s="230"/>
      <c r="C580" s="231"/>
      <c r="D580" s="220" t="s">
        <v>162</v>
      </c>
      <c r="E580" s="232" t="s">
        <v>34</v>
      </c>
      <c r="F580" s="233" t="s">
        <v>266</v>
      </c>
      <c r="G580" s="231"/>
      <c r="H580" s="234">
        <v>12.24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162</v>
      </c>
      <c r="AU580" s="240" t="s">
        <v>86</v>
      </c>
      <c r="AV580" s="13" t="s">
        <v>86</v>
      </c>
      <c r="AW580" s="13" t="s">
        <v>41</v>
      </c>
      <c r="AX580" s="13" t="s">
        <v>77</v>
      </c>
      <c r="AY580" s="240" t="s">
        <v>153</v>
      </c>
    </row>
    <row r="581" spans="2:51" s="14" customFormat="1" ht="13.5">
      <c r="B581" s="241"/>
      <c r="C581" s="242"/>
      <c r="D581" s="220" t="s">
        <v>162</v>
      </c>
      <c r="E581" s="253" t="s">
        <v>34</v>
      </c>
      <c r="F581" s="254" t="s">
        <v>168</v>
      </c>
      <c r="G581" s="242"/>
      <c r="H581" s="255">
        <v>103.36</v>
      </c>
      <c r="I581" s="247"/>
      <c r="J581" s="242"/>
      <c r="K581" s="242"/>
      <c r="L581" s="248"/>
      <c r="M581" s="249"/>
      <c r="N581" s="250"/>
      <c r="O581" s="250"/>
      <c r="P581" s="250"/>
      <c r="Q581" s="250"/>
      <c r="R581" s="250"/>
      <c r="S581" s="250"/>
      <c r="T581" s="251"/>
      <c r="AT581" s="252" t="s">
        <v>162</v>
      </c>
      <c r="AU581" s="252" t="s">
        <v>86</v>
      </c>
      <c r="AV581" s="14" t="s">
        <v>160</v>
      </c>
      <c r="AW581" s="14" t="s">
        <v>41</v>
      </c>
      <c r="AX581" s="14" t="s">
        <v>77</v>
      </c>
      <c r="AY581" s="252" t="s">
        <v>153</v>
      </c>
    </row>
    <row r="582" spans="2:51" s="13" customFormat="1" ht="13.5">
      <c r="B582" s="230"/>
      <c r="C582" s="231"/>
      <c r="D582" s="220" t="s">
        <v>162</v>
      </c>
      <c r="E582" s="232" t="s">
        <v>34</v>
      </c>
      <c r="F582" s="233" t="s">
        <v>786</v>
      </c>
      <c r="G582" s="231"/>
      <c r="H582" s="234">
        <v>6.202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AT582" s="240" t="s">
        <v>162</v>
      </c>
      <c r="AU582" s="240" t="s">
        <v>86</v>
      </c>
      <c r="AV582" s="13" t="s">
        <v>86</v>
      </c>
      <c r="AW582" s="13" t="s">
        <v>41</v>
      </c>
      <c r="AX582" s="13" t="s">
        <v>77</v>
      </c>
      <c r="AY582" s="240" t="s">
        <v>153</v>
      </c>
    </row>
    <row r="583" spans="2:51" s="14" customFormat="1" ht="13.5">
      <c r="B583" s="241"/>
      <c r="C583" s="242"/>
      <c r="D583" s="220" t="s">
        <v>162</v>
      </c>
      <c r="E583" s="253" t="s">
        <v>34</v>
      </c>
      <c r="F583" s="254" t="s">
        <v>257</v>
      </c>
      <c r="G583" s="242"/>
      <c r="H583" s="255">
        <v>6.202</v>
      </c>
      <c r="I583" s="247"/>
      <c r="J583" s="242"/>
      <c r="K583" s="242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162</v>
      </c>
      <c r="AU583" s="252" t="s">
        <v>86</v>
      </c>
      <c r="AV583" s="14" t="s">
        <v>160</v>
      </c>
      <c r="AW583" s="14" t="s">
        <v>41</v>
      </c>
      <c r="AX583" s="14" t="s">
        <v>77</v>
      </c>
      <c r="AY583" s="252" t="s">
        <v>153</v>
      </c>
    </row>
    <row r="584" spans="2:51" s="12" customFormat="1" ht="13.5">
      <c r="B584" s="218"/>
      <c r="C584" s="219"/>
      <c r="D584" s="220" t="s">
        <v>162</v>
      </c>
      <c r="E584" s="221" t="s">
        <v>34</v>
      </c>
      <c r="F584" s="222" t="s">
        <v>267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2" customFormat="1" ht="13.5">
      <c r="B585" s="218"/>
      <c r="C585" s="219"/>
      <c r="D585" s="220" t="s">
        <v>162</v>
      </c>
      <c r="E585" s="221" t="s">
        <v>34</v>
      </c>
      <c r="F585" s="222" t="s">
        <v>268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51" s="13" customFormat="1" ht="13.5">
      <c r="B586" s="230"/>
      <c r="C586" s="231"/>
      <c r="D586" s="220" t="s">
        <v>162</v>
      </c>
      <c r="E586" s="232" t="s">
        <v>34</v>
      </c>
      <c r="F586" s="233" t="s">
        <v>269</v>
      </c>
      <c r="G586" s="231"/>
      <c r="H586" s="234">
        <v>7.13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51" s="12" customFormat="1" ht="13.5">
      <c r="B587" s="218"/>
      <c r="C587" s="219"/>
      <c r="D587" s="220" t="s">
        <v>162</v>
      </c>
      <c r="E587" s="221" t="s">
        <v>34</v>
      </c>
      <c r="F587" s="222" t="s">
        <v>270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51" s="13" customFormat="1" ht="13.5">
      <c r="B588" s="230"/>
      <c r="C588" s="231"/>
      <c r="D588" s="220" t="s">
        <v>162</v>
      </c>
      <c r="E588" s="232" t="s">
        <v>34</v>
      </c>
      <c r="F588" s="233" t="s">
        <v>271</v>
      </c>
      <c r="G588" s="231"/>
      <c r="H588" s="234">
        <v>12.91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162</v>
      </c>
      <c r="AU588" s="240" t="s">
        <v>86</v>
      </c>
      <c r="AV588" s="13" t="s">
        <v>86</v>
      </c>
      <c r="AW588" s="13" t="s">
        <v>41</v>
      </c>
      <c r="AX588" s="13" t="s">
        <v>77</v>
      </c>
      <c r="AY588" s="240" t="s">
        <v>153</v>
      </c>
    </row>
    <row r="589" spans="2:51" s="12" customFormat="1" ht="13.5">
      <c r="B589" s="218"/>
      <c r="C589" s="219"/>
      <c r="D589" s="220" t="s">
        <v>162</v>
      </c>
      <c r="E589" s="221" t="s">
        <v>34</v>
      </c>
      <c r="F589" s="222" t="s">
        <v>272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51" s="13" customFormat="1" ht="13.5">
      <c r="B590" s="230"/>
      <c r="C590" s="231"/>
      <c r="D590" s="220" t="s">
        <v>162</v>
      </c>
      <c r="E590" s="232" t="s">
        <v>34</v>
      </c>
      <c r="F590" s="233" t="s">
        <v>273</v>
      </c>
      <c r="G590" s="231"/>
      <c r="H590" s="234">
        <v>7.61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51" s="12" customFormat="1" ht="13.5">
      <c r="B591" s="218"/>
      <c r="C591" s="219"/>
      <c r="D591" s="220" t="s">
        <v>162</v>
      </c>
      <c r="E591" s="221" t="s">
        <v>34</v>
      </c>
      <c r="F591" s="222" t="s">
        <v>274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51" s="13" customFormat="1" ht="13.5">
      <c r="B592" s="230"/>
      <c r="C592" s="231"/>
      <c r="D592" s="220" t="s">
        <v>162</v>
      </c>
      <c r="E592" s="232" t="s">
        <v>34</v>
      </c>
      <c r="F592" s="233" t="s">
        <v>275</v>
      </c>
      <c r="G592" s="231"/>
      <c r="H592" s="234">
        <v>5.75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162</v>
      </c>
      <c r="AU592" s="240" t="s">
        <v>86</v>
      </c>
      <c r="AV592" s="13" t="s">
        <v>86</v>
      </c>
      <c r="AW592" s="13" t="s">
        <v>41</v>
      </c>
      <c r="AX592" s="13" t="s">
        <v>77</v>
      </c>
      <c r="AY592" s="240" t="s">
        <v>153</v>
      </c>
    </row>
    <row r="593" spans="2:51" s="14" customFormat="1" ht="13.5">
      <c r="B593" s="241"/>
      <c r="C593" s="242"/>
      <c r="D593" s="220" t="s">
        <v>162</v>
      </c>
      <c r="E593" s="253" t="s">
        <v>34</v>
      </c>
      <c r="F593" s="254" t="s">
        <v>168</v>
      </c>
      <c r="G593" s="242"/>
      <c r="H593" s="255">
        <v>33.4</v>
      </c>
      <c r="I593" s="247"/>
      <c r="J593" s="242"/>
      <c r="K593" s="242"/>
      <c r="L593" s="248"/>
      <c r="M593" s="249"/>
      <c r="N593" s="250"/>
      <c r="O593" s="250"/>
      <c r="P593" s="250"/>
      <c r="Q593" s="250"/>
      <c r="R593" s="250"/>
      <c r="S593" s="250"/>
      <c r="T593" s="251"/>
      <c r="AT593" s="252" t="s">
        <v>162</v>
      </c>
      <c r="AU593" s="252" t="s">
        <v>86</v>
      </c>
      <c r="AV593" s="14" t="s">
        <v>160</v>
      </c>
      <c r="AW593" s="14" t="s">
        <v>41</v>
      </c>
      <c r="AX593" s="14" t="s">
        <v>77</v>
      </c>
      <c r="AY593" s="252" t="s">
        <v>153</v>
      </c>
    </row>
    <row r="594" spans="2:51" s="13" customFormat="1" ht="13.5">
      <c r="B594" s="230"/>
      <c r="C594" s="231"/>
      <c r="D594" s="220" t="s">
        <v>162</v>
      </c>
      <c r="E594" s="232" t="s">
        <v>34</v>
      </c>
      <c r="F594" s="233" t="s">
        <v>787</v>
      </c>
      <c r="G594" s="231"/>
      <c r="H594" s="234">
        <v>2.004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AT594" s="240" t="s">
        <v>162</v>
      </c>
      <c r="AU594" s="240" t="s">
        <v>86</v>
      </c>
      <c r="AV594" s="13" t="s">
        <v>86</v>
      </c>
      <c r="AW594" s="13" t="s">
        <v>41</v>
      </c>
      <c r="AX594" s="13" t="s">
        <v>77</v>
      </c>
      <c r="AY594" s="240" t="s">
        <v>153</v>
      </c>
    </row>
    <row r="595" spans="2:51" s="14" customFormat="1" ht="13.5">
      <c r="B595" s="241"/>
      <c r="C595" s="242"/>
      <c r="D595" s="220" t="s">
        <v>162</v>
      </c>
      <c r="E595" s="253" t="s">
        <v>34</v>
      </c>
      <c r="F595" s="254" t="s">
        <v>257</v>
      </c>
      <c r="G595" s="242"/>
      <c r="H595" s="255">
        <v>2.004</v>
      </c>
      <c r="I595" s="247"/>
      <c r="J595" s="242"/>
      <c r="K595" s="242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162</v>
      </c>
      <c r="AU595" s="252" t="s">
        <v>86</v>
      </c>
      <c r="AV595" s="14" t="s">
        <v>160</v>
      </c>
      <c r="AW595" s="14" t="s">
        <v>41</v>
      </c>
      <c r="AX595" s="14" t="s">
        <v>77</v>
      </c>
      <c r="AY595" s="252" t="s">
        <v>153</v>
      </c>
    </row>
    <row r="596" spans="2:51" s="12" customFormat="1" ht="13.5">
      <c r="B596" s="218"/>
      <c r="C596" s="219"/>
      <c r="D596" s="220" t="s">
        <v>162</v>
      </c>
      <c r="E596" s="221" t="s">
        <v>34</v>
      </c>
      <c r="F596" s="222" t="s">
        <v>163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162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153</v>
      </c>
    </row>
    <row r="597" spans="2:51" s="12" customFormat="1" ht="13.5">
      <c r="B597" s="218"/>
      <c r="C597" s="219"/>
      <c r="D597" s="220" t="s">
        <v>162</v>
      </c>
      <c r="E597" s="221" t="s">
        <v>34</v>
      </c>
      <c r="F597" s="222" t="s">
        <v>164</v>
      </c>
      <c r="G597" s="219"/>
      <c r="H597" s="223" t="s">
        <v>34</v>
      </c>
      <c r="I597" s="224"/>
      <c r="J597" s="219"/>
      <c r="K597" s="219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162</v>
      </c>
      <c r="AU597" s="229" t="s">
        <v>86</v>
      </c>
      <c r="AV597" s="12" t="s">
        <v>84</v>
      </c>
      <c r="AW597" s="12" t="s">
        <v>41</v>
      </c>
      <c r="AX597" s="12" t="s">
        <v>77</v>
      </c>
      <c r="AY597" s="229" t="s">
        <v>153</v>
      </c>
    </row>
    <row r="598" spans="2:51" s="13" customFormat="1" ht="13.5">
      <c r="B598" s="230"/>
      <c r="C598" s="231"/>
      <c r="D598" s="220" t="s">
        <v>162</v>
      </c>
      <c r="E598" s="232" t="s">
        <v>34</v>
      </c>
      <c r="F598" s="233" t="s">
        <v>165</v>
      </c>
      <c r="G598" s="231"/>
      <c r="H598" s="234">
        <v>90.53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51" s="14" customFormat="1" ht="13.5">
      <c r="B599" s="241"/>
      <c r="C599" s="242"/>
      <c r="D599" s="220" t="s">
        <v>162</v>
      </c>
      <c r="E599" s="253" t="s">
        <v>34</v>
      </c>
      <c r="F599" s="254" t="s">
        <v>168</v>
      </c>
      <c r="G599" s="242"/>
      <c r="H599" s="255">
        <v>90.53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77</v>
      </c>
      <c r="AY599" s="252" t="s">
        <v>153</v>
      </c>
    </row>
    <row r="600" spans="2:51" s="13" customFormat="1" ht="13.5">
      <c r="B600" s="230"/>
      <c r="C600" s="231"/>
      <c r="D600" s="220" t="s">
        <v>162</v>
      </c>
      <c r="E600" s="232" t="s">
        <v>34</v>
      </c>
      <c r="F600" s="233" t="s">
        <v>788</v>
      </c>
      <c r="G600" s="231"/>
      <c r="H600" s="234">
        <v>5.432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162</v>
      </c>
      <c r="AU600" s="240" t="s">
        <v>86</v>
      </c>
      <c r="AV600" s="13" t="s">
        <v>86</v>
      </c>
      <c r="AW600" s="13" t="s">
        <v>41</v>
      </c>
      <c r="AX600" s="13" t="s">
        <v>77</v>
      </c>
      <c r="AY600" s="240" t="s">
        <v>153</v>
      </c>
    </row>
    <row r="601" spans="2:51" s="14" customFormat="1" ht="13.5">
      <c r="B601" s="241"/>
      <c r="C601" s="242"/>
      <c r="D601" s="220" t="s">
        <v>162</v>
      </c>
      <c r="E601" s="253" t="s">
        <v>34</v>
      </c>
      <c r="F601" s="254" t="s">
        <v>257</v>
      </c>
      <c r="G601" s="242"/>
      <c r="H601" s="255">
        <v>5.432</v>
      </c>
      <c r="I601" s="247"/>
      <c r="J601" s="242"/>
      <c r="K601" s="242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162</v>
      </c>
      <c r="AU601" s="252" t="s">
        <v>86</v>
      </c>
      <c r="AV601" s="14" t="s">
        <v>160</v>
      </c>
      <c r="AW601" s="14" t="s">
        <v>41</v>
      </c>
      <c r="AX601" s="14" t="s">
        <v>77</v>
      </c>
      <c r="AY601" s="252" t="s">
        <v>153</v>
      </c>
    </row>
    <row r="602" spans="2:51" s="12" customFormat="1" ht="13.5">
      <c r="B602" s="218"/>
      <c r="C602" s="219"/>
      <c r="D602" s="220" t="s">
        <v>162</v>
      </c>
      <c r="E602" s="221" t="s">
        <v>34</v>
      </c>
      <c r="F602" s="222" t="s">
        <v>166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162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153</v>
      </c>
    </row>
    <row r="603" spans="2:51" s="12" customFormat="1" ht="13.5">
      <c r="B603" s="218"/>
      <c r="C603" s="219"/>
      <c r="D603" s="220" t="s">
        <v>162</v>
      </c>
      <c r="E603" s="221" t="s">
        <v>34</v>
      </c>
      <c r="F603" s="222" t="s">
        <v>164</v>
      </c>
      <c r="G603" s="219"/>
      <c r="H603" s="223" t="s">
        <v>34</v>
      </c>
      <c r="I603" s="224"/>
      <c r="J603" s="219"/>
      <c r="K603" s="219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162</v>
      </c>
      <c r="AU603" s="229" t="s">
        <v>86</v>
      </c>
      <c r="AV603" s="12" t="s">
        <v>84</v>
      </c>
      <c r="AW603" s="12" t="s">
        <v>41</v>
      </c>
      <c r="AX603" s="12" t="s">
        <v>77</v>
      </c>
      <c r="AY603" s="229" t="s">
        <v>153</v>
      </c>
    </row>
    <row r="604" spans="2:51" s="13" customFormat="1" ht="13.5">
      <c r="B604" s="230"/>
      <c r="C604" s="231"/>
      <c r="D604" s="220" t="s">
        <v>162</v>
      </c>
      <c r="E604" s="232" t="s">
        <v>34</v>
      </c>
      <c r="F604" s="233" t="s">
        <v>167</v>
      </c>
      <c r="G604" s="231"/>
      <c r="H604" s="234">
        <v>31.52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162</v>
      </c>
      <c r="AU604" s="240" t="s">
        <v>86</v>
      </c>
      <c r="AV604" s="13" t="s">
        <v>86</v>
      </c>
      <c r="AW604" s="13" t="s">
        <v>41</v>
      </c>
      <c r="AX604" s="13" t="s">
        <v>77</v>
      </c>
      <c r="AY604" s="240" t="s">
        <v>153</v>
      </c>
    </row>
    <row r="605" spans="2:51" s="14" customFormat="1" ht="13.5">
      <c r="B605" s="241"/>
      <c r="C605" s="242"/>
      <c r="D605" s="220" t="s">
        <v>162</v>
      </c>
      <c r="E605" s="253" t="s">
        <v>34</v>
      </c>
      <c r="F605" s="254" t="s">
        <v>168</v>
      </c>
      <c r="G605" s="242"/>
      <c r="H605" s="255">
        <v>31.52</v>
      </c>
      <c r="I605" s="247"/>
      <c r="J605" s="242"/>
      <c r="K605" s="242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162</v>
      </c>
      <c r="AU605" s="252" t="s">
        <v>86</v>
      </c>
      <c r="AV605" s="14" t="s">
        <v>160</v>
      </c>
      <c r="AW605" s="14" t="s">
        <v>41</v>
      </c>
      <c r="AX605" s="14" t="s">
        <v>77</v>
      </c>
      <c r="AY605" s="252" t="s">
        <v>153</v>
      </c>
    </row>
    <row r="606" spans="2:51" s="13" customFormat="1" ht="13.5">
      <c r="B606" s="230"/>
      <c r="C606" s="231"/>
      <c r="D606" s="220" t="s">
        <v>162</v>
      </c>
      <c r="E606" s="232" t="s">
        <v>34</v>
      </c>
      <c r="F606" s="233" t="s">
        <v>789</v>
      </c>
      <c r="G606" s="231"/>
      <c r="H606" s="234">
        <v>1.891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41</v>
      </c>
      <c r="AX606" s="13" t="s">
        <v>77</v>
      </c>
      <c r="AY606" s="240" t="s">
        <v>153</v>
      </c>
    </row>
    <row r="607" spans="2:51" s="14" customFormat="1" ht="13.5">
      <c r="B607" s="241"/>
      <c r="C607" s="242"/>
      <c r="D607" s="220" t="s">
        <v>162</v>
      </c>
      <c r="E607" s="253" t="s">
        <v>34</v>
      </c>
      <c r="F607" s="254" t="s">
        <v>257</v>
      </c>
      <c r="G607" s="242"/>
      <c r="H607" s="255">
        <v>1.891</v>
      </c>
      <c r="I607" s="247"/>
      <c r="J607" s="242"/>
      <c r="K607" s="242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162</v>
      </c>
      <c r="AU607" s="252" t="s">
        <v>86</v>
      </c>
      <c r="AV607" s="14" t="s">
        <v>160</v>
      </c>
      <c r="AW607" s="14" t="s">
        <v>41</v>
      </c>
      <c r="AX607" s="14" t="s">
        <v>77</v>
      </c>
      <c r="AY607" s="252" t="s">
        <v>153</v>
      </c>
    </row>
    <row r="608" spans="2:51" s="12" customFormat="1" ht="13.5">
      <c r="B608" s="218"/>
      <c r="C608" s="219"/>
      <c r="D608" s="220" t="s">
        <v>162</v>
      </c>
      <c r="E608" s="221" t="s">
        <v>34</v>
      </c>
      <c r="F608" s="222" t="s">
        <v>283</v>
      </c>
      <c r="G608" s="219"/>
      <c r="H608" s="223" t="s">
        <v>34</v>
      </c>
      <c r="I608" s="224"/>
      <c r="J608" s="219"/>
      <c r="K608" s="219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162</v>
      </c>
      <c r="AU608" s="229" t="s">
        <v>86</v>
      </c>
      <c r="AV608" s="12" t="s">
        <v>84</v>
      </c>
      <c r="AW608" s="12" t="s">
        <v>41</v>
      </c>
      <c r="AX608" s="12" t="s">
        <v>77</v>
      </c>
      <c r="AY608" s="229" t="s">
        <v>153</v>
      </c>
    </row>
    <row r="609" spans="2:51" s="13" customFormat="1" ht="13.5">
      <c r="B609" s="230"/>
      <c r="C609" s="231"/>
      <c r="D609" s="220" t="s">
        <v>162</v>
      </c>
      <c r="E609" s="232" t="s">
        <v>34</v>
      </c>
      <c r="F609" s="233" t="s">
        <v>284</v>
      </c>
      <c r="G609" s="231"/>
      <c r="H609" s="234">
        <v>29.314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162</v>
      </c>
      <c r="AU609" s="240" t="s">
        <v>86</v>
      </c>
      <c r="AV609" s="13" t="s">
        <v>86</v>
      </c>
      <c r="AW609" s="13" t="s">
        <v>41</v>
      </c>
      <c r="AX609" s="13" t="s">
        <v>77</v>
      </c>
      <c r="AY609" s="240" t="s">
        <v>153</v>
      </c>
    </row>
    <row r="610" spans="2:51" s="14" customFormat="1" ht="13.5">
      <c r="B610" s="241"/>
      <c r="C610" s="242"/>
      <c r="D610" s="220" t="s">
        <v>162</v>
      </c>
      <c r="E610" s="253" t="s">
        <v>34</v>
      </c>
      <c r="F610" s="254" t="s">
        <v>168</v>
      </c>
      <c r="G610" s="242"/>
      <c r="H610" s="255">
        <v>29.314</v>
      </c>
      <c r="I610" s="247"/>
      <c r="J610" s="242"/>
      <c r="K610" s="242"/>
      <c r="L610" s="248"/>
      <c r="M610" s="249"/>
      <c r="N610" s="250"/>
      <c r="O610" s="250"/>
      <c r="P610" s="250"/>
      <c r="Q610" s="250"/>
      <c r="R610" s="250"/>
      <c r="S610" s="250"/>
      <c r="T610" s="251"/>
      <c r="AT610" s="252" t="s">
        <v>162</v>
      </c>
      <c r="AU610" s="252" t="s">
        <v>86</v>
      </c>
      <c r="AV610" s="14" t="s">
        <v>160</v>
      </c>
      <c r="AW610" s="14" t="s">
        <v>41</v>
      </c>
      <c r="AX610" s="14" t="s">
        <v>77</v>
      </c>
      <c r="AY610" s="252" t="s">
        <v>153</v>
      </c>
    </row>
    <row r="611" spans="2:51" s="13" customFormat="1" ht="13.5">
      <c r="B611" s="230"/>
      <c r="C611" s="231"/>
      <c r="D611" s="220" t="s">
        <v>162</v>
      </c>
      <c r="E611" s="232" t="s">
        <v>34</v>
      </c>
      <c r="F611" s="233" t="s">
        <v>790</v>
      </c>
      <c r="G611" s="231"/>
      <c r="H611" s="234">
        <v>1.466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162</v>
      </c>
      <c r="AU611" s="240" t="s">
        <v>86</v>
      </c>
      <c r="AV611" s="13" t="s">
        <v>86</v>
      </c>
      <c r="AW611" s="13" t="s">
        <v>41</v>
      </c>
      <c r="AX611" s="13" t="s">
        <v>77</v>
      </c>
      <c r="AY611" s="240" t="s">
        <v>153</v>
      </c>
    </row>
    <row r="612" spans="2:51" s="14" customFormat="1" ht="13.5">
      <c r="B612" s="241"/>
      <c r="C612" s="242"/>
      <c r="D612" s="220" t="s">
        <v>162</v>
      </c>
      <c r="E612" s="253" t="s">
        <v>34</v>
      </c>
      <c r="F612" s="254" t="s">
        <v>257</v>
      </c>
      <c r="G612" s="242"/>
      <c r="H612" s="255">
        <v>1.466</v>
      </c>
      <c r="I612" s="247"/>
      <c r="J612" s="242"/>
      <c r="K612" s="242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162</v>
      </c>
      <c r="AU612" s="252" t="s">
        <v>86</v>
      </c>
      <c r="AV612" s="14" t="s">
        <v>160</v>
      </c>
      <c r="AW612" s="14" t="s">
        <v>41</v>
      </c>
      <c r="AX612" s="14" t="s">
        <v>77</v>
      </c>
      <c r="AY612" s="252" t="s">
        <v>153</v>
      </c>
    </row>
    <row r="613" spans="2:51" s="13" customFormat="1" ht="13.5">
      <c r="B613" s="230"/>
      <c r="C613" s="231"/>
      <c r="D613" s="220" t="s">
        <v>162</v>
      </c>
      <c r="E613" s="232" t="s">
        <v>34</v>
      </c>
      <c r="F613" s="233" t="s">
        <v>791</v>
      </c>
      <c r="G613" s="231"/>
      <c r="H613" s="234">
        <v>29.604</v>
      </c>
      <c r="I613" s="235"/>
      <c r="J613" s="231"/>
      <c r="K613" s="231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162</v>
      </c>
      <c r="AU613" s="240" t="s">
        <v>86</v>
      </c>
      <c r="AV613" s="13" t="s">
        <v>86</v>
      </c>
      <c r="AW613" s="13" t="s">
        <v>41</v>
      </c>
      <c r="AX613" s="13" t="s">
        <v>77</v>
      </c>
      <c r="AY613" s="240" t="s">
        <v>153</v>
      </c>
    </row>
    <row r="614" spans="2:51" s="14" customFormat="1" ht="13.5">
      <c r="B614" s="241"/>
      <c r="C614" s="242"/>
      <c r="D614" s="243" t="s">
        <v>162</v>
      </c>
      <c r="E614" s="244" t="s">
        <v>34</v>
      </c>
      <c r="F614" s="245" t="s">
        <v>287</v>
      </c>
      <c r="G614" s="242"/>
      <c r="H614" s="246">
        <v>29.604</v>
      </c>
      <c r="I614" s="247"/>
      <c r="J614" s="242"/>
      <c r="K614" s="242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162</v>
      </c>
      <c r="AU614" s="252" t="s">
        <v>86</v>
      </c>
      <c r="AV614" s="14" t="s">
        <v>160</v>
      </c>
      <c r="AW614" s="14" t="s">
        <v>41</v>
      </c>
      <c r="AX614" s="14" t="s">
        <v>84</v>
      </c>
      <c r="AY614" s="252" t="s">
        <v>153</v>
      </c>
    </row>
    <row r="615" spans="2:65" s="1" customFormat="1" ht="22.5" customHeight="1">
      <c r="B615" s="43"/>
      <c r="C615" s="206" t="s">
        <v>395</v>
      </c>
      <c r="D615" s="206" t="s">
        <v>155</v>
      </c>
      <c r="E615" s="207" t="s">
        <v>798</v>
      </c>
      <c r="F615" s="208" t="s">
        <v>799</v>
      </c>
      <c r="G615" s="209" t="s">
        <v>218</v>
      </c>
      <c r="H615" s="210">
        <v>1.763</v>
      </c>
      <c r="I615" s="211"/>
      <c r="J615" s="212">
        <f>ROUND(I615*H615,2)</f>
        <v>0</v>
      </c>
      <c r="K615" s="208" t="s">
        <v>159</v>
      </c>
      <c r="L615" s="63"/>
      <c r="M615" s="213" t="s">
        <v>34</v>
      </c>
      <c r="N615" s="214" t="s">
        <v>48</v>
      </c>
      <c r="O615" s="44"/>
      <c r="P615" s="215">
        <f>O615*H615</f>
        <v>0</v>
      </c>
      <c r="Q615" s="215">
        <v>1.05306</v>
      </c>
      <c r="R615" s="215">
        <f>Q615*H615</f>
        <v>1.8565447800000001</v>
      </c>
      <c r="S615" s="215">
        <v>0</v>
      </c>
      <c r="T615" s="216">
        <f>S615*H615</f>
        <v>0</v>
      </c>
      <c r="AR615" s="25" t="s">
        <v>160</v>
      </c>
      <c r="AT615" s="25" t="s">
        <v>155</v>
      </c>
      <c r="AU615" s="25" t="s">
        <v>86</v>
      </c>
      <c r="AY615" s="25" t="s">
        <v>153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25" t="s">
        <v>84</v>
      </c>
      <c r="BK615" s="217">
        <f>ROUND(I615*H615,2)</f>
        <v>0</v>
      </c>
      <c r="BL615" s="25" t="s">
        <v>160</v>
      </c>
      <c r="BM615" s="25" t="s">
        <v>800</v>
      </c>
    </row>
    <row r="616" spans="2:51" s="12" customFormat="1" ht="13.5">
      <c r="B616" s="218"/>
      <c r="C616" s="219"/>
      <c r="D616" s="220" t="s">
        <v>162</v>
      </c>
      <c r="E616" s="221" t="s">
        <v>34</v>
      </c>
      <c r="F616" s="222" t="s">
        <v>173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162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153</v>
      </c>
    </row>
    <row r="617" spans="2:51" s="12" customFormat="1" ht="13.5">
      <c r="B617" s="218"/>
      <c r="C617" s="219"/>
      <c r="D617" s="220" t="s">
        <v>162</v>
      </c>
      <c r="E617" s="221" t="s">
        <v>34</v>
      </c>
      <c r="F617" s="222" t="s">
        <v>174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51" s="13" customFormat="1" ht="13.5">
      <c r="B618" s="230"/>
      <c r="C618" s="231"/>
      <c r="D618" s="220" t="s">
        <v>162</v>
      </c>
      <c r="E618" s="232" t="s">
        <v>34</v>
      </c>
      <c r="F618" s="233" t="s">
        <v>175</v>
      </c>
      <c r="G618" s="231"/>
      <c r="H618" s="234">
        <v>21.22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51" s="12" customFormat="1" ht="13.5">
      <c r="B619" s="218"/>
      <c r="C619" s="219"/>
      <c r="D619" s="220" t="s">
        <v>162</v>
      </c>
      <c r="E619" s="221" t="s">
        <v>34</v>
      </c>
      <c r="F619" s="222" t="s">
        <v>176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51" s="13" customFormat="1" ht="13.5">
      <c r="B620" s="230"/>
      <c r="C620" s="231"/>
      <c r="D620" s="220" t="s">
        <v>162</v>
      </c>
      <c r="E620" s="232" t="s">
        <v>34</v>
      </c>
      <c r="F620" s="233" t="s">
        <v>177</v>
      </c>
      <c r="G620" s="231"/>
      <c r="H620" s="234">
        <v>10.37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51" s="12" customFormat="1" ht="13.5">
      <c r="B621" s="218"/>
      <c r="C621" s="219"/>
      <c r="D621" s="220" t="s">
        <v>162</v>
      </c>
      <c r="E621" s="221" t="s">
        <v>34</v>
      </c>
      <c r="F621" s="222" t="s">
        <v>178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51" s="13" customFormat="1" ht="13.5">
      <c r="B622" s="230"/>
      <c r="C622" s="231"/>
      <c r="D622" s="220" t="s">
        <v>162</v>
      </c>
      <c r="E622" s="232" t="s">
        <v>34</v>
      </c>
      <c r="F622" s="233" t="s">
        <v>179</v>
      </c>
      <c r="G622" s="231"/>
      <c r="H622" s="234">
        <v>13.63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162</v>
      </c>
      <c r="AU622" s="240" t="s">
        <v>86</v>
      </c>
      <c r="AV622" s="13" t="s">
        <v>86</v>
      </c>
      <c r="AW622" s="13" t="s">
        <v>41</v>
      </c>
      <c r="AX622" s="13" t="s">
        <v>77</v>
      </c>
      <c r="AY622" s="240" t="s">
        <v>153</v>
      </c>
    </row>
    <row r="623" spans="2:51" s="12" customFormat="1" ht="13.5">
      <c r="B623" s="218"/>
      <c r="C623" s="219"/>
      <c r="D623" s="220" t="s">
        <v>162</v>
      </c>
      <c r="E623" s="221" t="s">
        <v>34</v>
      </c>
      <c r="F623" s="222" t="s">
        <v>180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51" s="13" customFormat="1" ht="13.5">
      <c r="B624" s="230"/>
      <c r="C624" s="231"/>
      <c r="D624" s="220" t="s">
        <v>162</v>
      </c>
      <c r="E624" s="232" t="s">
        <v>34</v>
      </c>
      <c r="F624" s="233" t="s">
        <v>181</v>
      </c>
      <c r="G624" s="231"/>
      <c r="H624" s="234">
        <v>9.53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182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183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184</v>
      </c>
      <c r="G627" s="231"/>
      <c r="H627" s="234">
        <v>8.58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2" customFormat="1" ht="13.5">
      <c r="B628" s="218"/>
      <c r="C628" s="219"/>
      <c r="D628" s="220" t="s">
        <v>162</v>
      </c>
      <c r="E628" s="221" t="s">
        <v>34</v>
      </c>
      <c r="F628" s="222" t="s">
        <v>185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51" s="13" customFormat="1" ht="13.5">
      <c r="B629" s="230"/>
      <c r="C629" s="231"/>
      <c r="D629" s="220" t="s">
        <v>162</v>
      </c>
      <c r="E629" s="232" t="s">
        <v>34</v>
      </c>
      <c r="F629" s="233" t="s">
        <v>186</v>
      </c>
      <c r="G629" s="231"/>
      <c r="H629" s="234">
        <v>7.64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187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3" customFormat="1" ht="13.5">
      <c r="B631" s="230"/>
      <c r="C631" s="231"/>
      <c r="D631" s="220" t="s">
        <v>162</v>
      </c>
      <c r="E631" s="232" t="s">
        <v>34</v>
      </c>
      <c r="F631" s="233" t="s">
        <v>188</v>
      </c>
      <c r="G631" s="231"/>
      <c r="H631" s="234">
        <v>15.64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51" s="12" customFormat="1" ht="13.5">
      <c r="B632" s="218"/>
      <c r="C632" s="219"/>
      <c r="D632" s="220" t="s">
        <v>162</v>
      </c>
      <c r="E632" s="221" t="s">
        <v>34</v>
      </c>
      <c r="F632" s="222" t="s">
        <v>189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51" s="13" customFormat="1" ht="13.5">
      <c r="B633" s="230"/>
      <c r="C633" s="231"/>
      <c r="D633" s="220" t="s">
        <v>162</v>
      </c>
      <c r="E633" s="232" t="s">
        <v>34</v>
      </c>
      <c r="F633" s="233" t="s">
        <v>190</v>
      </c>
      <c r="G633" s="231"/>
      <c r="H633" s="234">
        <v>18.8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258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2" customFormat="1" ht="13.5">
      <c r="B635" s="218"/>
      <c r="C635" s="219"/>
      <c r="D635" s="220" t="s">
        <v>162</v>
      </c>
      <c r="E635" s="221" t="s">
        <v>34</v>
      </c>
      <c r="F635" s="222" t="s">
        <v>259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51" s="13" customFormat="1" ht="13.5">
      <c r="B636" s="230"/>
      <c r="C636" s="231"/>
      <c r="D636" s="220" t="s">
        <v>162</v>
      </c>
      <c r="E636" s="232" t="s">
        <v>34</v>
      </c>
      <c r="F636" s="233" t="s">
        <v>260</v>
      </c>
      <c r="G636" s="231"/>
      <c r="H636" s="234">
        <v>26.16</v>
      </c>
      <c r="I636" s="235"/>
      <c r="J636" s="231"/>
      <c r="K636" s="231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162</v>
      </c>
      <c r="AU636" s="240" t="s">
        <v>86</v>
      </c>
      <c r="AV636" s="13" t="s">
        <v>86</v>
      </c>
      <c r="AW636" s="13" t="s">
        <v>41</v>
      </c>
      <c r="AX636" s="13" t="s">
        <v>77</v>
      </c>
      <c r="AY636" s="240" t="s">
        <v>153</v>
      </c>
    </row>
    <row r="637" spans="2:51" s="12" customFormat="1" ht="13.5">
      <c r="B637" s="218"/>
      <c r="C637" s="219"/>
      <c r="D637" s="220" t="s">
        <v>162</v>
      </c>
      <c r="E637" s="221" t="s">
        <v>34</v>
      </c>
      <c r="F637" s="222" t="s">
        <v>261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51" s="13" customFormat="1" ht="13.5">
      <c r="B638" s="230"/>
      <c r="C638" s="231"/>
      <c r="D638" s="220" t="s">
        <v>162</v>
      </c>
      <c r="E638" s="232" t="s">
        <v>34</v>
      </c>
      <c r="F638" s="233" t="s">
        <v>262</v>
      </c>
      <c r="G638" s="231"/>
      <c r="H638" s="234">
        <v>35.25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51" s="12" customFormat="1" ht="13.5">
      <c r="B639" s="218"/>
      <c r="C639" s="219"/>
      <c r="D639" s="220" t="s">
        <v>162</v>
      </c>
      <c r="E639" s="221" t="s">
        <v>34</v>
      </c>
      <c r="F639" s="222" t="s">
        <v>263</v>
      </c>
      <c r="G639" s="219"/>
      <c r="H639" s="223" t="s">
        <v>34</v>
      </c>
      <c r="I639" s="224"/>
      <c r="J639" s="219"/>
      <c r="K639" s="219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162</v>
      </c>
      <c r="AU639" s="229" t="s">
        <v>86</v>
      </c>
      <c r="AV639" s="12" t="s">
        <v>84</v>
      </c>
      <c r="AW639" s="12" t="s">
        <v>41</v>
      </c>
      <c r="AX639" s="12" t="s">
        <v>77</v>
      </c>
      <c r="AY639" s="229" t="s">
        <v>153</v>
      </c>
    </row>
    <row r="640" spans="2:51" s="13" customFormat="1" ht="13.5">
      <c r="B640" s="230"/>
      <c r="C640" s="231"/>
      <c r="D640" s="220" t="s">
        <v>162</v>
      </c>
      <c r="E640" s="232" t="s">
        <v>34</v>
      </c>
      <c r="F640" s="233" t="s">
        <v>264</v>
      </c>
      <c r="G640" s="231"/>
      <c r="H640" s="234">
        <v>29.71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162</v>
      </c>
      <c r="AU640" s="240" t="s">
        <v>86</v>
      </c>
      <c r="AV640" s="13" t="s">
        <v>86</v>
      </c>
      <c r="AW640" s="13" t="s">
        <v>41</v>
      </c>
      <c r="AX640" s="13" t="s">
        <v>77</v>
      </c>
      <c r="AY640" s="240" t="s">
        <v>153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265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3" customFormat="1" ht="13.5">
      <c r="B642" s="230"/>
      <c r="C642" s="231"/>
      <c r="D642" s="220" t="s">
        <v>162</v>
      </c>
      <c r="E642" s="232" t="s">
        <v>34</v>
      </c>
      <c r="F642" s="233" t="s">
        <v>266</v>
      </c>
      <c r="G642" s="231"/>
      <c r="H642" s="234">
        <v>12.24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51" s="12" customFormat="1" ht="13.5">
      <c r="B643" s="218"/>
      <c r="C643" s="219"/>
      <c r="D643" s="220" t="s">
        <v>162</v>
      </c>
      <c r="E643" s="221" t="s">
        <v>34</v>
      </c>
      <c r="F643" s="222" t="s">
        <v>267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153</v>
      </c>
    </row>
    <row r="644" spans="2:51" s="12" customFormat="1" ht="13.5">
      <c r="B644" s="218"/>
      <c r="C644" s="219"/>
      <c r="D644" s="220" t="s">
        <v>162</v>
      </c>
      <c r="E644" s="221" t="s">
        <v>34</v>
      </c>
      <c r="F644" s="222" t="s">
        <v>268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51" s="13" customFormat="1" ht="13.5">
      <c r="B645" s="230"/>
      <c r="C645" s="231"/>
      <c r="D645" s="220" t="s">
        <v>162</v>
      </c>
      <c r="E645" s="232" t="s">
        <v>34</v>
      </c>
      <c r="F645" s="233" t="s">
        <v>269</v>
      </c>
      <c r="G645" s="231"/>
      <c r="H645" s="234">
        <v>7.13</v>
      </c>
      <c r="I645" s="235"/>
      <c r="J645" s="231"/>
      <c r="K645" s="231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162</v>
      </c>
      <c r="AU645" s="240" t="s">
        <v>86</v>
      </c>
      <c r="AV645" s="13" t="s">
        <v>86</v>
      </c>
      <c r="AW645" s="13" t="s">
        <v>41</v>
      </c>
      <c r="AX645" s="13" t="s">
        <v>77</v>
      </c>
      <c r="AY645" s="240" t="s">
        <v>153</v>
      </c>
    </row>
    <row r="646" spans="2:51" s="12" customFormat="1" ht="13.5">
      <c r="B646" s="218"/>
      <c r="C646" s="219"/>
      <c r="D646" s="220" t="s">
        <v>162</v>
      </c>
      <c r="E646" s="221" t="s">
        <v>34</v>
      </c>
      <c r="F646" s="222" t="s">
        <v>270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51" s="13" customFormat="1" ht="13.5">
      <c r="B647" s="230"/>
      <c r="C647" s="231"/>
      <c r="D647" s="220" t="s">
        <v>162</v>
      </c>
      <c r="E647" s="232" t="s">
        <v>34</v>
      </c>
      <c r="F647" s="233" t="s">
        <v>271</v>
      </c>
      <c r="G647" s="231"/>
      <c r="H647" s="234">
        <v>12.91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51" s="12" customFormat="1" ht="13.5">
      <c r="B648" s="218"/>
      <c r="C648" s="219"/>
      <c r="D648" s="220" t="s">
        <v>162</v>
      </c>
      <c r="E648" s="221" t="s">
        <v>34</v>
      </c>
      <c r="F648" s="222" t="s">
        <v>272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51" s="13" customFormat="1" ht="13.5">
      <c r="B649" s="230"/>
      <c r="C649" s="231"/>
      <c r="D649" s="220" t="s">
        <v>162</v>
      </c>
      <c r="E649" s="232" t="s">
        <v>34</v>
      </c>
      <c r="F649" s="233" t="s">
        <v>273</v>
      </c>
      <c r="G649" s="231"/>
      <c r="H649" s="234">
        <v>7.61</v>
      </c>
      <c r="I649" s="235"/>
      <c r="J649" s="231"/>
      <c r="K649" s="231"/>
      <c r="L649" s="236"/>
      <c r="M649" s="237"/>
      <c r="N649" s="238"/>
      <c r="O649" s="238"/>
      <c r="P649" s="238"/>
      <c r="Q649" s="238"/>
      <c r="R649" s="238"/>
      <c r="S649" s="238"/>
      <c r="T649" s="239"/>
      <c r="AT649" s="240" t="s">
        <v>162</v>
      </c>
      <c r="AU649" s="240" t="s">
        <v>86</v>
      </c>
      <c r="AV649" s="13" t="s">
        <v>86</v>
      </c>
      <c r="AW649" s="13" t="s">
        <v>41</v>
      </c>
      <c r="AX649" s="13" t="s">
        <v>77</v>
      </c>
      <c r="AY649" s="240" t="s">
        <v>153</v>
      </c>
    </row>
    <row r="650" spans="2:51" s="12" customFormat="1" ht="13.5">
      <c r="B650" s="218"/>
      <c r="C650" s="219"/>
      <c r="D650" s="220" t="s">
        <v>162</v>
      </c>
      <c r="E650" s="221" t="s">
        <v>34</v>
      </c>
      <c r="F650" s="222" t="s">
        <v>274</v>
      </c>
      <c r="G650" s="219"/>
      <c r="H650" s="223" t="s">
        <v>34</v>
      </c>
      <c r="I650" s="224"/>
      <c r="J650" s="219"/>
      <c r="K650" s="219"/>
      <c r="L650" s="225"/>
      <c r="M650" s="226"/>
      <c r="N650" s="227"/>
      <c r="O650" s="227"/>
      <c r="P650" s="227"/>
      <c r="Q650" s="227"/>
      <c r="R650" s="227"/>
      <c r="S650" s="227"/>
      <c r="T650" s="228"/>
      <c r="AT650" s="229" t="s">
        <v>162</v>
      </c>
      <c r="AU650" s="229" t="s">
        <v>86</v>
      </c>
      <c r="AV650" s="12" t="s">
        <v>84</v>
      </c>
      <c r="AW650" s="12" t="s">
        <v>41</v>
      </c>
      <c r="AX650" s="12" t="s">
        <v>77</v>
      </c>
      <c r="AY650" s="229" t="s">
        <v>153</v>
      </c>
    </row>
    <row r="651" spans="2:51" s="13" customFormat="1" ht="13.5">
      <c r="B651" s="230"/>
      <c r="C651" s="231"/>
      <c r="D651" s="220" t="s">
        <v>162</v>
      </c>
      <c r="E651" s="232" t="s">
        <v>34</v>
      </c>
      <c r="F651" s="233" t="s">
        <v>275</v>
      </c>
      <c r="G651" s="231"/>
      <c r="H651" s="234">
        <v>5.75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AT651" s="240" t="s">
        <v>162</v>
      </c>
      <c r="AU651" s="240" t="s">
        <v>86</v>
      </c>
      <c r="AV651" s="13" t="s">
        <v>86</v>
      </c>
      <c r="AW651" s="13" t="s">
        <v>41</v>
      </c>
      <c r="AX651" s="13" t="s">
        <v>77</v>
      </c>
      <c r="AY651" s="240" t="s">
        <v>153</v>
      </c>
    </row>
    <row r="652" spans="2:51" s="12" customFormat="1" ht="13.5">
      <c r="B652" s="218"/>
      <c r="C652" s="219"/>
      <c r="D652" s="220" t="s">
        <v>162</v>
      </c>
      <c r="E652" s="221" t="s">
        <v>34</v>
      </c>
      <c r="F652" s="222" t="s">
        <v>163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162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153</v>
      </c>
    </row>
    <row r="653" spans="2:51" s="12" customFormat="1" ht="13.5">
      <c r="B653" s="218"/>
      <c r="C653" s="219"/>
      <c r="D653" s="220" t="s">
        <v>162</v>
      </c>
      <c r="E653" s="221" t="s">
        <v>34</v>
      </c>
      <c r="F653" s="222" t="s">
        <v>164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51" s="13" customFormat="1" ht="13.5">
      <c r="B654" s="230"/>
      <c r="C654" s="231"/>
      <c r="D654" s="220" t="s">
        <v>162</v>
      </c>
      <c r="E654" s="232" t="s">
        <v>34</v>
      </c>
      <c r="F654" s="233" t="s">
        <v>165</v>
      </c>
      <c r="G654" s="231"/>
      <c r="H654" s="234">
        <v>90.53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51" s="12" customFormat="1" ht="13.5">
      <c r="B655" s="218"/>
      <c r="C655" s="219"/>
      <c r="D655" s="220" t="s">
        <v>162</v>
      </c>
      <c r="E655" s="221" t="s">
        <v>34</v>
      </c>
      <c r="F655" s="222" t="s">
        <v>166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162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153</v>
      </c>
    </row>
    <row r="656" spans="2:51" s="12" customFormat="1" ht="13.5">
      <c r="B656" s="218"/>
      <c r="C656" s="219"/>
      <c r="D656" s="220" t="s">
        <v>162</v>
      </c>
      <c r="E656" s="221" t="s">
        <v>34</v>
      </c>
      <c r="F656" s="222" t="s">
        <v>164</v>
      </c>
      <c r="G656" s="219"/>
      <c r="H656" s="223" t="s">
        <v>34</v>
      </c>
      <c r="I656" s="224"/>
      <c r="J656" s="219"/>
      <c r="K656" s="219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162</v>
      </c>
      <c r="AU656" s="229" t="s">
        <v>86</v>
      </c>
      <c r="AV656" s="12" t="s">
        <v>84</v>
      </c>
      <c r="AW656" s="12" t="s">
        <v>41</v>
      </c>
      <c r="AX656" s="12" t="s">
        <v>77</v>
      </c>
      <c r="AY656" s="229" t="s">
        <v>153</v>
      </c>
    </row>
    <row r="657" spans="2:51" s="13" customFormat="1" ht="13.5">
      <c r="B657" s="230"/>
      <c r="C657" s="231"/>
      <c r="D657" s="220" t="s">
        <v>162</v>
      </c>
      <c r="E657" s="232" t="s">
        <v>34</v>
      </c>
      <c r="F657" s="233" t="s">
        <v>167</v>
      </c>
      <c r="G657" s="231"/>
      <c r="H657" s="234">
        <v>31.52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162</v>
      </c>
      <c r="AU657" s="240" t="s">
        <v>86</v>
      </c>
      <c r="AV657" s="13" t="s">
        <v>86</v>
      </c>
      <c r="AW657" s="13" t="s">
        <v>41</v>
      </c>
      <c r="AX657" s="13" t="s">
        <v>77</v>
      </c>
      <c r="AY657" s="240" t="s">
        <v>153</v>
      </c>
    </row>
    <row r="658" spans="2:51" s="12" customFormat="1" ht="13.5">
      <c r="B658" s="218"/>
      <c r="C658" s="219"/>
      <c r="D658" s="220" t="s">
        <v>162</v>
      </c>
      <c r="E658" s="221" t="s">
        <v>34</v>
      </c>
      <c r="F658" s="222" t="s">
        <v>283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51" s="13" customFormat="1" ht="13.5">
      <c r="B659" s="230"/>
      <c r="C659" s="231"/>
      <c r="D659" s="220" t="s">
        <v>162</v>
      </c>
      <c r="E659" s="232" t="s">
        <v>34</v>
      </c>
      <c r="F659" s="233" t="s">
        <v>284</v>
      </c>
      <c r="G659" s="231"/>
      <c r="H659" s="234">
        <v>29.314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51" s="14" customFormat="1" ht="13.5">
      <c r="B660" s="241"/>
      <c r="C660" s="242"/>
      <c r="D660" s="220" t="s">
        <v>162</v>
      </c>
      <c r="E660" s="253" t="s">
        <v>34</v>
      </c>
      <c r="F660" s="254" t="s">
        <v>168</v>
      </c>
      <c r="G660" s="242"/>
      <c r="H660" s="255">
        <v>393.534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77</v>
      </c>
      <c r="AY660" s="252" t="s">
        <v>153</v>
      </c>
    </row>
    <row r="661" spans="2:51" s="13" customFormat="1" ht="13.5">
      <c r="B661" s="230"/>
      <c r="C661" s="231"/>
      <c r="D661" s="220" t="s">
        <v>162</v>
      </c>
      <c r="E661" s="232" t="s">
        <v>34</v>
      </c>
      <c r="F661" s="233" t="s">
        <v>801</v>
      </c>
      <c r="G661" s="231"/>
      <c r="H661" s="234">
        <v>1.763</v>
      </c>
      <c r="I661" s="235"/>
      <c r="J661" s="231"/>
      <c r="K661" s="231"/>
      <c r="L661" s="236"/>
      <c r="M661" s="237"/>
      <c r="N661" s="238"/>
      <c r="O661" s="238"/>
      <c r="P661" s="238"/>
      <c r="Q661" s="238"/>
      <c r="R661" s="238"/>
      <c r="S661" s="238"/>
      <c r="T661" s="239"/>
      <c r="AT661" s="240" t="s">
        <v>162</v>
      </c>
      <c r="AU661" s="240" t="s">
        <v>86</v>
      </c>
      <c r="AV661" s="13" t="s">
        <v>86</v>
      </c>
      <c r="AW661" s="13" t="s">
        <v>41</v>
      </c>
      <c r="AX661" s="13" t="s">
        <v>77</v>
      </c>
      <c r="AY661" s="240" t="s">
        <v>153</v>
      </c>
    </row>
    <row r="662" spans="2:51" s="14" customFormat="1" ht="13.5">
      <c r="B662" s="241"/>
      <c r="C662" s="242"/>
      <c r="D662" s="243" t="s">
        <v>162</v>
      </c>
      <c r="E662" s="244" t="s">
        <v>34</v>
      </c>
      <c r="F662" s="245" t="s">
        <v>168</v>
      </c>
      <c r="G662" s="242"/>
      <c r="H662" s="246">
        <v>1.763</v>
      </c>
      <c r="I662" s="247"/>
      <c r="J662" s="242"/>
      <c r="K662" s="242"/>
      <c r="L662" s="248"/>
      <c r="M662" s="249"/>
      <c r="N662" s="250"/>
      <c r="O662" s="250"/>
      <c r="P662" s="250"/>
      <c r="Q662" s="250"/>
      <c r="R662" s="250"/>
      <c r="S662" s="250"/>
      <c r="T662" s="251"/>
      <c r="AT662" s="252" t="s">
        <v>162</v>
      </c>
      <c r="AU662" s="252" t="s">
        <v>86</v>
      </c>
      <c r="AV662" s="14" t="s">
        <v>160</v>
      </c>
      <c r="AW662" s="14" t="s">
        <v>41</v>
      </c>
      <c r="AX662" s="14" t="s">
        <v>84</v>
      </c>
      <c r="AY662" s="252" t="s">
        <v>153</v>
      </c>
    </row>
    <row r="663" spans="2:65" s="1" customFormat="1" ht="31.5" customHeight="1">
      <c r="B663" s="43"/>
      <c r="C663" s="206" t="s">
        <v>402</v>
      </c>
      <c r="D663" s="206" t="s">
        <v>155</v>
      </c>
      <c r="E663" s="207" t="s">
        <v>802</v>
      </c>
      <c r="F663" s="208" t="s">
        <v>803</v>
      </c>
      <c r="G663" s="209" t="s">
        <v>171</v>
      </c>
      <c r="H663" s="210">
        <v>0.752</v>
      </c>
      <c r="I663" s="211"/>
      <c r="J663" s="212">
        <f>ROUND(I663*H663,2)</f>
        <v>0</v>
      </c>
      <c r="K663" s="208" t="s">
        <v>34</v>
      </c>
      <c r="L663" s="63"/>
      <c r="M663" s="213" t="s">
        <v>34</v>
      </c>
      <c r="N663" s="214" t="s">
        <v>48</v>
      </c>
      <c r="O663" s="44"/>
      <c r="P663" s="215">
        <f>O663*H663</f>
        <v>0</v>
      </c>
      <c r="Q663" s="215">
        <v>2.25634</v>
      </c>
      <c r="R663" s="215">
        <f>Q663*H663</f>
        <v>1.6967676799999998</v>
      </c>
      <c r="S663" s="215">
        <v>0</v>
      </c>
      <c r="T663" s="216">
        <f>S663*H663</f>
        <v>0</v>
      </c>
      <c r="AR663" s="25" t="s">
        <v>160</v>
      </c>
      <c r="AT663" s="25" t="s">
        <v>155</v>
      </c>
      <c r="AU663" s="25" t="s">
        <v>86</v>
      </c>
      <c r="AY663" s="25" t="s">
        <v>153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25" t="s">
        <v>84</v>
      </c>
      <c r="BK663" s="217">
        <f>ROUND(I663*H663,2)</f>
        <v>0</v>
      </c>
      <c r="BL663" s="25" t="s">
        <v>160</v>
      </c>
      <c r="BM663" s="25" t="s">
        <v>804</v>
      </c>
    </row>
    <row r="664" spans="2:51" s="12" customFormat="1" ht="13.5">
      <c r="B664" s="218"/>
      <c r="C664" s="219"/>
      <c r="D664" s="220" t="s">
        <v>162</v>
      </c>
      <c r="E664" s="221" t="s">
        <v>34</v>
      </c>
      <c r="F664" s="222" t="s">
        <v>276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153</v>
      </c>
    </row>
    <row r="665" spans="2:51" s="12" customFormat="1" ht="13.5">
      <c r="B665" s="218"/>
      <c r="C665" s="219"/>
      <c r="D665" s="220" t="s">
        <v>162</v>
      </c>
      <c r="E665" s="221" t="s">
        <v>34</v>
      </c>
      <c r="F665" s="222" t="s">
        <v>277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51" s="13" customFormat="1" ht="13.5">
      <c r="B666" s="230"/>
      <c r="C666" s="231"/>
      <c r="D666" s="220" t="s">
        <v>162</v>
      </c>
      <c r="E666" s="232" t="s">
        <v>34</v>
      </c>
      <c r="F666" s="233" t="s">
        <v>278</v>
      </c>
      <c r="G666" s="231"/>
      <c r="H666" s="234">
        <v>6.59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AT666" s="240" t="s">
        <v>162</v>
      </c>
      <c r="AU666" s="240" t="s">
        <v>86</v>
      </c>
      <c r="AV666" s="13" t="s">
        <v>86</v>
      </c>
      <c r="AW666" s="13" t="s">
        <v>41</v>
      </c>
      <c r="AX666" s="13" t="s">
        <v>77</v>
      </c>
      <c r="AY666" s="240" t="s">
        <v>153</v>
      </c>
    </row>
    <row r="667" spans="2:51" s="12" customFormat="1" ht="13.5">
      <c r="B667" s="218"/>
      <c r="C667" s="219"/>
      <c r="D667" s="220" t="s">
        <v>162</v>
      </c>
      <c r="E667" s="221" t="s">
        <v>34</v>
      </c>
      <c r="F667" s="222" t="s">
        <v>279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51" s="13" customFormat="1" ht="13.5">
      <c r="B668" s="230"/>
      <c r="C668" s="231"/>
      <c r="D668" s="220" t="s">
        <v>162</v>
      </c>
      <c r="E668" s="232" t="s">
        <v>34</v>
      </c>
      <c r="F668" s="233" t="s">
        <v>280</v>
      </c>
      <c r="G668" s="231"/>
      <c r="H668" s="234">
        <v>4.15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51" s="14" customFormat="1" ht="13.5">
      <c r="B669" s="241"/>
      <c r="C669" s="242"/>
      <c r="D669" s="220" t="s">
        <v>162</v>
      </c>
      <c r="E669" s="253" t="s">
        <v>34</v>
      </c>
      <c r="F669" s="254" t="s">
        <v>168</v>
      </c>
      <c r="G669" s="242"/>
      <c r="H669" s="255">
        <v>10.74</v>
      </c>
      <c r="I669" s="247"/>
      <c r="J669" s="242"/>
      <c r="K669" s="242"/>
      <c r="L669" s="248"/>
      <c r="M669" s="249"/>
      <c r="N669" s="250"/>
      <c r="O669" s="250"/>
      <c r="P669" s="250"/>
      <c r="Q669" s="250"/>
      <c r="R669" s="250"/>
      <c r="S669" s="250"/>
      <c r="T669" s="251"/>
      <c r="AT669" s="252" t="s">
        <v>162</v>
      </c>
      <c r="AU669" s="252" t="s">
        <v>86</v>
      </c>
      <c r="AV669" s="14" t="s">
        <v>160</v>
      </c>
      <c r="AW669" s="14" t="s">
        <v>41</v>
      </c>
      <c r="AX669" s="14" t="s">
        <v>77</v>
      </c>
      <c r="AY669" s="252" t="s">
        <v>153</v>
      </c>
    </row>
    <row r="670" spans="2:51" s="13" customFormat="1" ht="13.5">
      <c r="B670" s="230"/>
      <c r="C670" s="231"/>
      <c r="D670" s="220" t="s">
        <v>162</v>
      </c>
      <c r="E670" s="232" t="s">
        <v>34</v>
      </c>
      <c r="F670" s="233" t="s">
        <v>805</v>
      </c>
      <c r="G670" s="231"/>
      <c r="H670" s="234">
        <v>0.752</v>
      </c>
      <c r="I670" s="235"/>
      <c r="J670" s="231"/>
      <c r="K670" s="231"/>
      <c r="L670" s="236"/>
      <c r="M670" s="237"/>
      <c r="N670" s="238"/>
      <c r="O670" s="238"/>
      <c r="P670" s="238"/>
      <c r="Q670" s="238"/>
      <c r="R670" s="238"/>
      <c r="S670" s="238"/>
      <c r="T670" s="239"/>
      <c r="AT670" s="240" t="s">
        <v>162</v>
      </c>
      <c r="AU670" s="240" t="s">
        <v>86</v>
      </c>
      <c r="AV670" s="13" t="s">
        <v>86</v>
      </c>
      <c r="AW670" s="13" t="s">
        <v>41</v>
      </c>
      <c r="AX670" s="13" t="s">
        <v>77</v>
      </c>
      <c r="AY670" s="240" t="s">
        <v>153</v>
      </c>
    </row>
    <row r="671" spans="2:51" s="14" customFormat="1" ht="13.5">
      <c r="B671" s="241"/>
      <c r="C671" s="242"/>
      <c r="D671" s="243" t="s">
        <v>162</v>
      </c>
      <c r="E671" s="244" t="s">
        <v>34</v>
      </c>
      <c r="F671" s="245" t="s">
        <v>168</v>
      </c>
      <c r="G671" s="242"/>
      <c r="H671" s="246">
        <v>0.752</v>
      </c>
      <c r="I671" s="247"/>
      <c r="J671" s="242"/>
      <c r="K671" s="242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162</v>
      </c>
      <c r="AU671" s="252" t="s">
        <v>86</v>
      </c>
      <c r="AV671" s="14" t="s">
        <v>160</v>
      </c>
      <c r="AW671" s="14" t="s">
        <v>41</v>
      </c>
      <c r="AX671" s="14" t="s">
        <v>84</v>
      </c>
      <c r="AY671" s="252" t="s">
        <v>153</v>
      </c>
    </row>
    <row r="672" spans="2:65" s="1" customFormat="1" ht="31.5" customHeight="1">
      <c r="B672" s="43"/>
      <c r="C672" s="206" t="s">
        <v>412</v>
      </c>
      <c r="D672" s="206" t="s">
        <v>155</v>
      </c>
      <c r="E672" s="207" t="s">
        <v>806</v>
      </c>
      <c r="F672" s="208" t="s">
        <v>807</v>
      </c>
      <c r="G672" s="209" t="s">
        <v>171</v>
      </c>
      <c r="H672" s="210">
        <v>10.74</v>
      </c>
      <c r="I672" s="211"/>
      <c r="J672" s="212">
        <f>ROUND(I672*H672,2)</f>
        <v>0</v>
      </c>
      <c r="K672" s="208" t="s">
        <v>159</v>
      </c>
      <c r="L672" s="63"/>
      <c r="M672" s="213" t="s">
        <v>34</v>
      </c>
      <c r="N672" s="214" t="s">
        <v>48</v>
      </c>
      <c r="O672" s="44"/>
      <c r="P672" s="215">
        <f>O672*H672</f>
        <v>0</v>
      </c>
      <c r="Q672" s="215">
        <v>0.04</v>
      </c>
      <c r="R672" s="215">
        <f>Q672*H672</f>
        <v>0.42960000000000004</v>
      </c>
      <c r="S672" s="215">
        <v>0</v>
      </c>
      <c r="T672" s="216">
        <f>S672*H672</f>
        <v>0</v>
      </c>
      <c r="AR672" s="25" t="s">
        <v>160</v>
      </c>
      <c r="AT672" s="25" t="s">
        <v>155</v>
      </c>
      <c r="AU672" s="25" t="s">
        <v>86</v>
      </c>
      <c r="AY672" s="25" t="s">
        <v>153</v>
      </c>
      <c r="BE672" s="217">
        <f>IF(N672="základní",J672,0)</f>
        <v>0</v>
      </c>
      <c r="BF672" s="217">
        <f>IF(N672="snížená",J672,0)</f>
        <v>0</v>
      </c>
      <c r="BG672" s="217">
        <f>IF(N672="zákl. přenesená",J672,0)</f>
        <v>0</v>
      </c>
      <c r="BH672" s="217">
        <f>IF(N672="sníž. přenesená",J672,0)</f>
        <v>0</v>
      </c>
      <c r="BI672" s="217">
        <f>IF(N672="nulová",J672,0)</f>
        <v>0</v>
      </c>
      <c r="BJ672" s="25" t="s">
        <v>84</v>
      </c>
      <c r="BK672" s="217">
        <f>ROUND(I672*H672,2)</f>
        <v>0</v>
      </c>
      <c r="BL672" s="25" t="s">
        <v>160</v>
      </c>
      <c r="BM672" s="25" t="s">
        <v>808</v>
      </c>
    </row>
    <row r="673" spans="2:51" s="12" customFormat="1" ht="13.5">
      <c r="B673" s="218"/>
      <c r="C673" s="219"/>
      <c r="D673" s="220" t="s">
        <v>162</v>
      </c>
      <c r="E673" s="221" t="s">
        <v>34</v>
      </c>
      <c r="F673" s="222" t="s">
        <v>276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51" s="12" customFormat="1" ht="13.5">
      <c r="B674" s="218"/>
      <c r="C674" s="219"/>
      <c r="D674" s="220" t="s">
        <v>162</v>
      </c>
      <c r="E674" s="221" t="s">
        <v>34</v>
      </c>
      <c r="F674" s="222" t="s">
        <v>277</v>
      </c>
      <c r="G674" s="219"/>
      <c r="H674" s="223" t="s">
        <v>34</v>
      </c>
      <c r="I674" s="224"/>
      <c r="J674" s="219"/>
      <c r="K674" s="219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162</v>
      </c>
      <c r="AU674" s="229" t="s">
        <v>86</v>
      </c>
      <c r="AV674" s="12" t="s">
        <v>84</v>
      </c>
      <c r="AW674" s="12" t="s">
        <v>41</v>
      </c>
      <c r="AX674" s="12" t="s">
        <v>77</v>
      </c>
      <c r="AY674" s="229" t="s">
        <v>153</v>
      </c>
    </row>
    <row r="675" spans="2:51" s="13" customFormat="1" ht="13.5">
      <c r="B675" s="230"/>
      <c r="C675" s="231"/>
      <c r="D675" s="220" t="s">
        <v>162</v>
      </c>
      <c r="E675" s="232" t="s">
        <v>34</v>
      </c>
      <c r="F675" s="233" t="s">
        <v>278</v>
      </c>
      <c r="G675" s="231"/>
      <c r="H675" s="234">
        <v>6.59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162</v>
      </c>
      <c r="AU675" s="240" t="s">
        <v>86</v>
      </c>
      <c r="AV675" s="13" t="s">
        <v>86</v>
      </c>
      <c r="AW675" s="13" t="s">
        <v>41</v>
      </c>
      <c r="AX675" s="13" t="s">
        <v>77</v>
      </c>
      <c r="AY675" s="240" t="s">
        <v>153</v>
      </c>
    </row>
    <row r="676" spans="2:51" s="12" customFormat="1" ht="13.5">
      <c r="B676" s="218"/>
      <c r="C676" s="219"/>
      <c r="D676" s="220" t="s">
        <v>162</v>
      </c>
      <c r="E676" s="221" t="s">
        <v>34</v>
      </c>
      <c r="F676" s="222" t="s">
        <v>279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51" s="13" customFormat="1" ht="13.5">
      <c r="B677" s="230"/>
      <c r="C677" s="231"/>
      <c r="D677" s="220" t="s">
        <v>162</v>
      </c>
      <c r="E677" s="232" t="s">
        <v>34</v>
      </c>
      <c r="F677" s="233" t="s">
        <v>280</v>
      </c>
      <c r="G677" s="231"/>
      <c r="H677" s="234">
        <v>4.15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162</v>
      </c>
      <c r="AU677" s="240" t="s">
        <v>86</v>
      </c>
      <c r="AV677" s="13" t="s">
        <v>86</v>
      </c>
      <c r="AW677" s="13" t="s">
        <v>41</v>
      </c>
      <c r="AX677" s="13" t="s">
        <v>77</v>
      </c>
      <c r="AY677" s="240" t="s">
        <v>153</v>
      </c>
    </row>
    <row r="678" spans="2:51" s="14" customFormat="1" ht="13.5">
      <c r="B678" s="241"/>
      <c r="C678" s="242"/>
      <c r="D678" s="243" t="s">
        <v>162</v>
      </c>
      <c r="E678" s="244" t="s">
        <v>34</v>
      </c>
      <c r="F678" s="245" t="s">
        <v>168</v>
      </c>
      <c r="G678" s="242"/>
      <c r="H678" s="246">
        <v>10.74</v>
      </c>
      <c r="I678" s="247"/>
      <c r="J678" s="242"/>
      <c r="K678" s="242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162</v>
      </c>
      <c r="AU678" s="252" t="s">
        <v>86</v>
      </c>
      <c r="AV678" s="14" t="s">
        <v>160</v>
      </c>
      <c r="AW678" s="14" t="s">
        <v>41</v>
      </c>
      <c r="AX678" s="14" t="s">
        <v>84</v>
      </c>
      <c r="AY678" s="252" t="s">
        <v>153</v>
      </c>
    </row>
    <row r="679" spans="2:65" s="1" customFormat="1" ht="31.5" customHeight="1">
      <c r="B679" s="43"/>
      <c r="C679" s="206" t="s">
        <v>416</v>
      </c>
      <c r="D679" s="206" t="s">
        <v>155</v>
      </c>
      <c r="E679" s="207" t="s">
        <v>809</v>
      </c>
      <c r="F679" s="208" t="s">
        <v>810</v>
      </c>
      <c r="G679" s="209" t="s">
        <v>171</v>
      </c>
      <c r="H679" s="210">
        <v>0.034</v>
      </c>
      <c r="I679" s="211"/>
      <c r="J679" s="212">
        <f>ROUND(I679*H679,2)</f>
        <v>0</v>
      </c>
      <c r="K679" s="208" t="s">
        <v>159</v>
      </c>
      <c r="L679" s="63"/>
      <c r="M679" s="213" t="s">
        <v>34</v>
      </c>
      <c r="N679" s="214" t="s">
        <v>48</v>
      </c>
      <c r="O679" s="44"/>
      <c r="P679" s="215">
        <f>O679*H679</f>
        <v>0</v>
      </c>
      <c r="Q679" s="215">
        <v>2.004</v>
      </c>
      <c r="R679" s="215">
        <f>Q679*H679</f>
        <v>0.068136</v>
      </c>
      <c r="S679" s="215">
        <v>0</v>
      </c>
      <c r="T679" s="216">
        <f>S679*H679</f>
        <v>0</v>
      </c>
      <c r="AR679" s="25" t="s">
        <v>160</v>
      </c>
      <c r="AT679" s="25" t="s">
        <v>155</v>
      </c>
      <c r="AU679" s="25" t="s">
        <v>86</v>
      </c>
      <c r="AY679" s="25" t="s">
        <v>153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25" t="s">
        <v>84</v>
      </c>
      <c r="BK679" s="217">
        <f>ROUND(I679*H679,2)</f>
        <v>0</v>
      </c>
      <c r="BL679" s="25" t="s">
        <v>160</v>
      </c>
      <c r="BM679" s="25" t="s">
        <v>811</v>
      </c>
    </row>
    <row r="680" spans="2:51" s="12" customFormat="1" ht="13.5">
      <c r="B680" s="218"/>
      <c r="C680" s="219"/>
      <c r="D680" s="220" t="s">
        <v>162</v>
      </c>
      <c r="E680" s="221" t="s">
        <v>34</v>
      </c>
      <c r="F680" s="222" t="s">
        <v>241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51" s="12" customFormat="1" ht="13.5">
      <c r="B681" s="218"/>
      <c r="C681" s="219"/>
      <c r="D681" s="220" t="s">
        <v>162</v>
      </c>
      <c r="E681" s="221" t="s">
        <v>34</v>
      </c>
      <c r="F681" s="222" t="s">
        <v>242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51" s="13" customFormat="1" ht="13.5">
      <c r="B682" s="230"/>
      <c r="C682" s="231"/>
      <c r="D682" s="220" t="s">
        <v>162</v>
      </c>
      <c r="E682" s="232" t="s">
        <v>34</v>
      </c>
      <c r="F682" s="233" t="s">
        <v>243</v>
      </c>
      <c r="G682" s="231"/>
      <c r="H682" s="234">
        <v>0.68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162</v>
      </c>
      <c r="AU682" s="240" t="s">
        <v>86</v>
      </c>
      <c r="AV682" s="13" t="s">
        <v>86</v>
      </c>
      <c r="AW682" s="13" t="s">
        <v>41</v>
      </c>
      <c r="AX682" s="13" t="s">
        <v>77</v>
      </c>
      <c r="AY682" s="240" t="s">
        <v>153</v>
      </c>
    </row>
    <row r="683" spans="2:51" s="14" customFormat="1" ht="13.5">
      <c r="B683" s="241"/>
      <c r="C683" s="242"/>
      <c r="D683" s="220" t="s">
        <v>162</v>
      </c>
      <c r="E683" s="253" t="s">
        <v>34</v>
      </c>
      <c r="F683" s="254" t="s">
        <v>168</v>
      </c>
      <c r="G683" s="242"/>
      <c r="H683" s="255">
        <v>0.68</v>
      </c>
      <c r="I683" s="247"/>
      <c r="J683" s="242"/>
      <c r="K683" s="242"/>
      <c r="L683" s="248"/>
      <c r="M683" s="249"/>
      <c r="N683" s="250"/>
      <c r="O683" s="250"/>
      <c r="P683" s="250"/>
      <c r="Q683" s="250"/>
      <c r="R683" s="250"/>
      <c r="S683" s="250"/>
      <c r="T683" s="251"/>
      <c r="AT683" s="252" t="s">
        <v>162</v>
      </c>
      <c r="AU683" s="252" t="s">
        <v>86</v>
      </c>
      <c r="AV683" s="14" t="s">
        <v>160</v>
      </c>
      <c r="AW683" s="14" t="s">
        <v>41</v>
      </c>
      <c r="AX683" s="14" t="s">
        <v>77</v>
      </c>
      <c r="AY683" s="252" t="s">
        <v>153</v>
      </c>
    </row>
    <row r="684" spans="2:51" s="13" customFormat="1" ht="13.5">
      <c r="B684" s="230"/>
      <c r="C684" s="231"/>
      <c r="D684" s="220" t="s">
        <v>162</v>
      </c>
      <c r="E684" s="232" t="s">
        <v>34</v>
      </c>
      <c r="F684" s="233" t="s">
        <v>812</v>
      </c>
      <c r="G684" s="231"/>
      <c r="H684" s="234">
        <v>0.034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AT684" s="240" t="s">
        <v>162</v>
      </c>
      <c r="AU684" s="240" t="s">
        <v>86</v>
      </c>
      <c r="AV684" s="13" t="s">
        <v>86</v>
      </c>
      <c r="AW684" s="13" t="s">
        <v>41</v>
      </c>
      <c r="AX684" s="13" t="s">
        <v>77</v>
      </c>
      <c r="AY684" s="240" t="s">
        <v>153</v>
      </c>
    </row>
    <row r="685" spans="2:51" s="14" customFormat="1" ht="13.5">
      <c r="B685" s="241"/>
      <c r="C685" s="242"/>
      <c r="D685" s="243" t="s">
        <v>162</v>
      </c>
      <c r="E685" s="244" t="s">
        <v>34</v>
      </c>
      <c r="F685" s="245" t="s">
        <v>168</v>
      </c>
      <c r="G685" s="242"/>
      <c r="H685" s="246">
        <v>0.034</v>
      </c>
      <c r="I685" s="247"/>
      <c r="J685" s="242"/>
      <c r="K685" s="242"/>
      <c r="L685" s="248"/>
      <c r="M685" s="249"/>
      <c r="N685" s="250"/>
      <c r="O685" s="250"/>
      <c r="P685" s="250"/>
      <c r="Q685" s="250"/>
      <c r="R685" s="250"/>
      <c r="S685" s="250"/>
      <c r="T685" s="251"/>
      <c r="AT685" s="252" t="s">
        <v>162</v>
      </c>
      <c r="AU685" s="252" t="s">
        <v>86</v>
      </c>
      <c r="AV685" s="14" t="s">
        <v>160</v>
      </c>
      <c r="AW685" s="14" t="s">
        <v>41</v>
      </c>
      <c r="AX685" s="14" t="s">
        <v>84</v>
      </c>
      <c r="AY685" s="252" t="s">
        <v>153</v>
      </c>
    </row>
    <row r="686" spans="2:65" s="1" customFormat="1" ht="31.5" customHeight="1">
      <c r="B686" s="43"/>
      <c r="C686" s="206" t="s">
        <v>420</v>
      </c>
      <c r="D686" s="206" t="s">
        <v>155</v>
      </c>
      <c r="E686" s="207" t="s">
        <v>813</v>
      </c>
      <c r="F686" s="208" t="s">
        <v>814</v>
      </c>
      <c r="G686" s="209" t="s">
        <v>171</v>
      </c>
      <c r="H686" s="210">
        <v>8.429</v>
      </c>
      <c r="I686" s="211"/>
      <c r="J686" s="212">
        <f>ROUND(I686*H686,2)</f>
        <v>0</v>
      </c>
      <c r="K686" s="208" t="s">
        <v>159</v>
      </c>
      <c r="L686" s="63"/>
      <c r="M686" s="213" t="s">
        <v>34</v>
      </c>
      <c r="N686" s="214" t="s">
        <v>48</v>
      </c>
      <c r="O686" s="44"/>
      <c r="P686" s="215">
        <f>O686*H686</f>
        <v>0</v>
      </c>
      <c r="Q686" s="215">
        <v>0.2015</v>
      </c>
      <c r="R686" s="215">
        <f>Q686*H686</f>
        <v>1.6984435000000002</v>
      </c>
      <c r="S686" s="215">
        <v>0</v>
      </c>
      <c r="T686" s="216">
        <f>S686*H686</f>
        <v>0</v>
      </c>
      <c r="AR686" s="25" t="s">
        <v>160</v>
      </c>
      <c r="AT686" s="25" t="s">
        <v>155</v>
      </c>
      <c r="AU686" s="25" t="s">
        <v>86</v>
      </c>
      <c r="AY686" s="25" t="s">
        <v>153</v>
      </c>
      <c r="BE686" s="217">
        <f>IF(N686="základní",J686,0)</f>
        <v>0</v>
      </c>
      <c r="BF686" s="217">
        <f>IF(N686="snížená",J686,0)</f>
        <v>0</v>
      </c>
      <c r="BG686" s="217">
        <f>IF(N686="zákl. přenesená",J686,0)</f>
        <v>0</v>
      </c>
      <c r="BH686" s="217">
        <f>IF(N686="sníž. přenesená",J686,0)</f>
        <v>0</v>
      </c>
      <c r="BI686" s="217">
        <f>IF(N686="nulová",J686,0)</f>
        <v>0</v>
      </c>
      <c r="BJ686" s="25" t="s">
        <v>84</v>
      </c>
      <c r="BK686" s="217">
        <f>ROUND(I686*H686,2)</f>
        <v>0</v>
      </c>
      <c r="BL686" s="25" t="s">
        <v>160</v>
      </c>
      <c r="BM686" s="25" t="s">
        <v>815</v>
      </c>
    </row>
    <row r="687" spans="2:51" s="12" customFormat="1" ht="13.5">
      <c r="B687" s="218"/>
      <c r="C687" s="219"/>
      <c r="D687" s="220" t="s">
        <v>162</v>
      </c>
      <c r="E687" s="221" t="s">
        <v>34</v>
      </c>
      <c r="F687" s="222" t="s">
        <v>166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153</v>
      </c>
    </row>
    <row r="688" spans="2:51" s="12" customFormat="1" ht="13.5">
      <c r="B688" s="218"/>
      <c r="C688" s="219"/>
      <c r="D688" s="220" t="s">
        <v>162</v>
      </c>
      <c r="E688" s="221" t="s">
        <v>34</v>
      </c>
      <c r="F688" s="222" t="s">
        <v>164</v>
      </c>
      <c r="G688" s="219"/>
      <c r="H688" s="223" t="s">
        <v>34</v>
      </c>
      <c r="I688" s="224"/>
      <c r="J688" s="219"/>
      <c r="K688" s="219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162</v>
      </c>
      <c r="AU688" s="229" t="s">
        <v>86</v>
      </c>
      <c r="AV688" s="12" t="s">
        <v>84</v>
      </c>
      <c r="AW688" s="12" t="s">
        <v>41</v>
      </c>
      <c r="AX688" s="12" t="s">
        <v>77</v>
      </c>
      <c r="AY688" s="229" t="s">
        <v>153</v>
      </c>
    </row>
    <row r="689" spans="2:51" s="13" customFormat="1" ht="13.5">
      <c r="B689" s="230"/>
      <c r="C689" s="231"/>
      <c r="D689" s="220" t="s">
        <v>162</v>
      </c>
      <c r="E689" s="232" t="s">
        <v>34</v>
      </c>
      <c r="F689" s="233" t="s">
        <v>816</v>
      </c>
      <c r="G689" s="231"/>
      <c r="H689" s="234">
        <v>3.152</v>
      </c>
      <c r="I689" s="235"/>
      <c r="J689" s="231"/>
      <c r="K689" s="231"/>
      <c r="L689" s="236"/>
      <c r="M689" s="237"/>
      <c r="N689" s="238"/>
      <c r="O689" s="238"/>
      <c r="P689" s="238"/>
      <c r="Q689" s="238"/>
      <c r="R689" s="238"/>
      <c r="S689" s="238"/>
      <c r="T689" s="239"/>
      <c r="AT689" s="240" t="s">
        <v>162</v>
      </c>
      <c r="AU689" s="240" t="s">
        <v>86</v>
      </c>
      <c r="AV689" s="13" t="s">
        <v>86</v>
      </c>
      <c r="AW689" s="13" t="s">
        <v>41</v>
      </c>
      <c r="AX689" s="13" t="s">
        <v>77</v>
      </c>
      <c r="AY689" s="240" t="s">
        <v>153</v>
      </c>
    </row>
    <row r="690" spans="2:51" s="12" customFormat="1" ht="13.5">
      <c r="B690" s="218"/>
      <c r="C690" s="219"/>
      <c r="D690" s="220" t="s">
        <v>162</v>
      </c>
      <c r="E690" s="221" t="s">
        <v>34</v>
      </c>
      <c r="F690" s="222" t="s">
        <v>283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51" s="13" customFormat="1" ht="13.5">
      <c r="B691" s="230"/>
      <c r="C691" s="231"/>
      <c r="D691" s="220" t="s">
        <v>162</v>
      </c>
      <c r="E691" s="232" t="s">
        <v>34</v>
      </c>
      <c r="F691" s="233" t="s">
        <v>817</v>
      </c>
      <c r="G691" s="231"/>
      <c r="H691" s="234">
        <v>5.277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51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8.429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426</v>
      </c>
      <c r="D693" s="206" t="s">
        <v>155</v>
      </c>
      <c r="E693" s="207" t="s">
        <v>818</v>
      </c>
      <c r="F693" s="208" t="s">
        <v>819</v>
      </c>
      <c r="G693" s="209" t="s">
        <v>158</v>
      </c>
      <c r="H693" s="210">
        <v>0.68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0.27555</v>
      </c>
      <c r="R693" s="215">
        <f>Q693*H693</f>
        <v>0.187374</v>
      </c>
      <c r="S693" s="215">
        <v>0</v>
      </c>
      <c r="T693" s="216">
        <f>S693*H693</f>
        <v>0</v>
      </c>
      <c r="AR693" s="25" t="s">
        <v>160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160</v>
      </c>
      <c r="BM693" s="25" t="s">
        <v>820</v>
      </c>
    </row>
    <row r="694" spans="2:51" s="12" customFormat="1" ht="13.5">
      <c r="B694" s="218"/>
      <c r="C694" s="219"/>
      <c r="D694" s="220" t="s">
        <v>162</v>
      </c>
      <c r="E694" s="221" t="s">
        <v>34</v>
      </c>
      <c r="F694" s="222" t="s">
        <v>241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51" s="12" customFormat="1" ht="13.5">
      <c r="B695" s="218"/>
      <c r="C695" s="219"/>
      <c r="D695" s="220" t="s">
        <v>162</v>
      </c>
      <c r="E695" s="221" t="s">
        <v>34</v>
      </c>
      <c r="F695" s="222" t="s">
        <v>242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51" s="13" customFormat="1" ht="13.5">
      <c r="B696" s="230"/>
      <c r="C696" s="231"/>
      <c r="D696" s="220" t="s">
        <v>162</v>
      </c>
      <c r="E696" s="232" t="s">
        <v>34</v>
      </c>
      <c r="F696" s="233" t="s">
        <v>243</v>
      </c>
      <c r="G696" s="231"/>
      <c r="H696" s="234">
        <v>0.68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51" s="14" customFormat="1" ht="13.5">
      <c r="B697" s="241"/>
      <c r="C697" s="242"/>
      <c r="D697" s="243" t="s">
        <v>162</v>
      </c>
      <c r="E697" s="244" t="s">
        <v>34</v>
      </c>
      <c r="F697" s="245" t="s">
        <v>168</v>
      </c>
      <c r="G697" s="242"/>
      <c r="H697" s="246">
        <v>0.68</v>
      </c>
      <c r="I697" s="247"/>
      <c r="J697" s="242"/>
      <c r="K697" s="242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162</v>
      </c>
      <c r="AU697" s="252" t="s">
        <v>86</v>
      </c>
      <c r="AV697" s="14" t="s">
        <v>160</v>
      </c>
      <c r="AW697" s="14" t="s">
        <v>41</v>
      </c>
      <c r="AX697" s="14" t="s">
        <v>84</v>
      </c>
      <c r="AY697" s="252" t="s">
        <v>153</v>
      </c>
    </row>
    <row r="698" spans="2:65" s="1" customFormat="1" ht="31.5" customHeight="1">
      <c r="B698" s="43"/>
      <c r="C698" s="206" t="s">
        <v>431</v>
      </c>
      <c r="D698" s="206" t="s">
        <v>155</v>
      </c>
      <c r="E698" s="207" t="s">
        <v>821</v>
      </c>
      <c r="F698" s="208" t="s">
        <v>822</v>
      </c>
      <c r="G698" s="209" t="s">
        <v>158</v>
      </c>
      <c r="H698" s="210">
        <v>31.52</v>
      </c>
      <c r="I698" s="211"/>
      <c r="J698" s="212">
        <f>ROUND(I698*H698,2)</f>
        <v>0</v>
      </c>
      <c r="K698" s="208" t="s">
        <v>34</v>
      </c>
      <c r="L698" s="63"/>
      <c r="M698" s="213" t="s">
        <v>34</v>
      </c>
      <c r="N698" s="214" t="s">
        <v>48</v>
      </c>
      <c r="O698" s="44"/>
      <c r="P698" s="215">
        <f>O698*H698</f>
        <v>0</v>
      </c>
      <c r="Q698" s="215">
        <v>0.27555</v>
      </c>
      <c r="R698" s="215">
        <f>Q698*H698</f>
        <v>8.685336000000001</v>
      </c>
      <c r="S698" s="215">
        <v>0</v>
      </c>
      <c r="T698" s="216">
        <f>S698*H698</f>
        <v>0</v>
      </c>
      <c r="AR698" s="25" t="s">
        <v>160</v>
      </c>
      <c r="AT698" s="25" t="s">
        <v>155</v>
      </c>
      <c r="AU698" s="25" t="s">
        <v>86</v>
      </c>
      <c r="AY698" s="25" t="s">
        <v>153</v>
      </c>
      <c r="BE698" s="217">
        <f>IF(N698="základní",J698,0)</f>
        <v>0</v>
      </c>
      <c r="BF698" s="217">
        <f>IF(N698="snížená",J698,0)</f>
        <v>0</v>
      </c>
      <c r="BG698" s="217">
        <f>IF(N698="zákl. přenesená",J698,0)</f>
        <v>0</v>
      </c>
      <c r="BH698" s="217">
        <f>IF(N698="sníž. přenesená",J698,0)</f>
        <v>0</v>
      </c>
      <c r="BI698" s="217">
        <f>IF(N698="nulová",J698,0)</f>
        <v>0</v>
      </c>
      <c r="BJ698" s="25" t="s">
        <v>84</v>
      </c>
      <c r="BK698" s="217">
        <f>ROUND(I698*H698,2)</f>
        <v>0</v>
      </c>
      <c r="BL698" s="25" t="s">
        <v>160</v>
      </c>
      <c r="BM698" s="25" t="s">
        <v>823</v>
      </c>
    </row>
    <row r="699" spans="2:51" s="12" customFormat="1" ht="13.5">
      <c r="B699" s="218"/>
      <c r="C699" s="219"/>
      <c r="D699" s="220" t="s">
        <v>162</v>
      </c>
      <c r="E699" s="221" t="s">
        <v>34</v>
      </c>
      <c r="F699" s="222" t="s">
        <v>824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51" s="12" customFormat="1" ht="13.5">
      <c r="B700" s="218"/>
      <c r="C700" s="219"/>
      <c r="D700" s="220" t="s">
        <v>162</v>
      </c>
      <c r="E700" s="221" t="s">
        <v>34</v>
      </c>
      <c r="F700" s="222" t="s">
        <v>166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51" s="12" customFormat="1" ht="13.5">
      <c r="B701" s="218"/>
      <c r="C701" s="219"/>
      <c r="D701" s="220" t="s">
        <v>162</v>
      </c>
      <c r="E701" s="221" t="s">
        <v>34</v>
      </c>
      <c r="F701" s="222" t="s">
        <v>164</v>
      </c>
      <c r="G701" s="219"/>
      <c r="H701" s="223" t="s">
        <v>34</v>
      </c>
      <c r="I701" s="224"/>
      <c r="J701" s="219"/>
      <c r="K701" s="219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162</v>
      </c>
      <c r="AU701" s="229" t="s">
        <v>86</v>
      </c>
      <c r="AV701" s="12" t="s">
        <v>84</v>
      </c>
      <c r="AW701" s="12" t="s">
        <v>41</v>
      </c>
      <c r="AX701" s="12" t="s">
        <v>77</v>
      </c>
      <c r="AY701" s="229" t="s">
        <v>153</v>
      </c>
    </row>
    <row r="702" spans="2:51" s="13" customFormat="1" ht="13.5">
      <c r="B702" s="230"/>
      <c r="C702" s="231"/>
      <c r="D702" s="220" t="s">
        <v>162</v>
      </c>
      <c r="E702" s="232" t="s">
        <v>34</v>
      </c>
      <c r="F702" s="233" t="s">
        <v>167</v>
      </c>
      <c r="G702" s="231"/>
      <c r="H702" s="234">
        <v>31.52</v>
      </c>
      <c r="I702" s="235"/>
      <c r="J702" s="231"/>
      <c r="K702" s="231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162</v>
      </c>
      <c r="AU702" s="240" t="s">
        <v>86</v>
      </c>
      <c r="AV702" s="13" t="s">
        <v>86</v>
      </c>
      <c r="AW702" s="13" t="s">
        <v>41</v>
      </c>
      <c r="AX702" s="13" t="s">
        <v>77</v>
      </c>
      <c r="AY702" s="240" t="s">
        <v>153</v>
      </c>
    </row>
    <row r="703" spans="2:51" s="14" customFormat="1" ht="13.5">
      <c r="B703" s="241"/>
      <c r="C703" s="242"/>
      <c r="D703" s="243" t="s">
        <v>162</v>
      </c>
      <c r="E703" s="244" t="s">
        <v>34</v>
      </c>
      <c r="F703" s="245" t="s">
        <v>168</v>
      </c>
      <c r="G703" s="242"/>
      <c r="H703" s="246">
        <v>31.52</v>
      </c>
      <c r="I703" s="247"/>
      <c r="J703" s="242"/>
      <c r="K703" s="242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162</v>
      </c>
      <c r="AU703" s="252" t="s">
        <v>86</v>
      </c>
      <c r="AV703" s="14" t="s">
        <v>160</v>
      </c>
      <c r="AW703" s="14" t="s">
        <v>41</v>
      </c>
      <c r="AX703" s="14" t="s">
        <v>84</v>
      </c>
      <c r="AY703" s="252" t="s">
        <v>153</v>
      </c>
    </row>
    <row r="704" spans="2:65" s="1" customFormat="1" ht="22.5" customHeight="1">
      <c r="B704" s="43"/>
      <c r="C704" s="206" t="s">
        <v>435</v>
      </c>
      <c r="D704" s="206" t="s">
        <v>155</v>
      </c>
      <c r="E704" s="207" t="s">
        <v>825</v>
      </c>
      <c r="F704" s="208" t="s">
        <v>826</v>
      </c>
      <c r="G704" s="209" t="s">
        <v>158</v>
      </c>
      <c r="H704" s="210">
        <v>28</v>
      </c>
      <c r="I704" s="211"/>
      <c r="J704" s="212">
        <f>ROUND(I704*H704,2)</f>
        <v>0</v>
      </c>
      <c r="K704" s="208" t="s">
        <v>34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0.27555</v>
      </c>
      <c r="R704" s="215">
        <f>Q704*H704</f>
        <v>7.715400000000001</v>
      </c>
      <c r="S704" s="215">
        <v>0</v>
      </c>
      <c r="T704" s="216">
        <f>S704*H704</f>
        <v>0</v>
      </c>
      <c r="AR704" s="25" t="s">
        <v>160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160</v>
      </c>
      <c r="BM704" s="25" t="s">
        <v>827</v>
      </c>
    </row>
    <row r="705" spans="2:51" s="12" customFormat="1" ht="27">
      <c r="B705" s="218"/>
      <c r="C705" s="219"/>
      <c r="D705" s="220" t="s">
        <v>162</v>
      </c>
      <c r="E705" s="221" t="s">
        <v>34</v>
      </c>
      <c r="F705" s="222" t="s">
        <v>828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51" s="12" customFormat="1" ht="27">
      <c r="B706" s="218"/>
      <c r="C706" s="219"/>
      <c r="D706" s="220" t="s">
        <v>162</v>
      </c>
      <c r="E706" s="221" t="s">
        <v>34</v>
      </c>
      <c r="F706" s="222" t="s">
        <v>829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51" s="13" customFormat="1" ht="13.5">
      <c r="B707" s="230"/>
      <c r="C707" s="231"/>
      <c r="D707" s="220" t="s">
        <v>162</v>
      </c>
      <c r="E707" s="232" t="s">
        <v>34</v>
      </c>
      <c r="F707" s="233" t="s">
        <v>830</v>
      </c>
      <c r="G707" s="231"/>
      <c r="H707" s="234">
        <v>28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162</v>
      </c>
      <c r="AU707" s="240" t="s">
        <v>86</v>
      </c>
      <c r="AV707" s="13" t="s">
        <v>86</v>
      </c>
      <c r="AW707" s="13" t="s">
        <v>41</v>
      </c>
      <c r="AX707" s="13" t="s">
        <v>77</v>
      </c>
      <c r="AY707" s="240" t="s">
        <v>153</v>
      </c>
    </row>
    <row r="708" spans="2:51" s="14" customFormat="1" ht="13.5">
      <c r="B708" s="241"/>
      <c r="C708" s="242"/>
      <c r="D708" s="220" t="s">
        <v>162</v>
      </c>
      <c r="E708" s="253" t="s">
        <v>34</v>
      </c>
      <c r="F708" s="254" t="s">
        <v>168</v>
      </c>
      <c r="G708" s="242"/>
      <c r="H708" s="255">
        <v>28</v>
      </c>
      <c r="I708" s="247"/>
      <c r="J708" s="242"/>
      <c r="K708" s="242"/>
      <c r="L708" s="248"/>
      <c r="M708" s="249"/>
      <c r="N708" s="250"/>
      <c r="O708" s="250"/>
      <c r="P708" s="250"/>
      <c r="Q708" s="250"/>
      <c r="R708" s="250"/>
      <c r="S708" s="250"/>
      <c r="T708" s="251"/>
      <c r="AT708" s="252" t="s">
        <v>162</v>
      </c>
      <c r="AU708" s="252" t="s">
        <v>86</v>
      </c>
      <c r="AV708" s="14" t="s">
        <v>160</v>
      </c>
      <c r="AW708" s="14" t="s">
        <v>41</v>
      </c>
      <c r="AX708" s="14" t="s">
        <v>84</v>
      </c>
      <c r="AY708" s="252" t="s">
        <v>153</v>
      </c>
    </row>
    <row r="709" spans="2:63" s="11" customFormat="1" ht="29.85" customHeight="1">
      <c r="B709" s="189"/>
      <c r="C709" s="190"/>
      <c r="D709" s="203" t="s">
        <v>76</v>
      </c>
      <c r="E709" s="204" t="s">
        <v>221</v>
      </c>
      <c r="F709" s="204" t="s">
        <v>226</v>
      </c>
      <c r="G709" s="190"/>
      <c r="H709" s="190"/>
      <c r="I709" s="193"/>
      <c r="J709" s="205">
        <f>BK709</f>
        <v>0</v>
      </c>
      <c r="K709" s="190"/>
      <c r="L709" s="195"/>
      <c r="M709" s="196"/>
      <c r="N709" s="197"/>
      <c r="O709" s="197"/>
      <c r="P709" s="198">
        <f>SUM(P710:P966)</f>
        <v>0</v>
      </c>
      <c r="Q709" s="197"/>
      <c r="R709" s="198">
        <f>SUM(R710:R966)</f>
        <v>325.1297198</v>
      </c>
      <c r="S709" s="197"/>
      <c r="T709" s="199">
        <f>SUM(T710:T966)</f>
        <v>497.11809999999997</v>
      </c>
      <c r="AR709" s="200" t="s">
        <v>84</v>
      </c>
      <c r="AT709" s="201" t="s">
        <v>76</v>
      </c>
      <c r="AU709" s="201" t="s">
        <v>84</v>
      </c>
      <c r="AY709" s="200" t="s">
        <v>153</v>
      </c>
      <c r="BK709" s="202">
        <f>SUM(BK710:BK966)</f>
        <v>0</v>
      </c>
    </row>
    <row r="710" spans="2:65" s="1" customFormat="1" ht="22.5" customHeight="1">
      <c r="B710" s="43"/>
      <c r="C710" s="206" t="s">
        <v>440</v>
      </c>
      <c r="D710" s="206" t="s">
        <v>155</v>
      </c>
      <c r="E710" s="207" t="s">
        <v>831</v>
      </c>
      <c r="F710" s="208" t="s">
        <v>832</v>
      </c>
      <c r="G710" s="209" t="s">
        <v>158</v>
      </c>
      <c r="H710" s="210">
        <v>105.41</v>
      </c>
      <c r="I710" s="211"/>
      <c r="J710" s="212">
        <f>ROUND(I710*H710,2)</f>
        <v>0</v>
      </c>
      <c r="K710" s="208" t="s">
        <v>34</v>
      </c>
      <c r="L710" s="63"/>
      <c r="M710" s="213" t="s">
        <v>34</v>
      </c>
      <c r="N710" s="214" t="s">
        <v>48</v>
      </c>
      <c r="O710" s="44"/>
      <c r="P710" s="215">
        <f>O710*H710</f>
        <v>0</v>
      </c>
      <c r="Q710" s="215">
        <v>0.00069</v>
      </c>
      <c r="R710" s="215">
        <f>Q710*H710</f>
        <v>0.07273289999999999</v>
      </c>
      <c r="S710" s="215">
        <v>0</v>
      </c>
      <c r="T710" s="216">
        <f>S710*H710</f>
        <v>0</v>
      </c>
      <c r="AR710" s="25" t="s">
        <v>160</v>
      </c>
      <c r="AT710" s="25" t="s">
        <v>155</v>
      </c>
      <c r="AU710" s="25" t="s">
        <v>86</v>
      </c>
      <c r="AY710" s="25" t="s">
        <v>153</v>
      </c>
      <c r="BE710" s="217">
        <f>IF(N710="základní",J710,0)</f>
        <v>0</v>
      </c>
      <c r="BF710" s="217">
        <f>IF(N710="snížená",J710,0)</f>
        <v>0</v>
      </c>
      <c r="BG710" s="217">
        <f>IF(N710="zákl. přenesená",J710,0)</f>
        <v>0</v>
      </c>
      <c r="BH710" s="217">
        <f>IF(N710="sníž. přenesená",J710,0)</f>
        <v>0</v>
      </c>
      <c r="BI710" s="217">
        <f>IF(N710="nulová",J710,0)</f>
        <v>0</v>
      </c>
      <c r="BJ710" s="25" t="s">
        <v>84</v>
      </c>
      <c r="BK710" s="217">
        <f>ROUND(I710*H710,2)</f>
        <v>0</v>
      </c>
      <c r="BL710" s="25" t="s">
        <v>160</v>
      </c>
      <c r="BM710" s="25" t="s">
        <v>833</v>
      </c>
    </row>
    <row r="711" spans="2:51" s="12" customFormat="1" ht="13.5">
      <c r="B711" s="218"/>
      <c r="C711" s="219"/>
      <c r="D711" s="220" t="s">
        <v>162</v>
      </c>
      <c r="E711" s="221" t="s">
        <v>34</v>
      </c>
      <c r="F711" s="222" t="s">
        <v>173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51" s="12" customFormat="1" ht="13.5">
      <c r="B712" s="218"/>
      <c r="C712" s="219"/>
      <c r="D712" s="220" t="s">
        <v>162</v>
      </c>
      <c r="E712" s="221" t="s">
        <v>34</v>
      </c>
      <c r="F712" s="222" t="s">
        <v>174</v>
      </c>
      <c r="G712" s="219"/>
      <c r="H712" s="223" t="s">
        <v>34</v>
      </c>
      <c r="I712" s="224"/>
      <c r="J712" s="219"/>
      <c r="K712" s="219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162</v>
      </c>
      <c r="AU712" s="229" t="s">
        <v>86</v>
      </c>
      <c r="AV712" s="12" t="s">
        <v>84</v>
      </c>
      <c r="AW712" s="12" t="s">
        <v>41</v>
      </c>
      <c r="AX712" s="12" t="s">
        <v>77</v>
      </c>
      <c r="AY712" s="229" t="s">
        <v>153</v>
      </c>
    </row>
    <row r="713" spans="2:51" s="13" customFormat="1" ht="13.5">
      <c r="B713" s="230"/>
      <c r="C713" s="231"/>
      <c r="D713" s="220" t="s">
        <v>162</v>
      </c>
      <c r="E713" s="232" t="s">
        <v>34</v>
      </c>
      <c r="F713" s="233" t="s">
        <v>175</v>
      </c>
      <c r="G713" s="231"/>
      <c r="H713" s="234">
        <v>21.22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162</v>
      </c>
      <c r="AU713" s="240" t="s">
        <v>86</v>
      </c>
      <c r="AV713" s="13" t="s">
        <v>86</v>
      </c>
      <c r="AW713" s="13" t="s">
        <v>41</v>
      </c>
      <c r="AX713" s="13" t="s">
        <v>77</v>
      </c>
      <c r="AY713" s="240" t="s">
        <v>153</v>
      </c>
    </row>
    <row r="714" spans="2:51" s="12" customFormat="1" ht="13.5">
      <c r="B714" s="218"/>
      <c r="C714" s="219"/>
      <c r="D714" s="220" t="s">
        <v>162</v>
      </c>
      <c r="E714" s="221" t="s">
        <v>34</v>
      </c>
      <c r="F714" s="222" t="s">
        <v>176</v>
      </c>
      <c r="G714" s="219"/>
      <c r="H714" s="223" t="s">
        <v>34</v>
      </c>
      <c r="I714" s="224"/>
      <c r="J714" s="219"/>
      <c r="K714" s="219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162</v>
      </c>
      <c r="AU714" s="229" t="s">
        <v>86</v>
      </c>
      <c r="AV714" s="12" t="s">
        <v>84</v>
      </c>
      <c r="AW714" s="12" t="s">
        <v>41</v>
      </c>
      <c r="AX714" s="12" t="s">
        <v>77</v>
      </c>
      <c r="AY714" s="229" t="s">
        <v>153</v>
      </c>
    </row>
    <row r="715" spans="2:51" s="13" customFormat="1" ht="13.5">
      <c r="B715" s="230"/>
      <c r="C715" s="231"/>
      <c r="D715" s="220" t="s">
        <v>162</v>
      </c>
      <c r="E715" s="232" t="s">
        <v>34</v>
      </c>
      <c r="F715" s="233" t="s">
        <v>177</v>
      </c>
      <c r="G715" s="231"/>
      <c r="H715" s="234">
        <v>10.37</v>
      </c>
      <c r="I715" s="235"/>
      <c r="J715" s="231"/>
      <c r="K715" s="231"/>
      <c r="L715" s="236"/>
      <c r="M715" s="237"/>
      <c r="N715" s="238"/>
      <c r="O715" s="238"/>
      <c r="P715" s="238"/>
      <c r="Q715" s="238"/>
      <c r="R715" s="238"/>
      <c r="S715" s="238"/>
      <c r="T715" s="239"/>
      <c r="AT715" s="240" t="s">
        <v>162</v>
      </c>
      <c r="AU715" s="240" t="s">
        <v>86</v>
      </c>
      <c r="AV715" s="13" t="s">
        <v>86</v>
      </c>
      <c r="AW715" s="13" t="s">
        <v>41</v>
      </c>
      <c r="AX715" s="13" t="s">
        <v>77</v>
      </c>
      <c r="AY715" s="240" t="s">
        <v>153</v>
      </c>
    </row>
    <row r="716" spans="2:51" s="12" customFormat="1" ht="13.5">
      <c r="B716" s="218"/>
      <c r="C716" s="219"/>
      <c r="D716" s="220" t="s">
        <v>162</v>
      </c>
      <c r="E716" s="221" t="s">
        <v>34</v>
      </c>
      <c r="F716" s="222" t="s">
        <v>178</v>
      </c>
      <c r="G716" s="219"/>
      <c r="H716" s="223" t="s">
        <v>34</v>
      </c>
      <c r="I716" s="224"/>
      <c r="J716" s="219"/>
      <c r="K716" s="219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162</v>
      </c>
      <c r="AU716" s="229" t="s">
        <v>86</v>
      </c>
      <c r="AV716" s="12" t="s">
        <v>84</v>
      </c>
      <c r="AW716" s="12" t="s">
        <v>41</v>
      </c>
      <c r="AX716" s="12" t="s">
        <v>77</v>
      </c>
      <c r="AY716" s="229" t="s">
        <v>153</v>
      </c>
    </row>
    <row r="717" spans="2:51" s="13" customFormat="1" ht="13.5">
      <c r="B717" s="230"/>
      <c r="C717" s="231"/>
      <c r="D717" s="220" t="s">
        <v>162</v>
      </c>
      <c r="E717" s="232" t="s">
        <v>34</v>
      </c>
      <c r="F717" s="233" t="s">
        <v>179</v>
      </c>
      <c r="G717" s="231"/>
      <c r="H717" s="234">
        <v>13.63</v>
      </c>
      <c r="I717" s="235"/>
      <c r="J717" s="231"/>
      <c r="K717" s="231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162</v>
      </c>
      <c r="AU717" s="240" t="s">
        <v>86</v>
      </c>
      <c r="AV717" s="13" t="s">
        <v>86</v>
      </c>
      <c r="AW717" s="13" t="s">
        <v>41</v>
      </c>
      <c r="AX717" s="13" t="s">
        <v>77</v>
      </c>
      <c r="AY717" s="240" t="s">
        <v>153</v>
      </c>
    </row>
    <row r="718" spans="2:51" s="12" customFormat="1" ht="13.5">
      <c r="B718" s="218"/>
      <c r="C718" s="219"/>
      <c r="D718" s="220" t="s">
        <v>162</v>
      </c>
      <c r="E718" s="221" t="s">
        <v>34</v>
      </c>
      <c r="F718" s="222" t="s">
        <v>180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51" s="13" customFormat="1" ht="13.5">
      <c r="B719" s="230"/>
      <c r="C719" s="231"/>
      <c r="D719" s="220" t="s">
        <v>162</v>
      </c>
      <c r="E719" s="232" t="s">
        <v>34</v>
      </c>
      <c r="F719" s="233" t="s">
        <v>181</v>
      </c>
      <c r="G719" s="231"/>
      <c r="H719" s="234">
        <v>9.53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162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153</v>
      </c>
    </row>
    <row r="720" spans="2:51" s="12" customFormat="1" ht="13.5">
      <c r="B720" s="218"/>
      <c r="C720" s="219"/>
      <c r="D720" s="220" t="s">
        <v>162</v>
      </c>
      <c r="E720" s="221" t="s">
        <v>34</v>
      </c>
      <c r="F720" s="222" t="s">
        <v>182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162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153</v>
      </c>
    </row>
    <row r="721" spans="2:51" s="12" customFormat="1" ht="13.5">
      <c r="B721" s="218"/>
      <c r="C721" s="219"/>
      <c r="D721" s="220" t="s">
        <v>162</v>
      </c>
      <c r="E721" s="221" t="s">
        <v>34</v>
      </c>
      <c r="F721" s="222" t="s">
        <v>183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51" s="13" customFormat="1" ht="13.5">
      <c r="B722" s="230"/>
      <c r="C722" s="231"/>
      <c r="D722" s="220" t="s">
        <v>162</v>
      </c>
      <c r="E722" s="232" t="s">
        <v>34</v>
      </c>
      <c r="F722" s="233" t="s">
        <v>184</v>
      </c>
      <c r="G722" s="231"/>
      <c r="H722" s="234">
        <v>8.58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51" s="12" customFormat="1" ht="13.5">
      <c r="B723" s="218"/>
      <c r="C723" s="219"/>
      <c r="D723" s="220" t="s">
        <v>162</v>
      </c>
      <c r="E723" s="221" t="s">
        <v>34</v>
      </c>
      <c r="F723" s="222" t="s">
        <v>185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51" s="13" customFormat="1" ht="13.5">
      <c r="B724" s="230"/>
      <c r="C724" s="231"/>
      <c r="D724" s="220" t="s">
        <v>162</v>
      </c>
      <c r="E724" s="232" t="s">
        <v>34</v>
      </c>
      <c r="F724" s="233" t="s">
        <v>186</v>
      </c>
      <c r="G724" s="231"/>
      <c r="H724" s="234">
        <v>7.64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51" s="12" customFormat="1" ht="13.5">
      <c r="B725" s="218"/>
      <c r="C725" s="219"/>
      <c r="D725" s="220" t="s">
        <v>162</v>
      </c>
      <c r="E725" s="221" t="s">
        <v>34</v>
      </c>
      <c r="F725" s="222" t="s">
        <v>187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51" s="13" customFormat="1" ht="13.5">
      <c r="B726" s="230"/>
      <c r="C726" s="231"/>
      <c r="D726" s="220" t="s">
        <v>162</v>
      </c>
      <c r="E726" s="232" t="s">
        <v>34</v>
      </c>
      <c r="F726" s="233" t="s">
        <v>188</v>
      </c>
      <c r="G726" s="231"/>
      <c r="H726" s="234">
        <v>15.64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51" s="12" customFormat="1" ht="13.5">
      <c r="B727" s="218"/>
      <c r="C727" s="219"/>
      <c r="D727" s="220" t="s">
        <v>162</v>
      </c>
      <c r="E727" s="221" t="s">
        <v>34</v>
      </c>
      <c r="F727" s="222" t="s">
        <v>189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51" s="13" customFormat="1" ht="13.5">
      <c r="B728" s="230"/>
      <c r="C728" s="231"/>
      <c r="D728" s="220" t="s">
        <v>162</v>
      </c>
      <c r="E728" s="232" t="s">
        <v>34</v>
      </c>
      <c r="F728" s="233" t="s">
        <v>190</v>
      </c>
      <c r="G728" s="231"/>
      <c r="H728" s="234">
        <v>18.8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51" s="14" customFormat="1" ht="13.5">
      <c r="B729" s="241"/>
      <c r="C729" s="242"/>
      <c r="D729" s="243" t="s">
        <v>162</v>
      </c>
      <c r="E729" s="244" t="s">
        <v>34</v>
      </c>
      <c r="F729" s="245" t="s">
        <v>168</v>
      </c>
      <c r="G729" s="242"/>
      <c r="H729" s="246">
        <v>105.41</v>
      </c>
      <c r="I729" s="247"/>
      <c r="J729" s="242"/>
      <c r="K729" s="242"/>
      <c r="L729" s="248"/>
      <c r="M729" s="249"/>
      <c r="N729" s="250"/>
      <c r="O729" s="250"/>
      <c r="P729" s="250"/>
      <c r="Q729" s="250"/>
      <c r="R729" s="250"/>
      <c r="S729" s="250"/>
      <c r="T729" s="251"/>
      <c r="AT729" s="252" t="s">
        <v>162</v>
      </c>
      <c r="AU729" s="252" t="s">
        <v>86</v>
      </c>
      <c r="AV729" s="14" t="s">
        <v>160</v>
      </c>
      <c r="AW729" s="14" t="s">
        <v>41</v>
      </c>
      <c r="AX729" s="14" t="s">
        <v>84</v>
      </c>
      <c r="AY729" s="252" t="s">
        <v>153</v>
      </c>
    </row>
    <row r="730" spans="2:65" s="1" customFormat="1" ht="31.5" customHeight="1">
      <c r="B730" s="43"/>
      <c r="C730" s="206" t="s">
        <v>444</v>
      </c>
      <c r="D730" s="206" t="s">
        <v>155</v>
      </c>
      <c r="E730" s="207" t="s">
        <v>834</v>
      </c>
      <c r="F730" s="208" t="s">
        <v>835</v>
      </c>
      <c r="G730" s="209" t="s">
        <v>158</v>
      </c>
      <c r="H730" s="210">
        <v>1594.772</v>
      </c>
      <c r="I730" s="211"/>
      <c r="J730" s="212">
        <f>ROUND(I730*H730,2)</f>
        <v>0</v>
      </c>
      <c r="K730" s="208" t="s">
        <v>159</v>
      </c>
      <c r="L730" s="63"/>
      <c r="M730" s="213" t="s">
        <v>34</v>
      </c>
      <c r="N730" s="214" t="s">
        <v>48</v>
      </c>
      <c r="O730" s="44"/>
      <c r="P730" s="215">
        <f>O730*H730</f>
        <v>0</v>
      </c>
      <c r="Q730" s="215">
        <v>0</v>
      </c>
      <c r="R730" s="215">
        <f>Q730*H730</f>
        <v>0</v>
      </c>
      <c r="S730" s="215">
        <v>0</v>
      </c>
      <c r="T730" s="216">
        <f>S730*H730</f>
        <v>0</v>
      </c>
      <c r="AR730" s="25" t="s">
        <v>160</v>
      </c>
      <c r="AT730" s="25" t="s">
        <v>155</v>
      </c>
      <c r="AU730" s="25" t="s">
        <v>86</v>
      </c>
      <c r="AY730" s="25" t="s">
        <v>153</v>
      </c>
      <c r="BE730" s="217">
        <f>IF(N730="základní",J730,0)</f>
        <v>0</v>
      </c>
      <c r="BF730" s="217">
        <f>IF(N730="snížená",J730,0)</f>
        <v>0</v>
      </c>
      <c r="BG730" s="217">
        <f>IF(N730="zákl. přenesená",J730,0)</f>
        <v>0</v>
      </c>
      <c r="BH730" s="217">
        <f>IF(N730="sníž. přenesená",J730,0)</f>
        <v>0</v>
      </c>
      <c r="BI730" s="217">
        <f>IF(N730="nulová",J730,0)</f>
        <v>0</v>
      </c>
      <c r="BJ730" s="25" t="s">
        <v>84</v>
      </c>
      <c r="BK730" s="217">
        <f>ROUND(I730*H730,2)</f>
        <v>0</v>
      </c>
      <c r="BL730" s="25" t="s">
        <v>160</v>
      </c>
      <c r="BM730" s="25" t="s">
        <v>836</v>
      </c>
    </row>
    <row r="731" spans="2:51" s="12" customFormat="1" ht="13.5">
      <c r="B731" s="218"/>
      <c r="C731" s="219"/>
      <c r="D731" s="220" t="s">
        <v>162</v>
      </c>
      <c r="E731" s="221" t="s">
        <v>34</v>
      </c>
      <c r="F731" s="222" t="s">
        <v>837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51" s="13" customFormat="1" ht="13.5">
      <c r="B732" s="230"/>
      <c r="C732" s="231"/>
      <c r="D732" s="220" t="s">
        <v>162</v>
      </c>
      <c r="E732" s="232" t="s">
        <v>34</v>
      </c>
      <c r="F732" s="233" t="s">
        <v>838</v>
      </c>
      <c r="G732" s="231"/>
      <c r="H732" s="234">
        <v>398.983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51" s="12" customFormat="1" ht="13.5">
      <c r="B733" s="218"/>
      <c r="C733" s="219"/>
      <c r="D733" s="220" t="s">
        <v>162</v>
      </c>
      <c r="E733" s="221" t="s">
        <v>34</v>
      </c>
      <c r="F733" s="222" t="s">
        <v>839</v>
      </c>
      <c r="G733" s="219"/>
      <c r="H733" s="223" t="s">
        <v>34</v>
      </c>
      <c r="I733" s="224"/>
      <c r="J733" s="219"/>
      <c r="K733" s="219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162</v>
      </c>
      <c r="AU733" s="229" t="s">
        <v>86</v>
      </c>
      <c r="AV733" s="12" t="s">
        <v>84</v>
      </c>
      <c r="AW733" s="12" t="s">
        <v>41</v>
      </c>
      <c r="AX733" s="12" t="s">
        <v>77</v>
      </c>
      <c r="AY733" s="229" t="s">
        <v>153</v>
      </c>
    </row>
    <row r="734" spans="2:51" s="13" customFormat="1" ht="13.5">
      <c r="B734" s="230"/>
      <c r="C734" s="231"/>
      <c r="D734" s="220" t="s">
        <v>162</v>
      </c>
      <c r="E734" s="232" t="s">
        <v>34</v>
      </c>
      <c r="F734" s="233" t="s">
        <v>840</v>
      </c>
      <c r="G734" s="231"/>
      <c r="H734" s="234">
        <v>399.44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162</v>
      </c>
      <c r="AU734" s="240" t="s">
        <v>86</v>
      </c>
      <c r="AV734" s="13" t="s">
        <v>86</v>
      </c>
      <c r="AW734" s="13" t="s">
        <v>41</v>
      </c>
      <c r="AX734" s="13" t="s">
        <v>77</v>
      </c>
      <c r="AY734" s="240" t="s">
        <v>153</v>
      </c>
    </row>
    <row r="735" spans="2:51" s="12" customFormat="1" ht="13.5">
      <c r="B735" s="218"/>
      <c r="C735" s="219"/>
      <c r="D735" s="220" t="s">
        <v>162</v>
      </c>
      <c r="E735" s="221" t="s">
        <v>34</v>
      </c>
      <c r="F735" s="222" t="s">
        <v>841</v>
      </c>
      <c r="G735" s="219"/>
      <c r="H735" s="223" t="s">
        <v>34</v>
      </c>
      <c r="I735" s="224"/>
      <c r="J735" s="219"/>
      <c r="K735" s="219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162</v>
      </c>
      <c r="AU735" s="229" t="s">
        <v>86</v>
      </c>
      <c r="AV735" s="12" t="s">
        <v>84</v>
      </c>
      <c r="AW735" s="12" t="s">
        <v>41</v>
      </c>
      <c r="AX735" s="12" t="s">
        <v>77</v>
      </c>
      <c r="AY735" s="229" t="s">
        <v>153</v>
      </c>
    </row>
    <row r="736" spans="2:51" s="13" customFormat="1" ht="13.5">
      <c r="B736" s="230"/>
      <c r="C736" s="231"/>
      <c r="D736" s="220" t="s">
        <v>162</v>
      </c>
      <c r="E736" s="232" t="s">
        <v>34</v>
      </c>
      <c r="F736" s="233" t="s">
        <v>842</v>
      </c>
      <c r="G736" s="231"/>
      <c r="H736" s="234">
        <v>397.638</v>
      </c>
      <c r="I736" s="235"/>
      <c r="J736" s="231"/>
      <c r="K736" s="231"/>
      <c r="L736" s="236"/>
      <c r="M736" s="237"/>
      <c r="N736" s="238"/>
      <c r="O736" s="238"/>
      <c r="P736" s="238"/>
      <c r="Q736" s="238"/>
      <c r="R736" s="238"/>
      <c r="S736" s="238"/>
      <c r="T736" s="239"/>
      <c r="AT736" s="240" t="s">
        <v>162</v>
      </c>
      <c r="AU736" s="240" t="s">
        <v>86</v>
      </c>
      <c r="AV736" s="13" t="s">
        <v>86</v>
      </c>
      <c r="AW736" s="13" t="s">
        <v>41</v>
      </c>
      <c r="AX736" s="13" t="s">
        <v>77</v>
      </c>
      <c r="AY736" s="240" t="s">
        <v>153</v>
      </c>
    </row>
    <row r="737" spans="2:51" s="12" customFormat="1" ht="13.5">
      <c r="B737" s="218"/>
      <c r="C737" s="219"/>
      <c r="D737" s="220" t="s">
        <v>162</v>
      </c>
      <c r="E737" s="221" t="s">
        <v>34</v>
      </c>
      <c r="F737" s="222" t="s">
        <v>843</v>
      </c>
      <c r="G737" s="219"/>
      <c r="H737" s="223" t="s">
        <v>34</v>
      </c>
      <c r="I737" s="224"/>
      <c r="J737" s="219"/>
      <c r="K737" s="219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162</v>
      </c>
      <c r="AU737" s="229" t="s">
        <v>86</v>
      </c>
      <c r="AV737" s="12" t="s">
        <v>84</v>
      </c>
      <c r="AW737" s="12" t="s">
        <v>41</v>
      </c>
      <c r="AX737" s="12" t="s">
        <v>77</v>
      </c>
      <c r="AY737" s="229" t="s">
        <v>153</v>
      </c>
    </row>
    <row r="738" spans="2:51" s="13" customFormat="1" ht="13.5">
      <c r="B738" s="230"/>
      <c r="C738" s="231"/>
      <c r="D738" s="220" t="s">
        <v>162</v>
      </c>
      <c r="E738" s="232" t="s">
        <v>34</v>
      </c>
      <c r="F738" s="233" t="s">
        <v>844</v>
      </c>
      <c r="G738" s="231"/>
      <c r="H738" s="234">
        <v>398.711</v>
      </c>
      <c r="I738" s="235"/>
      <c r="J738" s="231"/>
      <c r="K738" s="231"/>
      <c r="L738" s="236"/>
      <c r="M738" s="237"/>
      <c r="N738" s="238"/>
      <c r="O738" s="238"/>
      <c r="P738" s="238"/>
      <c r="Q738" s="238"/>
      <c r="R738" s="238"/>
      <c r="S738" s="238"/>
      <c r="T738" s="239"/>
      <c r="AT738" s="240" t="s">
        <v>162</v>
      </c>
      <c r="AU738" s="240" t="s">
        <v>86</v>
      </c>
      <c r="AV738" s="13" t="s">
        <v>86</v>
      </c>
      <c r="AW738" s="13" t="s">
        <v>41</v>
      </c>
      <c r="AX738" s="13" t="s">
        <v>77</v>
      </c>
      <c r="AY738" s="240" t="s">
        <v>153</v>
      </c>
    </row>
    <row r="739" spans="2:51" s="14" customFormat="1" ht="13.5">
      <c r="B739" s="241"/>
      <c r="C739" s="242"/>
      <c r="D739" s="243" t="s">
        <v>162</v>
      </c>
      <c r="E739" s="244" t="s">
        <v>34</v>
      </c>
      <c r="F739" s="245" t="s">
        <v>168</v>
      </c>
      <c r="G739" s="242"/>
      <c r="H739" s="246">
        <v>1594.772</v>
      </c>
      <c r="I739" s="247"/>
      <c r="J739" s="242"/>
      <c r="K739" s="242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162</v>
      </c>
      <c r="AU739" s="252" t="s">
        <v>86</v>
      </c>
      <c r="AV739" s="14" t="s">
        <v>160</v>
      </c>
      <c r="AW739" s="14" t="s">
        <v>41</v>
      </c>
      <c r="AX739" s="14" t="s">
        <v>84</v>
      </c>
      <c r="AY739" s="252" t="s">
        <v>153</v>
      </c>
    </row>
    <row r="740" spans="2:65" s="1" customFormat="1" ht="44.25" customHeight="1">
      <c r="B740" s="43"/>
      <c r="C740" s="206" t="s">
        <v>454</v>
      </c>
      <c r="D740" s="206" t="s">
        <v>155</v>
      </c>
      <c r="E740" s="207" t="s">
        <v>845</v>
      </c>
      <c r="F740" s="208" t="s">
        <v>846</v>
      </c>
      <c r="G740" s="209" t="s">
        <v>158</v>
      </c>
      <c r="H740" s="210">
        <v>287058.96</v>
      </c>
      <c r="I740" s="211"/>
      <c r="J740" s="212">
        <f>ROUND(I740*H740,2)</f>
        <v>0</v>
      </c>
      <c r="K740" s="208" t="s">
        <v>159</v>
      </c>
      <c r="L740" s="63"/>
      <c r="M740" s="213" t="s">
        <v>34</v>
      </c>
      <c r="N740" s="214" t="s">
        <v>48</v>
      </c>
      <c r="O740" s="44"/>
      <c r="P740" s="215">
        <f>O740*H740</f>
        <v>0</v>
      </c>
      <c r="Q740" s="215">
        <v>0</v>
      </c>
      <c r="R740" s="215">
        <f>Q740*H740</f>
        <v>0</v>
      </c>
      <c r="S740" s="215">
        <v>0</v>
      </c>
      <c r="T740" s="216">
        <f>S740*H740</f>
        <v>0</v>
      </c>
      <c r="AR740" s="25" t="s">
        <v>160</v>
      </c>
      <c r="AT740" s="25" t="s">
        <v>155</v>
      </c>
      <c r="AU740" s="25" t="s">
        <v>86</v>
      </c>
      <c r="AY740" s="25" t="s">
        <v>153</v>
      </c>
      <c r="BE740" s="217">
        <f>IF(N740="základní",J740,0)</f>
        <v>0</v>
      </c>
      <c r="BF740" s="217">
        <f>IF(N740="snížená",J740,0)</f>
        <v>0</v>
      </c>
      <c r="BG740" s="217">
        <f>IF(N740="zákl. přenesená",J740,0)</f>
        <v>0</v>
      </c>
      <c r="BH740" s="217">
        <f>IF(N740="sníž. přenesená",J740,0)</f>
        <v>0</v>
      </c>
      <c r="BI740" s="217">
        <f>IF(N740="nulová",J740,0)</f>
        <v>0</v>
      </c>
      <c r="BJ740" s="25" t="s">
        <v>84</v>
      </c>
      <c r="BK740" s="217">
        <f>ROUND(I740*H740,2)</f>
        <v>0</v>
      </c>
      <c r="BL740" s="25" t="s">
        <v>160</v>
      </c>
      <c r="BM740" s="25" t="s">
        <v>847</v>
      </c>
    </row>
    <row r="741" spans="2:51" s="12" customFormat="1" ht="13.5">
      <c r="B741" s="218"/>
      <c r="C741" s="219"/>
      <c r="D741" s="220" t="s">
        <v>162</v>
      </c>
      <c r="E741" s="221" t="s">
        <v>34</v>
      </c>
      <c r="F741" s="222" t="s">
        <v>837</v>
      </c>
      <c r="G741" s="219"/>
      <c r="H741" s="223" t="s">
        <v>34</v>
      </c>
      <c r="I741" s="224"/>
      <c r="J741" s="219"/>
      <c r="K741" s="219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162</v>
      </c>
      <c r="AU741" s="229" t="s">
        <v>86</v>
      </c>
      <c r="AV741" s="12" t="s">
        <v>84</v>
      </c>
      <c r="AW741" s="12" t="s">
        <v>41</v>
      </c>
      <c r="AX741" s="12" t="s">
        <v>77</v>
      </c>
      <c r="AY741" s="229" t="s">
        <v>153</v>
      </c>
    </row>
    <row r="742" spans="2:51" s="13" customFormat="1" ht="13.5">
      <c r="B742" s="230"/>
      <c r="C742" s="231"/>
      <c r="D742" s="220" t="s">
        <v>162</v>
      </c>
      <c r="E742" s="232" t="s">
        <v>34</v>
      </c>
      <c r="F742" s="233" t="s">
        <v>838</v>
      </c>
      <c r="G742" s="231"/>
      <c r="H742" s="234">
        <v>398.983</v>
      </c>
      <c r="I742" s="235"/>
      <c r="J742" s="231"/>
      <c r="K742" s="231"/>
      <c r="L742" s="236"/>
      <c r="M742" s="237"/>
      <c r="N742" s="238"/>
      <c r="O742" s="238"/>
      <c r="P742" s="238"/>
      <c r="Q742" s="238"/>
      <c r="R742" s="238"/>
      <c r="S742" s="238"/>
      <c r="T742" s="239"/>
      <c r="AT742" s="240" t="s">
        <v>162</v>
      </c>
      <c r="AU742" s="240" t="s">
        <v>86</v>
      </c>
      <c r="AV742" s="13" t="s">
        <v>86</v>
      </c>
      <c r="AW742" s="13" t="s">
        <v>41</v>
      </c>
      <c r="AX742" s="13" t="s">
        <v>77</v>
      </c>
      <c r="AY742" s="240" t="s">
        <v>153</v>
      </c>
    </row>
    <row r="743" spans="2:51" s="12" customFormat="1" ht="13.5">
      <c r="B743" s="218"/>
      <c r="C743" s="219"/>
      <c r="D743" s="220" t="s">
        <v>162</v>
      </c>
      <c r="E743" s="221" t="s">
        <v>34</v>
      </c>
      <c r="F743" s="222" t="s">
        <v>839</v>
      </c>
      <c r="G743" s="219"/>
      <c r="H743" s="223" t="s">
        <v>34</v>
      </c>
      <c r="I743" s="224"/>
      <c r="J743" s="219"/>
      <c r="K743" s="219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162</v>
      </c>
      <c r="AU743" s="229" t="s">
        <v>86</v>
      </c>
      <c r="AV743" s="12" t="s">
        <v>84</v>
      </c>
      <c r="AW743" s="12" t="s">
        <v>41</v>
      </c>
      <c r="AX743" s="12" t="s">
        <v>77</v>
      </c>
      <c r="AY743" s="229" t="s">
        <v>153</v>
      </c>
    </row>
    <row r="744" spans="2:51" s="13" customFormat="1" ht="13.5">
      <c r="B744" s="230"/>
      <c r="C744" s="231"/>
      <c r="D744" s="220" t="s">
        <v>162</v>
      </c>
      <c r="E744" s="232" t="s">
        <v>34</v>
      </c>
      <c r="F744" s="233" t="s">
        <v>840</v>
      </c>
      <c r="G744" s="231"/>
      <c r="H744" s="234">
        <v>399.44</v>
      </c>
      <c r="I744" s="235"/>
      <c r="J744" s="231"/>
      <c r="K744" s="231"/>
      <c r="L744" s="236"/>
      <c r="M744" s="237"/>
      <c r="N744" s="238"/>
      <c r="O744" s="238"/>
      <c r="P744" s="238"/>
      <c r="Q744" s="238"/>
      <c r="R744" s="238"/>
      <c r="S744" s="238"/>
      <c r="T744" s="239"/>
      <c r="AT744" s="240" t="s">
        <v>162</v>
      </c>
      <c r="AU744" s="240" t="s">
        <v>86</v>
      </c>
      <c r="AV744" s="13" t="s">
        <v>86</v>
      </c>
      <c r="AW744" s="13" t="s">
        <v>41</v>
      </c>
      <c r="AX744" s="13" t="s">
        <v>77</v>
      </c>
      <c r="AY744" s="240" t="s">
        <v>153</v>
      </c>
    </row>
    <row r="745" spans="2:51" s="12" customFormat="1" ht="13.5">
      <c r="B745" s="218"/>
      <c r="C745" s="219"/>
      <c r="D745" s="220" t="s">
        <v>162</v>
      </c>
      <c r="E745" s="221" t="s">
        <v>34</v>
      </c>
      <c r="F745" s="222" t="s">
        <v>841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51" s="13" customFormat="1" ht="13.5">
      <c r="B746" s="230"/>
      <c r="C746" s="231"/>
      <c r="D746" s="220" t="s">
        <v>162</v>
      </c>
      <c r="E746" s="232" t="s">
        <v>34</v>
      </c>
      <c r="F746" s="233" t="s">
        <v>842</v>
      </c>
      <c r="G746" s="231"/>
      <c r="H746" s="234">
        <v>397.638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51" s="12" customFormat="1" ht="13.5">
      <c r="B747" s="218"/>
      <c r="C747" s="219"/>
      <c r="D747" s="220" t="s">
        <v>162</v>
      </c>
      <c r="E747" s="221" t="s">
        <v>34</v>
      </c>
      <c r="F747" s="222" t="s">
        <v>843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51" s="13" customFormat="1" ht="13.5">
      <c r="B748" s="230"/>
      <c r="C748" s="231"/>
      <c r="D748" s="220" t="s">
        <v>162</v>
      </c>
      <c r="E748" s="232" t="s">
        <v>34</v>
      </c>
      <c r="F748" s="233" t="s">
        <v>844</v>
      </c>
      <c r="G748" s="231"/>
      <c r="H748" s="234">
        <v>398.711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51" s="14" customFormat="1" ht="13.5">
      <c r="B749" s="241"/>
      <c r="C749" s="242"/>
      <c r="D749" s="220" t="s">
        <v>162</v>
      </c>
      <c r="E749" s="253" t="s">
        <v>34</v>
      </c>
      <c r="F749" s="254" t="s">
        <v>168</v>
      </c>
      <c r="G749" s="242"/>
      <c r="H749" s="255">
        <v>1594.772</v>
      </c>
      <c r="I749" s="247"/>
      <c r="J749" s="242"/>
      <c r="K749" s="242"/>
      <c r="L749" s="248"/>
      <c r="M749" s="249"/>
      <c r="N749" s="250"/>
      <c r="O749" s="250"/>
      <c r="P749" s="250"/>
      <c r="Q749" s="250"/>
      <c r="R749" s="250"/>
      <c r="S749" s="250"/>
      <c r="T749" s="251"/>
      <c r="AT749" s="252" t="s">
        <v>162</v>
      </c>
      <c r="AU749" s="252" t="s">
        <v>86</v>
      </c>
      <c r="AV749" s="14" t="s">
        <v>160</v>
      </c>
      <c r="AW749" s="14" t="s">
        <v>41</v>
      </c>
      <c r="AX749" s="14" t="s">
        <v>77</v>
      </c>
      <c r="AY749" s="252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848</v>
      </c>
      <c r="G750" s="231"/>
      <c r="H750" s="234">
        <v>287058.96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4" customFormat="1" ht="13.5">
      <c r="B751" s="241"/>
      <c r="C751" s="242"/>
      <c r="D751" s="243" t="s">
        <v>162</v>
      </c>
      <c r="E751" s="244" t="s">
        <v>34</v>
      </c>
      <c r="F751" s="245" t="s">
        <v>168</v>
      </c>
      <c r="G751" s="242"/>
      <c r="H751" s="246">
        <v>287058.96</v>
      </c>
      <c r="I751" s="247"/>
      <c r="J751" s="242"/>
      <c r="K751" s="242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162</v>
      </c>
      <c r="AU751" s="252" t="s">
        <v>86</v>
      </c>
      <c r="AV751" s="14" t="s">
        <v>160</v>
      </c>
      <c r="AW751" s="14" t="s">
        <v>41</v>
      </c>
      <c r="AX751" s="14" t="s">
        <v>84</v>
      </c>
      <c r="AY751" s="252" t="s">
        <v>153</v>
      </c>
    </row>
    <row r="752" spans="2:65" s="1" customFormat="1" ht="31.5" customHeight="1">
      <c r="B752" s="43"/>
      <c r="C752" s="206" t="s">
        <v>458</v>
      </c>
      <c r="D752" s="206" t="s">
        <v>155</v>
      </c>
      <c r="E752" s="207" t="s">
        <v>849</v>
      </c>
      <c r="F752" s="208" t="s">
        <v>850</v>
      </c>
      <c r="G752" s="209" t="s">
        <v>158</v>
      </c>
      <c r="H752" s="210">
        <v>1594.772</v>
      </c>
      <c r="I752" s="211"/>
      <c r="J752" s="212">
        <f>ROUND(I752*H752,2)</f>
        <v>0</v>
      </c>
      <c r="K752" s="208" t="s">
        <v>159</v>
      </c>
      <c r="L752" s="63"/>
      <c r="M752" s="213" t="s">
        <v>34</v>
      </c>
      <c r="N752" s="214" t="s">
        <v>48</v>
      </c>
      <c r="O752" s="44"/>
      <c r="P752" s="215">
        <f>O752*H752</f>
        <v>0</v>
      </c>
      <c r="Q752" s="215">
        <v>0</v>
      </c>
      <c r="R752" s="215">
        <f>Q752*H752</f>
        <v>0</v>
      </c>
      <c r="S752" s="215">
        <v>0</v>
      </c>
      <c r="T752" s="216">
        <f>S752*H752</f>
        <v>0</v>
      </c>
      <c r="AR752" s="25" t="s">
        <v>160</v>
      </c>
      <c r="AT752" s="25" t="s">
        <v>155</v>
      </c>
      <c r="AU752" s="25" t="s">
        <v>86</v>
      </c>
      <c r="AY752" s="25" t="s">
        <v>153</v>
      </c>
      <c r="BE752" s="217">
        <f>IF(N752="základní",J752,0)</f>
        <v>0</v>
      </c>
      <c r="BF752" s="217">
        <f>IF(N752="snížená",J752,0)</f>
        <v>0</v>
      </c>
      <c r="BG752" s="217">
        <f>IF(N752="zákl. přenesená",J752,0)</f>
        <v>0</v>
      </c>
      <c r="BH752" s="217">
        <f>IF(N752="sníž. přenesená",J752,0)</f>
        <v>0</v>
      </c>
      <c r="BI752" s="217">
        <f>IF(N752="nulová",J752,0)</f>
        <v>0</v>
      </c>
      <c r="BJ752" s="25" t="s">
        <v>84</v>
      </c>
      <c r="BK752" s="217">
        <f>ROUND(I752*H752,2)</f>
        <v>0</v>
      </c>
      <c r="BL752" s="25" t="s">
        <v>160</v>
      </c>
      <c r="BM752" s="25" t="s">
        <v>851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837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838</v>
      </c>
      <c r="G754" s="231"/>
      <c r="H754" s="234">
        <v>398.983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839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840</v>
      </c>
      <c r="G756" s="231"/>
      <c r="H756" s="234">
        <v>399.44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841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842</v>
      </c>
      <c r="G758" s="231"/>
      <c r="H758" s="234">
        <v>397.638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843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844</v>
      </c>
      <c r="G760" s="231"/>
      <c r="H760" s="234">
        <v>398.711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4" customFormat="1" ht="13.5">
      <c r="B761" s="241"/>
      <c r="C761" s="242"/>
      <c r="D761" s="243" t="s">
        <v>162</v>
      </c>
      <c r="E761" s="244" t="s">
        <v>34</v>
      </c>
      <c r="F761" s="245" t="s">
        <v>168</v>
      </c>
      <c r="G761" s="242"/>
      <c r="H761" s="246">
        <v>1594.772</v>
      </c>
      <c r="I761" s="247"/>
      <c r="J761" s="242"/>
      <c r="K761" s="242"/>
      <c r="L761" s="248"/>
      <c r="M761" s="249"/>
      <c r="N761" s="250"/>
      <c r="O761" s="250"/>
      <c r="P761" s="250"/>
      <c r="Q761" s="250"/>
      <c r="R761" s="250"/>
      <c r="S761" s="250"/>
      <c r="T761" s="251"/>
      <c r="AT761" s="252" t="s">
        <v>162</v>
      </c>
      <c r="AU761" s="252" t="s">
        <v>86</v>
      </c>
      <c r="AV761" s="14" t="s">
        <v>160</v>
      </c>
      <c r="AW761" s="14" t="s">
        <v>41</v>
      </c>
      <c r="AX761" s="14" t="s">
        <v>84</v>
      </c>
      <c r="AY761" s="252" t="s">
        <v>153</v>
      </c>
    </row>
    <row r="762" spans="2:65" s="1" customFormat="1" ht="22.5" customHeight="1">
      <c r="B762" s="43"/>
      <c r="C762" s="206" t="s">
        <v>464</v>
      </c>
      <c r="D762" s="206" t="s">
        <v>155</v>
      </c>
      <c r="E762" s="207" t="s">
        <v>852</v>
      </c>
      <c r="F762" s="208" t="s">
        <v>853</v>
      </c>
      <c r="G762" s="209" t="s">
        <v>158</v>
      </c>
      <c r="H762" s="210">
        <v>1594.772</v>
      </c>
      <c r="I762" s="211"/>
      <c r="J762" s="212">
        <f>ROUND(I762*H762,2)</f>
        <v>0</v>
      </c>
      <c r="K762" s="208" t="s">
        <v>159</v>
      </c>
      <c r="L762" s="63"/>
      <c r="M762" s="213" t="s">
        <v>34</v>
      </c>
      <c r="N762" s="214" t="s">
        <v>48</v>
      </c>
      <c r="O762" s="44"/>
      <c r="P762" s="215">
        <f>O762*H762</f>
        <v>0</v>
      </c>
      <c r="Q762" s="215">
        <v>0</v>
      </c>
      <c r="R762" s="215">
        <f>Q762*H762</f>
        <v>0</v>
      </c>
      <c r="S762" s="215">
        <v>0</v>
      </c>
      <c r="T762" s="216">
        <f>S762*H762</f>
        <v>0</v>
      </c>
      <c r="AR762" s="25" t="s">
        <v>160</v>
      </c>
      <c r="AT762" s="25" t="s">
        <v>155</v>
      </c>
      <c r="AU762" s="25" t="s">
        <v>86</v>
      </c>
      <c r="AY762" s="25" t="s">
        <v>153</v>
      </c>
      <c r="BE762" s="217">
        <f>IF(N762="základní",J762,0)</f>
        <v>0</v>
      </c>
      <c r="BF762" s="217">
        <f>IF(N762="snížená",J762,0)</f>
        <v>0</v>
      </c>
      <c r="BG762" s="217">
        <f>IF(N762="zákl. přenesená",J762,0)</f>
        <v>0</v>
      </c>
      <c r="BH762" s="217">
        <f>IF(N762="sníž. přenesená",J762,0)</f>
        <v>0</v>
      </c>
      <c r="BI762" s="217">
        <f>IF(N762="nulová",J762,0)</f>
        <v>0</v>
      </c>
      <c r="BJ762" s="25" t="s">
        <v>84</v>
      </c>
      <c r="BK762" s="217">
        <f>ROUND(I762*H762,2)</f>
        <v>0</v>
      </c>
      <c r="BL762" s="25" t="s">
        <v>160</v>
      </c>
      <c r="BM762" s="25" t="s">
        <v>854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837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838</v>
      </c>
      <c r="G764" s="231"/>
      <c r="H764" s="234">
        <v>398.983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839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840</v>
      </c>
      <c r="G766" s="231"/>
      <c r="H766" s="234">
        <v>399.44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841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842</v>
      </c>
      <c r="G768" s="231"/>
      <c r="H768" s="234">
        <v>397.638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51" s="12" customFormat="1" ht="13.5">
      <c r="B769" s="218"/>
      <c r="C769" s="219"/>
      <c r="D769" s="220" t="s">
        <v>162</v>
      </c>
      <c r="E769" s="221" t="s">
        <v>34</v>
      </c>
      <c r="F769" s="222" t="s">
        <v>843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51" s="13" customFormat="1" ht="13.5">
      <c r="B770" s="230"/>
      <c r="C770" s="231"/>
      <c r="D770" s="220" t="s">
        <v>162</v>
      </c>
      <c r="E770" s="232" t="s">
        <v>34</v>
      </c>
      <c r="F770" s="233" t="s">
        <v>844</v>
      </c>
      <c r="G770" s="231"/>
      <c r="H770" s="234">
        <v>398.711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51" s="14" customFormat="1" ht="13.5">
      <c r="B771" s="241"/>
      <c r="C771" s="242"/>
      <c r="D771" s="243" t="s">
        <v>162</v>
      </c>
      <c r="E771" s="244" t="s">
        <v>34</v>
      </c>
      <c r="F771" s="245" t="s">
        <v>168</v>
      </c>
      <c r="G771" s="242"/>
      <c r="H771" s="246">
        <v>1594.772</v>
      </c>
      <c r="I771" s="247"/>
      <c r="J771" s="242"/>
      <c r="K771" s="242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162</v>
      </c>
      <c r="AU771" s="252" t="s">
        <v>86</v>
      </c>
      <c r="AV771" s="14" t="s">
        <v>160</v>
      </c>
      <c r="AW771" s="14" t="s">
        <v>41</v>
      </c>
      <c r="AX771" s="14" t="s">
        <v>84</v>
      </c>
      <c r="AY771" s="252" t="s">
        <v>153</v>
      </c>
    </row>
    <row r="772" spans="2:65" s="1" customFormat="1" ht="31.5" customHeight="1">
      <c r="B772" s="43"/>
      <c r="C772" s="206" t="s">
        <v>475</v>
      </c>
      <c r="D772" s="206" t="s">
        <v>155</v>
      </c>
      <c r="E772" s="207" t="s">
        <v>855</v>
      </c>
      <c r="F772" s="208" t="s">
        <v>856</v>
      </c>
      <c r="G772" s="209" t="s">
        <v>158</v>
      </c>
      <c r="H772" s="210">
        <v>287058.96</v>
      </c>
      <c r="I772" s="211"/>
      <c r="J772" s="212">
        <f>ROUND(I772*H772,2)</f>
        <v>0</v>
      </c>
      <c r="K772" s="208" t="s">
        <v>159</v>
      </c>
      <c r="L772" s="63"/>
      <c r="M772" s="213" t="s">
        <v>34</v>
      </c>
      <c r="N772" s="214" t="s">
        <v>48</v>
      </c>
      <c r="O772" s="44"/>
      <c r="P772" s="215">
        <f>O772*H772</f>
        <v>0</v>
      </c>
      <c r="Q772" s="215">
        <v>0</v>
      </c>
      <c r="R772" s="215">
        <f>Q772*H772</f>
        <v>0</v>
      </c>
      <c r="S772" s="215">
        <v>0</v>
      </c>
      <c r="T772" s="216">
        <f>S772*H772</f>
        <v>0</v>
      </c>
      <c r="AR772" s="25" t="s">
        <v>160</v>
      </c>
      <c r="AT772" s="25" t="s">
        <v>155</v>
      </c>
      <c r="AU772" s="25" t="s">
        <v>86</v>
      </c>
      <c r="AY772" s="25" t="s">
        <v>153</v>
      </c>
      <c r="BE772" s="217">
        <f>IF(N772="základní",J772,0)</f>
        <v>0</v>
      </c>
      <c r="BF772" s="217">
        <f>IF(N772="snížená",J772,0)</f>
        <v>0</v>
      </c>
      <c r="BG772" s="217">
        <f>IF(N772="zákl. přenesená",J772,0)</f>
        <v>0</v>
      </c>
      <c r="BH772" s="217">
        <f>IF(N772="sníž. přenesená",J772,0)</f>
        <v>0</v>
      </c>
      <c r="BI772" s="217">
        <f>IF(N772="nulová",J772,0)</f>
        <v>0</v>
      </c>
      <c r="BJ772" s="25" t="s">
        <v>84</v>
      </c>
      <c r="BK772" s="217">
        <f>ROUND(I772*H772,2)</f>
        <v>0</v>
      </c>
      <c r="BL772" s="25" t="s">
        <v>160</v>
      </c>
      <c r="BM772" s="25" t="s">
        <v>857</v>
      </c>
    </row>
    <row r="773" spans="2:51" s="12" customFormat="1" ht="13.5">
      <c r="B773" s="218"/>
      <c r="C773" s="219"/>
      <c r="D773" s="220" t="s">
        <v>162</v>
      </c>
      <c r="E773" s="221" t="s">
        <v>34</v>
      </c>
      <c r="F773" s="222" t="s">
        <v>837</v>
      </c>
      <c r="G773" s="219"/>
      <c r="H773" s="223" t="s">
        <v>34</v>
      </c>
      <c r="I773" s="224"/>
      <c r="J773" s="219"/>
      <c r="K773" s="219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162</v>
      </c>
      <c r="AU773" s="229" t="s">
        <v>86</v>
      </c>
      <c r="AV773" s="12" t="s">
        <v>84</v>
      </c>
      <c r="AW773" s="12" t="s">
        <v>41</v>
      </c>
      <c r="AX773" s="12" t="s">
        <v>77</v>
      </c>
      <c r="AY773" s="229" t="s">
        <v>153</v>
      </c>
    </row>
    <row r="774" spans="2:51" s="13" customFormat="1" ht="13.5">
      <c r="B774" s="230"/>
      <c r="C774" s="231"/>
      <c r="D774" s="220" t="s">
        <v>162</v>
      </c>
      <c r="E774" s="232" t="s">
        <v>34</v>
      </c>
      <c r="F774" s="233" t="s">
        <v>838</v>
      </c>
      <c r="G774" s="231"/>
      <c r="H774" s="234">
        <v>398.983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162</v>
      </c>
      <c r="AU774" s="240" t="s">
        <v>86</v>
      </c>
      <c r="AV774" s="13" t="s">
        <v>86</v>
      </c>
      <c r="AW774" s="13" t="s">
        <v>41</v>
      </c>
      <c r="AX774" s="13" t="s">
        <v>77</v>
      </c>
      <c r="AY774" s="240" t="s">
        <v>153</v>
      </c>
    </row>
    <row r="775" spans="2:51" s="12" customFormat="1" ht="13.5">
      <c r="B775" s="218"/>
      <c r="C775" s="219"/>
      <c r="D775" s="220" t="s">
        <v>162</v>
      </c>
      <c r="E775" s="221" t="s">
        <v>34</v>
      </c>
      <c r="F775" s="222" t="s">
        <v>839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86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51" s="13" customFormat="1" ht="13.5">
      <c r="B776" s="230"/>
      <c r="C776" s="231"/>
      <c r="D776" s="220" t="s">
        <v>162</v>
      </c>
      <c r="E776" s="232" t="s">
        <v>34</v>
      </c>
      <c r="F776" s="233" t="s">
        <v>840</v>
      </c>
      <c r="G776" s="231"/>
      <c r="H776" s="234">
        <v>399.44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86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51" s="12" customFormat="1" ht="13.5">
      <c r="B777" s="218"/>
      <c r="C777" s="219"/>
      <c r="D777" s="220" t="s">
        <v>162</v>
      </c>
      <c r="E777" s="221" t="s">
        <v>34</v>
      </c>
      <c r="F777" s="222" t="s">
        <v>841</v>
      </c>
      <c r="G777" s="219"/>
      <c r="H777" s="223" t="s">
        <v>34</v>
      </c>
      <c r="I777" s="224"/>
      <c r="J777" s="219"/>
      <c r="K777" s="219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162</v>
      </c>
      <c r="AU777" s="229" t="s">
        <v>86</v>
      </c>
      <c r="AV777" s="12" t="s">
        <v>84</v>
      </c>
      <c r="AW777" s="12" t="s">
        <v>41</v>
      </c>
      <c r="AX777" s="12" t="s">
        <v>77</v>
      </c>
      <c r="AY777" s="229" t="s">
        <v>153</v>
      </c>
    </row>
    <row r="778" spans="2:51" s="13" customFormat="1" ht="13.5">
      <c r="B778" s="230"/>
      <c r="C778" s="231"/>
      <c r="D778" s="220" t="s">
        <v>162</v>
      </c>
      <c r="E778" s="232" t="s">
        <v>34</v>
      </c>
      <c r="F778" s="233" t="s">
        <v>842</v>
      </c>
      <c r="G778" s="231"/>
      <c r="H778" s="234">
        <v>397.638</v>
      </c>
      <c r="I778" s="235"/>
      <c r="J778" s="231"/>
      <c r="K778" s="231"/>
      <c r="L778" s="236"/>
      <c r="M778" s="237"/>
      <c r="N778" s="238"/>
      <c r="O778" s="238"/>
      <c r="P778" s="238"/>
      <c r="Q778" s="238"/>
      <c r="R778" s="238"/>
      <c r="S778" s="238"/>
      <c r="T778" s="239"/>
      <c r="AT778" s="240" t="s">
        <v>162</v>
      </c>
      <c r="AU778" s="240" t="s">
        <v>86</v>
      </c>
      <c r="AV778" s="13" t="s">
        <v>86</v>
      </c>
      <c r="AW778" s="13" t="s">
        <v>41</v>
      </c>
      <c r="AX778" s="13" t="s">
        <v>77</v>
      </c>
      <c r="AY778" s="240" t="s">
        <v>153</v>
      </c>
    </row>
    <row r="779" spans="2:51" s="12" customFormat="1" ht="13.5">
      <c r="B779" s="218"/>
      <c r="C779" s="219"/>
      <c r="D779" s="220" t="s">
        <v>162</v>
      </c>
      <c r="E779" s="221" t="s">
        <v>34</v>
      </c>
      <c r="F779" s="222" t="s">
        <v>843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86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51" s="13" customFormat="1" ht="13.5">
      <c r="B780" s="230"/>
      <c r="C780" s="231"/>
      <c r="D780" s="220" t="s">
        <v>162</v>
      </c>
      <c r="E780" s="232" t="s">
        <v>34</v>
      </c>
      <c r="F780" s="233" t="s">
        <v>844</v>
      </c>
      <c r="G780" s="231"/>
      <c r="H780" s="234">
        <v>398.711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86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51" s="14" customFormat="1" ht="13.5">
      <c r="B781" s="241"/>
      <c r="C781" s="242"/>
      <c r="D781" s="220" t="s">
        <v>162</v>
      </c>
      <c r="E781" s="253" t="s">
        <v>34</v>
      </c>
      <c r="F781" s="254" t="s">
        <v>168</v>
      </c>
      <c r="G781" s="242"/>
      <c r="H781" s="255">
        <v>1594.772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86</v>
      </c>
      <c r="AV781" s="14" t="s">
        <v>160</v>
      </c>
      <c r="AW781" s="14" t="s">
        <v>41</v>
      </c>
      <c r="AX781" s="14" t="s">
        <v>77</v>
      </c>
      <c r="AY781" s="252" t="s">
        <v>153</v>
      </c>
    </row>
    <row r="782" spans="2:51" s="13" customFormat="1" ht="13.5">
      <c r="B782" s="230"/>
      <c r="C782" s="231"/>
      <c r="D782" s="220" t="s">
        <v>162</v>
      </c>
      <c r="E782" s="232" t="s">
        <v>34</v>
      </c>
      <c r="F782" s="233" t="s">
        <v>848</v>
      </c>
      <c r="G782" s="231"/>
      <c r="H782" s="234">
        <v>287058.96</v>
      </c>
      <c r="I782" s="235"/>
      <c r="J782" s="231"/>
      <c r="K782" s="231"/>
      <c r="L782" s="236"/>
      <c r="M782" s="237"/>
      <c r="N782" s="238"/>
      <c r="O782" s="238"/>
      <c r="P782" s="238"/>
      <c r="Q782" s="238"/>
      <c r="R782" s="238"/>
      <c r="S782" s="238"/>
      <c r="T782" s="239"/>
      <c r="AT782" s="240" t="s">
        <v>162</v>
      </c>
      <c r="AU782" s="240" t="s">
        <v>86</v>
      </c>
      <c r="AV782" s="13" t="s">
        <v>86</v>
      </c>
      <c r="AW782" s="13" t="s">
        <v>41</v>
      </c>
      <c r="AX782" s="13" t="s">
        <v>77</v>
      </c>
      <c r="AY782" s="240" t="s">
        <v>153</v>
      </c>
    </row>
    <row r="783" spans="2:51" s="14" customFormat="1" ht="13.5">
      <c r="B783" s="241"/>
      <c r="C783" s="242"/>
      <c r="D783" s="243" t="s">
        <v>162</v>
      </c>
      <c r="E783" s="244" t="s">
        <v>34</v>
      </c>
      <c r="F783" s="245" t="s">
        <v>168</v>
      </c>
      <c r="G783" s="242"/>
      <c r="H783" s="246">
        <v>287058.96</v>
      </c>
      <c r="I783" s="247"/>
      <c r="J783" s="242"/>
      <c r="K783" s="242"/>
      <c r="L783" s="248"/>
      <c r="M783" s="249"/>
      <c r="N783" s="250"/>
      <c r="O783" s="250"/>
      <c r="P783" s="250"/>
      <c r="Q783" s="250"/>
      <c r="R783" s="250"/>
      <c r="S783" s="250"/>
      <c r="T783" s="251"/>
      <c r="AT783" s="252" t="s">
        <v>162</v>
      </c>
      <c r="AU783" s="252" t="s">
        <v>86</v>
      </c>
      <c r="AV783" s="14" t="s">
        <v>160</v>
      </c>
      <c r="AW783" s="14" t="s">
        <v>41</v>
      </c>
      <c r="AX783" s="14" t="s">
        <v>84</v>
      </c>
      <c r="AY783" s="252" t="s">
        <v>153</v>
      </c>
    </row>
    <row r="784" spans="2:65" s="1" customFormat="1" ht="22.5" customHeight="1">
      <c r="B784" s="43"/>
      <c r="C784" s="206" t="s">
        <v>480</v>
      </c>
      <c r="D784" s="206" t="s">
        <v>155</v>
      </c>
      <c r="E784" s="207" t="s">
        <v>858</v>
      </c>
      <c r="F784" s="208" t="s">
        <v>859</v>
      </c>
      <c r="G784" s="209" t="s">
        <v>158</v>
      </c>
      <c r="H784" s="210">
        <v>1594.772</v>
      </c>
      <c r="I784" s="211"/>
      <c r="J784" s="212">
        <f>ROUND(I784*H784,2)</f>
        <v>0</v>
      </c>
      <c r="K784" s="208" t="s">
        <v>159</v>
      </c>
      <c r="L784" s="63"/>
      <c r="M784" s="213" t="s">
        <v>34</v>
      </c>
      <c r="N784" s="214" t="s">
        <v>48</v>
      </c>
      <c r="O784" s="44"/>
      <c r="P784" s="215">
        <f>O784*H784</f>
        <v>0</v>
      </c>
      <c r="Q784" s="215">
        <v>0</v>
      </c>
      <c r="R784" s="215">
        <f>Q784*H784</f>
        <v>0</v>
      </c>
      <c r="S784" s="215">
        <v>0</v>
      </c>
      <c r="T784" s="216">
        <f>S784*H784</f>
        <v>0</v>
      </c>
      <c r="AR784" s="25" t="s">
        <v>160</v>
      </c>
      <c r="AT784" s="25" t="s">
        <v>155</v>
      </c>
      <c r="AU784" s="25" t="s">
        <v>86</v>
      </c>
      <c r="AY784" s="25" t="s">
        <v>153</v>
      </c>
      <c r="BE784" s="217">
        <f>IF(N784="základní",J784,0)</f>
        <v>0</v>
      </c>
      <c r="BF784" s="217">
        <f>IF(N784="snížená",J784,0)</f>
        <v>0</v>
      </c>
      <c r="BG784" s="217">
        <f>IF(N784="zákl. přenesená",J784,0)</f>
        <v>0</v>
      </c>
      <c r="BH784" s="217">
        <f>IF(N784="sníž. přenesená",J784,0)</f>
        <v>0</v>
      </c>
      <c r="BI784" s="217">
        <f>IF(N784="nulová",J784,0)</f>
        <v>0</v>
      </c>
      <c r="BJ784" s="25" t="s">
        <v>84</v>
      </c>
      <c r="BK784" s="217">
        <f>ROUND(I784*H784,2)</f>
        <v>0</v>
      </c>
      <c r="BL784" s="25" t="s">
        <v>160</v>
      </c>
      <c r="BM784" s="25" t="s">
        <v>860</v>
      </c>
    </row>
    <row r="785" spans="2:51" s="12" customFormat="1" ht="13.5">
      <c r="B785" s="218"/>
      <c r="C785" s="219"/>
      <c r="D785" s="220" t="s">
        <v>162</v>
      </c>
      <c r="E785" s="221" t="s">
        <v>34</v>
      </c>
      <c r="F785" s="222" t="s">
        <v>837</v>
      </c>
      <c r="G785" s="219"/>
      <c r="H785" s="223" t="s">
        <v>34</v>
      </c>
      <c r="I785" s="224"/>
      <c r="J785" s="219"/>
      <c r="K785" s="219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162</v>
      </c>
      <c r="AU785" s="229" t="s">
        <v>86</v>
      </c>
      <c r="AV785" s="12" t="s">
        <v>84</v>
      </c>
      <c r="AW785" s="12" t="s">
        <v>41</v>
      </c>
      <c r="AX785" s="12" t="s">
        <v>77</v>
      </c>
      <c r="AY785" s="229" t="s">
        <v>153</v>
      </c>
    </row>
    <row r="786" spans="2:51" s="13" customFormat="1" ht="13.5">
      <c r="B786" s="230"/>
      <c r="C786" s="231"/>
      <c r="D786" s="220" t="s">
        <v>162</v>
      </c>
      <c r="E786" s="232" t="s">
        <v>34</v>
      </c>
      <c r="F786" s="233" t="s">
        <v>838</v>
      </c>
      <c r="G786" s="231"/>
      <c r="H786" s="234">
        <v>398.983</v>
      </c>
      <c r="I786" s="235"/>
      <c r="J786" s="231"/>
      <c r="K786" s="231"/>
      <c r="L786" s="236"/>
      <c r="M786" s="237"/>
      <c r="N786" s="238"/>
      <c r="O786" s="238"/>
      <c r="P786" s="238"/>
      <c r="Q786" s="238"/>
      <c r="R786" s="238"/>
      <c r="S786" s="238"/>
      <c r="T786" s="239"/>
      <c r="AT786" s="240" t="s">
        <v>162</v>
      </c>
      <c r="AU786" s="240" t="s">
        <v>86</v>
      </c>
      <c r="AV786" s="13" t="s">
        <v>86</v>
      </c>
      <c r="AW786" s="13" t="s">
        <v>41</v>
      </c>
      <c r="AX786" s="13" t="s">
        <v>77</v>
      </c>
      <c r="AY786" s="240" t="s">
        <v>153</v>
      </c>
    </row>
    <row r="787" spans="2:51" s="12" customFormat="1" ht="13.5">
      <c r="B787" s="218"/>
      <c r="C787" s="219"/>
      <c r="D787" s="220" t="s">
        <v>162</v>
      </c>
      <c r="E787" s="221" t="s">
        <v>34</v>
      </c>
      <c r="F787" s="222" t="s">
        <v>839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86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51" s="13" customFormat="1" ht="13.5">
      <c r="B788" s="230"/>
      <c r="C788" s="231"/>
      <c r="D788" s="220" t="s">
        <v>162</v>
      </c>
      <c r="E788" s="232" t="s">
        <v>34</v>
      </c>
      <c r="F788" s="233" t="s">
        <v>840</v>
      </c>
      <c r="G788" s="231"/>
      <c r="H788" s="234">
        <v>399.44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86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51" s="12" customFormat="1" ht="13.5">
      <c r="B789" s="218"/>
      <c r="C789" s="219"/>
      <c r="D789" s="220" t="s">
        <v>162</v>
      </c>
      <c r="E789" s="221" t="s">
        <v>34</v>
      </c>
      <c r="F789" s="222" t="s">
        <v>841</v>
      </c>
      <c r="G789" s="219"/>
      <c r="H789" s="223" t="s">
        <v>34</v>
      </c>
      <c r="I789" s="224"/>
      <c r="J789" s="219"/>
      <c r="K789" s="219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162</v>
      </c>
      <c r="AU789" s="229" t="s">
        <v>86</v>
      </c>
      <c r="AV789" s="12" t="s">
        <v>84</v>
      </c>
      <c r="AW789" s="12" t="s">
        <v>41</v>
      </c>
      <c r="AX789" s="12" t="s">
        <v>77</v>
      </c>
      <c r="AY789" s="229" t="s">
        <v>153</v>
      </c>
    </row>
    <row r="790" spans="2:51" s="13" customFormat="1" ht="13.5">
      <c r="B790" s="230"/>
      <c r="C790" s="231"/>
      <c r="D790" s="220" t="s">
        <v>162</v>
      </c>
      <c r="E790" s="232" t="s">
        <v>34</v>
      </c>
      <c r="F790" s="233" t="s">
        <v>842</v>
      </c>
      <c r="G790" s="231"/>
      <c r="H790" s="234">
        <v>397.638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162</v>
      </c>
      <c r="AU790" s="240" t="s">
        <v>86</v>
      </c>
      <c r="AV790" s="13" t="s">
        <v>86</v>
      </c>
      <c r="AW790" s="13" t="s">
        <v>41</v>
      </c>
      <c r="AX790" s="13" t="s">
        <v>77</v>
      </c>
      <c r="AY790" s="240" t="s">
        <v>153</v>
      </c>
    </row>
    <row r="791" spans="2:51" s="12" customFormat="1" ht="13.5">
      <c r="B791" s="218"/>
      <c r="C791" s="219"/>
      <c r="D791" s="220" t="s">
        <v>162</v>
      </c>
      <c r="E791" s="221" t="s">
        <v>34</v>
      </c>
      <c r="F791" s="222" t="s">
        <v>843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86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51" s="13" customFormat="1" ht="13.5">
      <c r="B792" s="230"/>
      <c r="C792" s="231"/>
      <c r="D792" s="220" t="s">
        <v>162</v>
      </c>
      <c r="E792" s="232" t="s">
        <v>34</v>
      </c>
      <c r="F792" s="233" t="s">
        <v>844</v>
      </c>
      <c r="G792" s="231"/>
      <c r="H792" s="234">
        <v>398.711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86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51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1594.772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86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31.5" customHeight="1">
      <c r="B794" s="43"/>
      <c r="C794" s="206" t="s">
        <v>484</v>
      </c>
      <c r="D794" s="206" t="s">
        <v>155</v>
      </c>
      <c r="E794" s="207" t="s">
        <v>861</v>
      </c>
      <c r="F794" s="208" t="s">
        <v>862</v>
      </c>
      <c r="G794" s="209" t="s">
        <v>318</v>
      </c>
      <c r="H794" s="210">
        <v>4</v>
      </c>
      <c r="I794" s="211"/>
      <c r="J794" s="212">
        <f>ROUND(I794*H794,2)</f>
        <v>0</v>
      </c>
      <c r="K794" s="208" t="s">
        <v>159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160</v>
      </c>
      <c r="AT794" s="25" t="s">
        <v>155</v>
      </c>
      <c r="AU794" s="25" t="s">
        <v>86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160</v>
      </c>
      <c r="BM794" s="25" t="s">
        <v>863</v>
      </c>
    </row>
    <row r="795" spans="2:51" s="13" customFormat="1" ht="13.5">
      <c r="B795" s="230"/>
      <c r="C795" s="231"/>
      <c r="D795" s="220" t="s">
        <v>162</v>
      </c>
      <c r="E795" s="232" t="s">
        <v>34</v>
      </c>
      <c r="F795" s="233" t="s">
        <v>160</v>
      </c>
      <c r="G795" s="231"/>
      <c r="H795" s="234">
        <v>4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86</v>
      </c>
      <c r="AV795" s="13" t="s">
        <v>86</v>
      </c>
      <c r="AW795" s="13" t="s">
        <v>41</v>
      </c>
      <c r="AX795" s="13" t="s">
        <v>77</v>
      </c>
      <c r="AY795" s="240" t="s">
        <v>153</v>
      </c>
    </row>
    <row r="796" spans="2:51" s="14" customFormat="1" ht="13.5">
      <c r="B796" s="241"/>
      <c r="C796" s="242"/>
      <c r="D796" s="243" t="s">
        <v>162</v>
      </c>
      <c r="E796" s="244" t="s">
        <v>34</v>
      </c>
      <c r="F796" s="245" t="s">
        <v>168</v>
      </c>
      <c r="G796" s="242"/>
      <c r="H796" s="246">
        <v>4</v>
      </c>
      <c r="I796" s="247"/>
      <c r="J796" s="242"/>
      <c r="K796" s="242"/>
      <c r="L796" s="248"/>
      <c r="M796" s="249"/>
      <c r="N796" s="250"/>
      <c r="O796" s="250"/>
      <c r="P796" s="250"/>
      <c r="Q796" s="250"/>
      <c r="R796" s="250"/>
      <c r="S796" s="250"/>
      <c r="T796" s="251"/>
      <c r="AT796" s="252" t="s">
        <v>162</v>
      </c>
      <c r="AU796" s="252" t="s">
        <v>86</v>
      </c>
      <c r="AV796" s="14" t="s">
        <v>160</v>
      </c>
      <c r="AW796" s="14" t="s">
        <v>41</v>
      </c>
      <c r="AX796" s="14" t="s">
        <v>84</v>
      </c>
      <c r="AY796" s="252" t="s">
        <v>153</v>
      </c>
    </row>
    <row r="797" spans="2:65" s="1" customFormat="1" ht="31.5" customHeight="1">
      <c r="B797" s="43"/>
      <c r="C797" s="206" t="s">
        <v>490</v>
      </c>
      <c r="D797" s="206" t="s">
        <v>155</v>
      </c>
      <c r="E797" s="207" t="s">
        <v>864</v>
      </c>
      <c r="F797" s="208" t="s">
        <v>865</v>
      </c>
      <c r="G797" s="209" t="s">
        <v>318</v>
      </c>
      <c r="H797" s="210">
        <v>4</v>
      </c>
      <c r="I797" s="211"/>
      <c r="J797" s="212">
        <f>ROUND(I797*H797,2)</f>
        <v>0</v>
      </c>
      <c r="K797" s="208" t="s">
        <v>159</v>
      </c>
      <c r="L797" s="63"/>
      <c r="M797" s="213" t="s">
        <v>34</v>
      </c>
      <c r="N797" s="214" t="s">
        <v>48</v>
      </c>
      <c r="O797" s="44"/>
      <c r="P797" s="215">
        <f>O797*H797</f>
        <v>0</v>
      </c>
      <c r="Q797" s="215">
        <v>0</v>
      </c>
      <c r="R797" s="215">
        <f>Q797*H797</f>
        <v>0</v>
      </c>
      <c r="S797" s="215">
        <v>0</v>
      </c>
      <c r="T797" s="216">
        <f>S797*H797</f>
        <v>0</v>
      </c>
      <c r="AR797" s="25" t="s">
        <v>160</v>
      </c>
      <c r="AT797" s="25" t="s">
        <v>155</v>
      </c>
      <c r="AU797" s="25" t="s">
        <v>86</v>
      </c>
      <c r="AY797" s="25" t="s">
        <v>153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25" t="s">
        <v>84</v>
      </c>
      <c r="BK797" s="217">
        <f>ROUND(I797*H797,2)</f>
        <v>0</v>
      </c>
      <c r="BL797" s="25" t="s">
        <v>160</v>
      </c>
      <c r="BM797" s="25" t="s">
        <v>866</v>
      </c>
    </row>
    <row r="798" spans="2:51" s="13" customFormat="1" ht="13.5">
      <c r="B798" s="230"/>
      <c r="C798" s="231"/>
      <c r="D798" s="220" t="s">
        <v>162</v>
      </c>
      <c r="E798" s="232" t="s">
        <v>34</v>
      </c>
      <c r="F798" s="233" t="s">
        <v>160</v>
      </c>
      <c r="G798" s="231"/>
      <c r="H798" s="234">
        <v>4</v>
      </c>
      <c r="I798" s="235"/>
      <c r="J798" s="231"/>
      <c r="K798" s="231"/>
      <c r="L798" s="236"/>
      <c r="M798" s="237"/>
      <c r="N798" s="238"/>
      <c r="O798" s="238"/>
      <c r="P798" s="238"/>
      <c r="Q798" s="238"/>
      <c r="R798" s="238"/>
      <c r="S798" s="238"/>
      <c r="T798" s="239"/>
      <c r="AT798" s="240" t="s">
        <v>162</v>
      </c>
      <c r="AU798" s="240" t="s">
        <v>86</v>
      </c>
      <c r="AV798" s="13" t="s">
        <v>86</v>
      </c>
      <c r="AW798" s="13" t="s">
        <v>41</v>
      </c>
      <c r="AX798" s="13" t="s">
        <v>77</v>
      </c>
      <c r="AY798" s="240" t="s">
        <v>153</v>
      </c>
    </row>
    <row r="799" spans="2:51" s="14" customFormat="1" ht="13.5">
      <c r="B799" s="241"/>
      <c r="C799" s="242"/>
      <c r="D799" s="243" t="s">
        <v>162</v>
      </c>
      <c r="E799" s="244" t="s">
        <v>34</v>
      </c>
      <c r="F799" s="245" t="s">
        <v>168</v>
      </c>
      <c r="G799" s="242"/>
      <c r="H799" s="246">
        <v>4</v>
      </c>
      <c r="I799" s="247"/>
      <c r="J799" s="242"/>
      <c r="K799" s="242"/>
      <c r="L799" s="248"/>
      <c r="M799" s="249"/>
      <c r="N799" s="250"/>
      <c r="O799" s="250"/>
      <c r="P799" s="250"/>
      <c r="Q799" s="250"/>
      <c r="R799" s="250"/>
      <c r="S799" s="250"/>
      <c r="T799" s="251"/>
      <c r="AT799" s="252" t="s">
        <v>162</v>
      </c>
      <c r="AU799" s="252" t="s">
        <v>86</v>
      </c>
      <c r="AV799" s="14" t="s">
        <v>160</v>
      </c>
      <c r="AW799" s="14" t="s">
        <v>41</v>
      </c>
      <c r="AX799" s="14" t="s">
        <v>84</v>
      </c>
      <c r="AY799" s="252" t="s">
        <v>153</v>
      </c>
    </row>
    <row r="800" spans="2:65" s="1" customFormat="1" ht="31.5" customHeight="1">
      <c r="B800" s="43"/>
      <c r="C800" s="206" t="s">
        <v>494</v>
      </c>
      <c r="D800" s="206" t="s">
        <v>155</v>
      </c>
      <c r="E800" s="207" t="s">
        <v>867</v>
      </c>
      <c r="F800" s="208" t="s">
        <v>868</v>
      </c>
      <c r="G800" s="209" t="s">
        <v>318</v>
      </c>
      <c r="H800" s="210">
        <v>4</v>
      </c>
      <c r="I800" s="211"/>
      <c r="J800" s="212">
        <f>ROUND(I800*H800,2)</f>
        <v>0</v>
      </c>
      <c r="K800" s="208" t="s">
        <v>159</v>
      </c>
      <c r="L800" s="63"/>
      <c r="M800" s="213" t="s">
        <v>34</v>
      </c>
      <c r="N800" s="214" t="s">
        <v>48</v>
      </c>
      <c r="O800" s="44"/>
      <c r="P800" s="215">
        <f>O800*H800</f>
        <v>0</v>
      </c>
      <c r="Q800" s="215">
        <v>0</v>
      </c>
      <c r="R800" s="215">
        <f>Q800*H800</f>
        <v>0</v>
      </c>
      <c r="S800" s="215">
        <v>0</v>
      </c>
      <c r="T800" s="216">
        <f>S800*H800</f>
        <v>0</v>
      </c>
      <c r="AR800" s="25" t="s">
        <v>160</v>
      </c>
      <c r="AT800" s="25" t="s">
        <v>155</v>
      </c>
      <c r="AU800" s="25" t="s">
        <v>86</v>
      </c>
      <c r="AY800" s="25" t="s">
        <v>153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25" t="s">
        <v>84</v>
      </c>
      <c r="BK800" s="217">
        <f>ROUND(I800*H800,2)</f>
        <v>0</v>
      </c>
      <c r="BL800" s="25" t="s">
        <v>160</v>
      </c>
      <c r="BM800" s="25" t="s">
        <v>869</v>
      </c>
    </row>
    <row r="801" spans="2:51" s="13" customFormat="1" ht="13.5">
      <c r="B801" s="230"/>
      <c r="C801" s="231"/>
      <c r="D801" s="220" t="s">
        <v>162</v>
      </c>
      <c r="E801" s="232" t="s">
        <v>34</v>
      </c>
      <c r="F801" s="233" t="s">
        <v>160</v>
      </c>
      <c r="G801" s="231"/>
      <c r="H801" s="234">
        <v>4</v>
      </c>
      <c r="I801" s="235"/>
      <c r="J801" s="231"/>
      <c r="K801" s="231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162</v>
      </c>
      <c r="AU801" s="240" t="s">
        <v>86</v>
      </c>
      <c r="AV801" s="13" t="s">
        <v>86</v>
      </c>
      <c r="AW801" s="13" t="s">
        <v>41</v>
      </c>
      <c r="AX801" s="13" t="s">
        <v>77</v>
      </c>
      <c r="AY801" s="240" t="s">
        <v>153</v>
      </c>
    </row>
    <row r="802" spans="2:51" s="14" customFormat="1" ht="13.5">
      <c r="B802" s="241"/>
      <c r="C802" s="242"/>
      <c r="D802" s="243" t="s">
        <v>162</v>
      </c>
      <c r="E802" s="244" t="s">
        <v>34</v>
      </c>
      <c r="F802" s="245" t="s">
        <v>168</v>
      </c>
      <c r="G802" s="242"/>
      <c r="H802" s="246">
        <v>4</v>
      </c>
      <c r="I802" s="247"/>
      <c r="J802" s="242"/>
      <c r="K802" s="242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162</v>
      </c>
      <c r="AU802" s="252" t="s">
        <v>86</v>
      </c>
      <c r="AV802" s="14" t="s">
        <v>160</v>
      </c>
      <c r="AW802" s="14" t="s">
        <v>41</v>
      </c>
      <c r="AX802" s="14" t="s">
        <v>84</v>
      </c>
      <c r="AY802" s="252" t="s">
        <v>153</v>
      </c>
    </row>
    <row r="803" spans="2:65" s="1" customFormat="1" ht="31.5" customHeight="1">
      <c r="B803" s="43"/>
      <c r="C803" s="206" t="s">
        <v>500</v>
      </c>
      <c r="D803" s="206" t="s">
        <v>155</v>
      </c>
      <c r="E803" s="207" t="s">
        <v>870</v>
      </c>
      <c r="F803" s="208" t="s">
        <v>871</v>
      </c>
      <c r="G803" s="209" t="s">
        <v>158</v>
      </c>
      <c r="H803" s="210">
        <v>593.3</v>
      </c>
      <c r="I803" s="211"/>
      <c r="J803" s="212">
        <f>ROUND(I803*H803,2)</f>
        <v>0</v>
      </c>
      <c r="K803" s="208" t="s">
        <v>159</v>
      </c>
      <c r="L803" s="63"/>
      <c r="M803" s="213" t="s">
        <v>34</v>
      </c>
      <c r="N803" s="214" t="s">
        <v>48</v>
      </c>
      <c r="O803" s="44"/>
      <c r="P803" s="215">
        <f>O803*H803</f>
        <v>0</v>
      </c>
      <c r="Q803" s="215">
        <v>0.00021</v>
      </c>
      <c r="R803" s="215">
        <f>Q803*H803</f>
        <v>0.124593</v>
      </c>
      <c r="S803" s="215">
        <v>0</v>
      </c>
      <c r="T803" s="216">
        <f>S803*H803</f>
        <v>0</v>
      </c>
      <c r="AR803" s="25" t="s">
        <v>160</v>
      </c>
      <c r="AT803" s="25" t="s">
        <v>155</v>
      </c>
      <c r="AU803" s="25" t="s">
        <v>86</v>
      </c>
      <c r="AY803" s="25" t="s">
        <v>153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25" t="s">
        <v>84</v>
      </c>
      <c r="BK803" s="217">
        <f>ROUND(I803*H803,2)</f>
        <v>0</v>
      </c>
      <c r="BL803" s="25" t="s">
        <v>160</v>
      </c>
      <c r="BM803" s="25" t="s">
        <v>872</v>
      </c>
    </row>
    <row r="804" spans="2:51" s="13" customFormat="1" ht="13.5">
      <c r="B804" s="230"/>
      <c r="C804" s="231"/>
      <c r="D804" s="220" t="s">
        <v>162</v>
      </c>
      <c r="E804" s="232" t="s">
        <v>34</v>
      </c>
      <c r="F804" s="233" t="s">
        <v>231</v>
      </c>
      <c r="G804" s="231"/>
      <c r="H804" s="234">
        <v>593.3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162</v>
      </c>
      <c r="AU804" s="240" t="s">
        <v>86</v>
      </c>
      <c r="AV804" s="13" t="s">
        <v>86</v>
      </c>
      <c r="AW804" s="13" t="s">
        <v>41</v>
      </c>
      <c r="AX804" s="13" t="s">
        <v>77</v>
      </c>
      <c r="AY804" s="240" t="s">
        <v>153</v>
      </c>
    </row>
    <row r="805" spans="2:51" s="14" customFormat="1" ht="13.5">
      <c r="B805" s="241"/>
      <c r="C805" s="242"/>
      <c r="D805" s="243" t="s">
        <v>162</v>
      </c>
      <c r="E805" s="244" t="s">
        <v>34</v>
      </c>
      <c r="F805" s="245" t="s">
        <v>168</v>
      </c>
      <c r="G805" s="242"/>
      <c r="H805" s="246">
        <v>593.3</v>
      </c>
      <c r="I805" s="247"/>
      <c r="J805" s="242"/>
      <c r="K805" s="242"/>
      <c r="L805" s="248"/>
      <c r="M805" s="249"/>
      <c r="N805" s="250"/>
      <c r="O805" s="250"/>
      <c r="P805" s="250"/>
      <c r="Q805" s="250"/>
      <c r="R805" s="250"/>
      <c r="S805" s="250"/>
      <c r="T805" s="251"/>
      <c r="AT805" s="252" t="s">
        <v>162</v>
      </c>
      <c r="AU805" s="252" t="s">
        <v>86</v>
      </c>
      <c r="AV805" s="14" t="s">
        <v>160</v>
      </c>
      <c r="AW805" s="14" t="s">
        <v>41</v>
      </c>
      <c r="AX805" s="14" t="s">
        <v>84</v>
      </c>
      <c r="AY805" s="252" t="s">
        <v>153</v>
      </c>
    </row>
    <row r="806" spans="2:65" s="1" customFormat="1" ht="31.5" customHeight="1">
      <c r="B806" s="43"/>
      <c r="C806" s="206" t="s">
        <v>504</v>
      </c>
      <c r="D806" s="206" t="s">
        <v>155</v>
      </c>
      <c r="E806" s="207" t="s">
        <v>873</v>
      </c>
      <c r="F806" s="208" t="s">
        <v>874</v>
      </c>
      <c r="G806" s="209" t="s">
        <v>423</v>
      </c>
      <c r="H806" s="210">
        <v>21.922</v>
      </c>
      <c r="I806" s="211"/>
      <c r="J806" s="212">
        <f>ROUND(I806*H806,2)</f>
        <v>0</v>
      </c>
      <c r="K806" s="208" t="s">
        <v>159</v>
      </c>
      <c r="L806" s="63"/>
      <c r="M806" s="213" t="s">
        <v>34</v>
      </c>
      <c r="N806" s="214" t="s">
        <v>48</v>
      </c>
      <c r="O806" s="44"/>
      <c r="P806" s="215">
        <f>O806*H806</f>
        <v>0</v>
      </c>
      <c r="Q806" s="215">
        <v>0</v>
      </c>
      <c r="R806" s="215">
        <f>Q806*H806</f>
        <v>0</v>
      </c>
      <c r="S806" s="215">
        <v>0</v>
      </c>
      <c r="T806" s="216">
        <f>S806*H806</f>
        <v>0</v>
      </c>
      <c r="AR806" s="25" t="s">
        <v>160</v>
      </c>
      <c r="AT806" s="25" t="s">
        <v>155</v>
      </c>
      <c r="AU806" s="25" t="s">
        <v>86</v>
      </c>
      <c r="AY806" s="25" t="s">
        <v>153</v>
      </c>
      <c r="BE806" s="217">
        <f>IF(N806="základní",J806,0)</f>
        <v>0</v>
      </c>
      <c r="BF806" s="217">
        <f>IF(N806="snížená",J806,0)</f>
        <v>0</v>
      </c>
      <c r="BG806" s="217">
        <f>IF(N806="zákl. přenesená",J806,0)</f>
        <v>0</v>
      </c>
      <c r="BH806" s="217">
        <f>IF(N806="sníž. přenesená",J806,0)</f>
        <v>0</v>
      </c>
      <c r="BI806" s="217">
        <f>IF(N806="nulová",J806,0)</f>
        <v>0</v>
      </c>
      <c r="BJ806" s="25" t="s">
        <v>84</v>
      </c>
      <c r="BK806" s="217">
        <f>ROUND(I806*H806,2)</f>
        <v>0</v>
      </c>
      <c r="BL806" s="25" t="s">
        <v>160</v>
      </c>
      <c r="BM806" s="25" t="s">
        <v>875</v>
      </c>
    </row>
    <row r="807" spans="2:51" s="12" customFormat="1" ht="13.5">
      <c r="B807" s="218"/>
      <c r="C807" s="219"/>
      <c r="D807" s="220" t="s">
        <v>162</v>
      </c>
      <c r="E807" s="221" t="s">
        <v>34</v>
      </c>
      <c r="F807" s="222" t="s">
        <v>876</v>
      </c>
      <c r="G807" s="219"/>
      <c r="H807" s="223" t="s">
        <v>34</v>
      </c>
      <c r="I807" s="224"/>
      <c r="J807" s="219"/>
      <c r="K807" s="219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162</v>
      </c>
      <c r="AU807" s="229" t="s">
        <v>86</v>
      </c>
      <c r="AV807" s="12" t="s">
        <v>84</v>
      </c>
      <c r="AW807" s="12" t="s">
        <v>41</v>
      </c>
      <c r="AX807" s="12" t="s">
        <v>77</v>
      </c>
      <c r="AY807" s="229" t="s">
        <v>153</v>
      </c>
    </row>
    <row r="808" spans="2:51" s="13" customFormat="1" ht="13.5">
      <c r="B808" s="230"/>
      <c r="C808" s="231"/>
      <c r="D808" s="220" t="s">
        <v>162</v>
      </c>
      <c r="E808" s="232" t="s">
        <v>34</v>
      </c>
      <c r="F808" s="233" t="s">
        <v>877</v>
      </c>
      <c r="G808" s="231"/>
      <c r="H808" s="234">
        <v>21.922</v>
      </c>
      <c r="I808" s="235"/>
      <c r="J808" s="231"/>
      <c r="K808" s="231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162</v>
      </c>
      <c r="AU808" s="240" t="s">
        <v>86</v>
      </c>
      <c r="AV808" s="13" t="s">
        <v>86</v>
      </c>
      <c r="AW808" s="13" t="s">
        <v>41</v>
      </c>
      <c r="AX808" s="13" t="s">
        <v>77</v>
      </c>
      <c r="AY808" s="240" t="s">
        <v>153</v>
      </c>
    </row>
    <row r="809" spans="2:51" s="14" customFormat="1" ht="13.5">
      <c r="B809" s="241"/>
      <c r="C809" s="242"/>
      <c r="D809" s="243" t="s">
        <v>162</v>
      </c>
      <c r="E809" s="244" t="s">
        <v>34</v>
      </c>
      <c r="F809" s="245" t="s">
        <v>168</v>
      </c>
      <c r="G809" s="242"/>
      <c r="H809" s="246">
        <v>21.922</v>
      </c>
      <c r="I809" s="247"/>
      <c r="J809" s="242"/>
      <c r="K809" s="242"/>
      <c r="L809" s="248"/>
      <c r="M809" s="249"/>
      <c r="N809" s="250"/>
      <c r="O809" s="250"/>
      <c r="P809" s="250"/>
      <c r="Q809" s="250"/>
      <c r="R809" s="250"/>
      <c r="S809" s="250"/>
      <c r="T809" s="251"/>
      <c r="AT809" s="252" t="s">
        <v>162</v>
      </c>
      <c r="AU809" s="252" t="s">
        <v>86</v>
      </c>
      <c r="AV809" s="14" t="s">
        <v>160</v>
      </c>
      <c r="AW809" s="14" t="s">
        <v>41</v>
      </c>
      <c r="AX809" s="14" t="s">
        <v>84</v>
      </c>
      <c r="AY809" s="252" t="s">
        <v>153</v>
      </c>
    </row>
    <row r="810" spans="2:65" s="1" customFormat="1" ht="31.5" customHeight="1">
      <c r="B810" s="43"/>
      <c r="C810" s="206" t="s">
        <v>519</v>
      </c>
      <c r="D810" s="206" t="s">
        <v>155</v>
      </c>
      <c r="E810" s="207" t="s">
        <v>878</v>
      </c>
      <c r="F810" s="208" t="s">
        <v>879</v>
      </c>
      <c r="G810" s="209" t="s">
        <v>423</v>
      </c>
      <c r="H810" s="210">
        <v>13.241</v>
      </c>
      <c r="I810" s="211"/>
      <c r="J810" s="212">
        <f>ROUND(I810*H810,2)</f>
        <v>0</v>
      </c>
      <c r="K810" s="208" t="s">
        <v>159</v>
      </c>
      <c r="L810" s="63"/>
      <c r="M810" s="213" t="s">
        <v>34</v>
      </c>
      <c r="N810" s="214" t="s">
        <v>48</v>
      </c>
      <c r="O810" s="44"/>
      <c r="P810" s="215">
        <f>O810*H810</f>
        <v>0</v>
      </c>
      <c r="Q810" s="215">
        <v>0</v>
      </c>
      <c r="R810" s="215">
        <f>Q810*H810</f>
        <v>0</v>
      </c>
      <c r="S810" s="215">
        <v>0</v>
      </c>
      <c r="T810" s="216">
        <f>S810*H810</f>
        <v>0</v>
      </c>
      <c r="AR810" s="25" t="s">
        <v>160</v>
      </c>
      <c r="AT810" s="25" t="s">
        <v>155</v>
      </c>
      <c r="AU810" s="25" t="s">
        <v>86</v>
      </c>
      <c r="AY810" s="25" t="s">
        <v>153</v>
      </c>
      <c r="BE810" s="217">
        <f>IF(N810="základní",J810,0)</f>
        <v>0</v>
      </c>
      <c r="BF810" s="217">
        <f>IF(N810="snížená",J810,0)</f>
        <v>0</v>
      </c>
      <c r="BG810" s="217">
        <f>IF(N810="zákl. přenesená",J810,0)</f>
        <v>0</v>
      </c>
      <c r="BH810" s="217">
        <f>IF(N810="sníž. přenesená",J810,0)</f>
        <v>0</v>
      </c>
      <c r="BI810" s="217">
        <f>IF(N810="nulová",J810,0)</f>
        <v>0</v>
      </c>
      <c r="BJ810" s="25" t="s">
        <v>84</v>
      </c>
      <c r="BK810" s="217">
        <f>ROUND(I810*H810,2)</f>
        <v>0</v>
      </c>
      <c r="BL810" s="25" t="s">
        <v>160</v>
      </c>
      <c r="BM810" s="25" t="s">
        <v>880</v>
      </c>
    </row>
    <row r="811" spans="2:51" s="12" customFormat="1" ht="13.5">
      <c r="B811" s="218"/>
      <c r="C811" s="219"/>
      <c r="D811" s="220" t="s">
        <v>162</v>
      </c>
      <c r="E811" s="221" t="s">
        <v>34</v>
      </c>
      <c r="F811" s="222" t="s">
        <v>876</v>
      </c>
      <c r="G811" s="219"/>
      <c r="H811" s="223" t="s">
        <v>34</v>
      </c>
      <c r="I811" s="224"/>
      <c r="J811" s="219"/>
      <c r="K811" s="219"/>
      <c r="L811" s="225"/>
      <c r="M811" s="226"/>
      <c r="N811" s="227"/>
      <c r="O811" s="227"/>
      <c r="P811" s="227"/>
      <c r="Q811" s="227"/>
      <c r="R811" s="227"/>
      <c r="S811" s="227"/>
      <c r="T811" s="228"/>
      <c r="AT811" s="229" t="s">
        <v>162</v>
      </c>
      <c r="AU811" s="229" t="s">
        <v>86</v>
      </c>
      <c r="AV811" s="12" t="s">
        <v>84</v>
      </c>
      <c r="AW811" s="12" t="s">
        <v>41</v>
      </c>
      <c r="AX811" s="12" t="s">
        <v>77</v>
      </c>
      <c r="AY811" s="229" t="s">
        <v>153</v>
      </c>
    </row>
    <row r="812" spans="2:51" s="13" customFormat="1" ht="13.5">
      <c r="B812" s="230"/>
      <c r="C812" s="231"/>
      <c r="D812" s="220" t="s">
        <v>162</v>
      </c>
      <c r="E812" s="232" t="s">
        <v>34</v>
      </c>
      <c r="F812" s="233" t="s">
        <v>881</v>
      </c>
      <c r="G812" s="231"/>
      <c r="H812" s="234">
        <v>13.241</v>
      </c>
      <c r="I812" s="235"/>
      <c r="J812" s="231"/>
      <c r="K812" s="231"/>
      <c r="L812" s="236"/>
      <c r="M812" s="237"/>
      <c r="N812" s="238"/>
      <c r="O812" s="238"/>
      <c r="P812" s="238"/>
      <c r="Q812" s="238"/>
      <c r="R812" s="238"/>
      <c r="S812" s="238"/>
      <c r="T812" s="239"/>
      <c r="AT812" s="240" t="s">
        <v>162</v>
      </c>
      <c r="AU812" s="240" t="s">
        <v>86</v>
      </c>
      <c r="AV812" s="13" t="s">
        <v>86</v>
      </c>
      <c r="AW812" s="13" t="s">
        <v>41</v>
      </c>
      <c r="AX812" s="13" t="s">
        <v>77</v>
      </c>
      <c r="AY812" s="240" t="s">
        <v>153</v>
      </c>
    </row>
    <row r="813" spans="2:51" s="14" customFormat="1" ht="13.5">
      <c r="B813" s="241"/>
      <c r="C813" s="242"/>
      <c r="D813" s="243" t="s">
        <v>162</v>
      </c>
      <c r="E813" s="244" t="s">
        <v>34</v>
      </c>
      <c r="F813" s="245" t="s">
        <v>168</v>
      </c>
      <c r="G813" s="242"/>
      <c r="H813" s="246">
        <v>13.241</v>
      </c>
      <c r="I813" s="247"/>
      <c r="J813" s="242"/>
      <c r="K813" s="242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162</v>
      </c>
      <c r="AU813" s="252" t="s">
        <v>86</v>
      </c>
      <c r="AV813" s="14" t="s">
        <v>160</v>
      </c>
      <c r="AW813" s="14" t="s">
        <v>41</v>
      </c>
      <c r="AX813" s="14" t="s">
        <v>84</v>
      </c>
      <c r="AY813" s="252" t="s">
        <v>153</v>
      </c>
    </row>
    <row r="814" spans="2:65" s="1" customFormat="1" ht="31.5" customHeight="1">
      <c r="B814" s="43"/>
      <c r="C814" s="206" t="s">
        <v>523</v>
      </c>
      <c r="D814" s="206" t="s">
        <v>155</v>
      </c>
      <c r="E814" s="207" t="s">
        <v>882</v>
      </c>
      <c r="F814" s="208" t="s">
        <v>883</v>
      </c>
      <c r="G814" s="209" t="s">
        <v>423</v>
      </c>
      <c r="H814" s="210">
        <v>3945.96</v>
      </c>
      <c r="I814" s="211"/>
      <c r="J814" s="212">
        <f>ROUND(I814*H814,2)</f>
        <v>0</v>
      </c>
      <c r="K814" s="208" t="s">
        <v>159</v>
      </c>
      <c r="L814" s="63"/>
      <c r="M814" s="213" t="s">
        <v>34</v>
      </c>
      <c r="N814" s="214" t="s">
        <v>48</v>
      </c>
      <c r="O814" s="44"/>
      <c r="P814" s="215">
        <f>O814*H814</f>
        <v>0</v>
      </c>
      <c r="Q814" s="215">
        <v>0</v>
      </c>
      <c r="R814" s="215">
        <f>Q814*H814</f>
        <v>0</v>
      </c>
      <c r="S814" s="215">
        <v>0</v>
      </c>
      <c r="T814" s="216">
        <f>S814*H814</f>
        <v>0</v>
      </c>
      <c r="AR814" s="25" t="s">
        <v>160</v>
      </c>
      <c r="AT814" s="25" t="s">
        <v>155</v>
      </c>
      <c r="AU814" s="25" t="s">
        <v>86</v>
      </c>
      <c r="AY814" s="25" t="s">
        <v>153</v>
      </c>
      <c r="BE814" s="217">
        <f>IF(N814="základní",J814,0)</f>
        <v>0</v>
      </c>
      <c r="BF814" s="217">
        <f>IF(N814="snížená",J814,0)</f>
        <v>0</v>
      </c>
      <c r="BG814" s="217">
        <f>IF(N814="zákl. přenesená",J814,0)</f>
        <v>0</v>
      </c>
      <c r="BH814" s="217">
        <f>IF(N814="sníž. přenesená",J814,0)</f>
        <v>0</v>
      </c>
      <c r="BI814" s="217">
        <f>IF(N814="nulová",J814,0)</f>
        <v>0</v>
      </c>
      <c r="BJ814" s="25" t="s">
        <v>84</v>
      </c>
      <c r="BK814" s="217">
        <f>ROUND(I814*H814,2)</f>
        <v>0</v>
      </c>
      <c r="BL814" s="25" t="s">
        <v>160</v>
      </c>
      <c r="BM814" s="25" t="s">
        <v>884</v>
      </c>
    </row>
    <row r="815" spans="2:51" s="12" customFormat="1" ht="13.5">
      <c r="B815" s="218"/>
      <c r="C815" s="219"/>
      <c r="D815" s="220" t="s">
        <v>162</v>
      </c>
      <c r="E815" s="221" t="s">
        <v>34</v>
      </c>
      <c r="F815" s="222" t="s">
        <v>876</v>
      </c>
      <c r="G815" s="219"/>
      <c r="H815" s="223" t="s">
        <v>34</v>
      </c>
      <c r="I815" s="224"/>
      <c r="J815" s="219"/>
      <c r="K815" s="219"/>
      <c r="L815" s="225"/>
      <c r="M815" s="226"/>
      <c r="N815" s="227"/>
      <c r="O815" s="227"/>
      <c r="P815" s="227"/>
      <c r="Q815" s="227"/>
      <c r="R815" s="227"/>
      <c r="S815" s="227"/>
      <c r="T815" s="228"/>
      <c r="AT815" s="229" t="s">
        <v>162</v>
      </c>
      <c r="AU815" s="229" t="s">
        <v>86</v>
      </c>
      <c r="AV815" s="12" t="s">
        <v>84</v>
      </c>
      <c r="AW815" s="12" t="s">
        <v>41</v>
      </c>
      <c r="AX815" s="12" t="s">
        <v>77</v>
      </c>
      <c r="AY815" s="229" t="s">
        <v>153</v>
      </c>
    </row>
    <row r="816" spans="2:51" s="13" customFormat="1" ht="13.5">
      <c r="B816" s="230"/>
      <c r="C816" s="231"/>
      <c r="D816" s="220" t="s">
        <v>162</v>
      </c>
      <c r="E816" s="232" t="s">
        <v>34</v>
      </c>
      <c r="F816" s="233" t="s">
        <v>877</v>
      </c>
      <c r="G816" s="231"/>
      <c r="H816" s="234">
        <v>21.922</v>
      </c>
      <c r="I816" s="235"/>
      <c r="J816" s="231"/>
      <c r="K816" s="231"/>
      <c r="L816" s="236"/>
      <c r="M816" s="237"/>
      <c r="N816" s="238"/>
      <c r="O816" s="238"/>
      <c r="P816" s="238"/>
      <c r="Q816" s="238"/>
      <c r="R816" s="238"/>
      <c r="S816" s="238"/>
      <c r="T816" s="239"/>
      <c r="AT816" s="240" t="s">
        <v>162</v>
      </c>
      <c r="AU816" s="240" t="s">
        <v>86</v>
      </c>
      <c r="AV816" s="13" t="s">
        <v>86</v>
      </c>
      <c r="AW816" s="13" t="s">
        <v>41</v>
      </c>
      <c r="AX816" s="13" t="s">
        <v>77</v>
      </c>
      <c r="AY816" s="240" t="s">
        <v>153</v>
      </c>
    </row>
    <row r="817" spans="2:51" s="14" customFormat="1" ht="13.5">
      <c r="B817" s="241"/>
      <c r="C817" s="242"/>
      <c r="D817" s="220" t="s">
        <v>162</v>
      </c>
      <c r="E817" s="253" t="s">
        <v>34</v>
      </c>
      <c r="F817" s="254" t="s">
        <v>168</v>
      </c>
      <c r="G817" s="242"/>
      <c r="H817" s="255">
        <v>21.922</v>
      </c>
      <c r="I817" s="247"/>
      <c r="J817" s="242"/>
      <c r="K817" s="242"/>
      <c r="L817" s="248"/>
      <c r="M817" s="249"/>
      <c r="N817" s="250"/>
      <c r="O817" s="250"/>
      <c r="P817" s="250"/>
      <c r="Q817" s="250"/>
      <c r="R817" s="250"/>
      <c r="S817" s="250"/>
      <c r="T817" s="251"/>
      <c r="AT817" s="252" t="s">
        <v>162</v>
      </c>
      <c r="AU817" s="252" t="s">
        <v>86</v>
      </c>
      <c r="AV817" s="14" t="s">
        <v>160</v>
      </c>
      <c r="AW817" s="14" t="s">
        <v>41</v>
      </c>
      <c r="AX817" s="14" t="s">
        <v>77</v>
      </c>
      <c r="AY817" s="252" t="s">
        <v>153</v>
      </c>
    </row>
    <row r="818" spans="2:51" s="13" customFormat="1" ht="13.5">
      <c r="B818" s="230"/>
      <c r="C818" s="231"/>
      <c r="D818" s="220" t="s">
        <v>162</v>
      </c>
      <c r="E818" s="232" t="s">
        <v>34</v>
      </c>
      <c r="F818" s="233" t="s">
        <v>885</v>
      </c>
      <c r="G818" s="231"/>
      <c r="H818" s="234">
        <v>3945.96</v>
      </c>
      <c r="I818" s="235"/>
      <c r="J818" s="231"/>
      <c r="K818" s="231"/>
      <c r="L818" s="236"/>
      <c r="M818" s="237"/>
      <c r="N818" s="238"/>
      <c r="O818" s="238"/>
      <c r="P818" s="238"/>
      <c r="Q818" s="238"/>
      <c r="R818" s="238"/>
      <c r="S818" s="238"/>
      <c r="T818" s="239"/>
      <c r="AT818" s="240" t="s">
        <v>162</v>
      </c>
      <c r="AU818" s="240" t="s">
        <v>86</v>
      </c>
      <c r="AV818" s="13" t="s">
        <v>86</v>
      </c>
      <c r="AW818" s="13" t="s">
        <v>41</v>
      </c>
      <c r="AX818" s="13" t="s">
        <v>77</v>
      </c>
      <c r="AY818" s="240" t="s">
        <v>153</v>
      </c>
    </row>
    <row r="819" spans="2:51" s="14" customFormat="1" ht="13.5">
      <c r="B819" s="241"/>
      <c r="C819" s="242"/>
      <c r="D819" s="243" t="s">
        <v>162</v>
      </c>
      <c r="E819" s="244" t="s">
        <v>34</v>
      </c>
      <c r="F819" s="245" t="s">
        <v>168</v>
      </c>
      <c r="G819" s="242"/>
      <c r="H819" s="246">
        <v>3945.96</v>
      </c>
      <c r="I819" s="247"/>
      <c r="J819" s="242"/>
      <c r="K819" s="242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162</v>
      </c>
      <c r="AU819" s="252" t="s">
        <v>86</v>
      </c>
      <c r="AV819" s="14" t="s">
        <v>160</v>
      </c>
      <c r="AW819" s="14" t="s">
        <v>41</v>
      </c>
      <c r="AX819" s="14" t="s">
        <v>84</v>
      </c>
      <c r="AY819" s="252" t="s">
        <v>153</v>
      </c>
    </row>
    <row r="820" spans="2:65" s="1" customFormat="1" ht="31.5" customHeight="1">
      <c r="B820" s="43"/>
      <c r="C820" s="206" t="s">
        <v>529</v>
      </c>
      <c r="D820" s="206" t="s">
        <v>155</v>
      </c>
      <c r="E820" s="207" t="s">
        <v>886</v>
      </c>
      <c r="F820" s="208" t="s">
        <v>887</v>
      </c>
      <c r="G820" s="209" t="s">
        <v>423</v>
      </c>
      <c r="H820" s="210">
        <v>2383.38</v>
      </c>
      <c r="I820" s="211"/>
      <c r="J820" s="212">
        <f>ROUND(I820*H820,2)</f>
        <v>0</v>
      </c>
      <c r="K820" s="208" t="s">
        <v>159</v>
      </c>
      <c r="L820" s="63"/>
      <c r="M820" s="213" t="s">
        <v>34</v>
      </c>
      <c r="N820" s="214" t="s">
        <v>48</v>
      </c>
      <c r="O820" s="44"/>
      <c r="P820" s="215">
        <f>O820*H820</f>
        <v>0</v>
      </c>
      <c r="Q820" s="215">
        <v>0</v>
      </c>
      <c r="R820" s="215">
        <f>Q820*H820</f>
        <v>0</v>
      </c>
      <c r="S820" s="215">
        <v>0</v>
      </c>
      <c r="T820" s="216">
        <f>S820*H820</f>
        <v>0</v>
      </c>
      <c r="AR820" s="25" t="s">
        <v>160</v>
      </c>
      <c r="AT820" s="25" t="s">
        <v>155</v>
      </c>
      <c r="AU820" s="25" t="s">
        <v>86</v>
      </c>
      <c r="AY820" s="25" t="s">
        <v>153</v>
      </c>
      <c r="BE820" s="217">
        <f>IF(N820="základní",J820,0)</f>
        <v>0</v>
      </c>
      <c r="BF820" s="217">
        <f>IF(N820="snížená",J820,0)</f>
        <v>0</v>
      </c>
      <c r="BG820" s="217">
        <f>IF(N820="zákl. přenesená",J820,0)</f>
        <v>0</v>
      </c>
      <c r="BH820" s="217">
        <f>IF(N820="sníž. přenesená",J820,0)</f>
        <v>0</v>
      </c>
      <c r="BI820" s="217">
        <f>IF(N820="nulová",J820,0)</f>
        <v>0</v>
      </c>
      <c r="BJ820" s="25" t="s">
        <v>84</v>
      </c>
      <c r="BK820" s="217">
        <f>ROUND(I820*H820,2)</f>
        <v>0</v>
      </c>
      <c r="BL820" s="25" t="s">
        <v>160</v>
      </c>
      <c r="BM820" s="25" t="s">
        <v>888</v>
      </c>
    </row>
    <row r="821" spans="2:51" s="12" customFormat="1" ht="13.5">
      <c r="B821" s="218"/>
      <c r="C821" s="219"/>
      <c r="D821" s="220" t="s">
        <v>162</v>
      </c>
      <c r="E821" s="221" t="s">
        <v>34</v>
      </c>
      <c r="F821" s="222" t="s">
        <v>876</v>
      </c>
      <c r="G821" s="219"/>
      <c r="H821" s="223" t="s">
        <v>34</v>
      </c>
      <c r="I821" s="224"/>
      <c r="J821" s="219"/>
      <c r="K821" s="219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162</v>
      </c>
      <c r="AU821" s="229" t="s">
        <v>86</v>
      </c>
      <c r="AV821" s="12" t="s">
        <v>84</v>
      </c>
      <c r="AW821" s="12" t="s">
        <v>41</v>
      </c>
      <c r="AX821" s="12" t="s">
        <v>77</v>
      </c>
      <c r="AY821" s="229" t="s">
        <v>153</v>
      </c>
    </row>
    <row r="822" spans="2:51" s="13" customFormat="1" ht="13.5">
      <c r="B822" s="230"/>
      <c r="C822" s="231"/>
      <c r="D822" s="220" t="s">
        <v>162</v>
      </c>
      <c r="E822" s="232" t="s">
        <v>34</v>
      </c>
      <c r="F822" s="233" t="s">
        <v>881</v>
      </c>
      <c r="G822" s="231"/>
      <c r="H822" s="234">
        <v>13.241</v>
      </c>
      <c r="I822" s="235"/>
      <c r="J822" s="231"/>
      <c r="K822" s="231"/>
      <c r="L822" s="236"/>
      <c r="M822" s="237"/>
      <c r="N822" s="238"/>
      <c r="O822" s="238"/>
      <c r="P822" s="238"/>
      <c r="Q822" s="238"/>
      <c r="R822" s="238"/>
      <c r="S822" s="238"/>
      <c r="T822" s="239"/>
      <c r="AT822" s="240" t="s">
        <v>162</v>
      </c>
      <c r="AU822" s="240" t="s">
        <v>86</v>
      </c>
      <c r="AV822" s="13" t="s">
        <v>86</v>
      </c>
      <c r="AW822" s="13" t="s">
        <v>41</v>
      </c>
      <c r="AX822" s="13" t="s">
        <v>77</v>
      </c>
      <c r="AY822" s="240" t="s">
        <v>153</v>
      </c>
    </row>
    <row r="823" spans="2:51" s="14" customFormat="1" ht="13.5">
      <c r="B823" s="241"/>
      <c r="C823" s="242"/>
      <c r="D823" s="220" t="s">
        <v>162</v>
      </c>
      <c r="E823" s="253" t="s">
        <v>34</v>
      </c>
      <c r="F823" s="254" t="s">
        <v>168</v>
      </c>
      <c r="G823" s="242"/>
      <c r="H823" s="255">
        <v>13.241</v>
      </c>
      <c r="I823" s="247"/>
      <c r="J823" s="242"/>
      <c r="K823" s="242"/>
      <c r="L823" s="248"/>
      <c r="M823" s="249"/>
      <c r="N823" s="250"/>
      <c r="O823" s="250"/>
      <c r="P823" s="250"/>
      <c r="Q823" s="250"/>
      <c r="R823" s="250"/>
      <c r="S823" s="250"/>
      <c r="T823" s="251"/>
      <c r="AT823" s="252" t="s">
        <v>162</v>
      </c>
      <c r="AU823" s="252" t="s">
        <v>86</v>
      </c>
      <c r="AV823" s="14" t="s">
        <v>160</v>
      </c>
      <c r="AW823" s="14" t="s">
        <v>41</v>
      </c>
      <c r="AX823" s="14" t="s">
        <v>77</v>
      </c>
      <c r="AY823" s="252" t="s">
        <v>153</v>
      </c>
    </row>
    <row r="824" spans="2:51" s="13" customFormat="1" ht="13.5">
      <c r="B824" s="230"/>
      <c r="C824" s="231"/>
      <c r="D824" s="220" t="s">
        <v>162</v>
      </c>
      <c r="E824" s="232" t="s">
        <v>34</v>
      </c>
      <c r="F824" s="233" t="s">
        <v>889</v>
      </c>
      <c r="G824" s="231"/>
      <c r="H824" s="234">
        <v>2383.38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162</v>
      </c>
      <c r="AU824" s="240" t="s">
        <v>86</v>
      </c>
      <c r="AV824" s="13" t="s">
        <v>86</v>
      </c>
      <c r="AW824" s="13" t="s">
        <v>41</v>
      </c>
      <c r="AX824" s="13" t="s">
        <v>77</v>
      </c>
      <c r="AY824" s="240" t="s">
        <v>153</v>
      </c>
    </row>
    <row r="825" spans="2:51" s="14" customFormat="1" ht="13.5">
      <c r="B825" s="241"/>
      <c r="C825" s="242"/>
      <c r="D825" s="243" t="s">
        <v>162</v>
      </c>
      <c r="E825" s="244" t="s">
        <v>34</v>
      </c>
      <c r="F825" s="245" t="s">
        <v>168</v>
      </c>
      <c r="G825" s="242"/>
      <c r="H825" s="246">
        <v>2383.38</v>
      </c>
      <c r="I825" s="247"/>
      <c r="J825" s="242"/>
      <c r="K825" s="242"/>
      <c r="L825" s="248"/>
      <c r="M825" s="249"/>
      <c r="N825" s="250"/>
      <c r="O825" s="250"/>
      <c r="P825" s="250"/>
      <c r="Q825" s="250"/>
      <c r="R825" s="250"/>
      <c r="S825" s="250"/>
      <c r="T825" s="251"/>
      <c r="AT825" s="252" t="s">
        <v>162</v>
      </c>
      <c r="AU825" s="252" t="s">
        <v>86</v>
      </c>
      <c r="AV825" s="14" t="s">
        <v>160</v>
      </c>
      <c r="AW825" s="14" t="s">
        <v>41</v>
      </c>
      <c r="AX825" s="14" t="s">
        <v>84</v>
      </c>
      <c r="AY825" s="252" t="s">
        <v>153</v>
      </c>
    </row>
    <row r="826" spans="2:65" s="1" customFormat="1" ht="31.5" customHeight="1">
      <c r="B826" s="43"/>
      <c r="C826" s="206" t="s">
        <v>536</v>
      </c>
      <c r="D826" s="206" t="s">
        <v>155</v>
      </c>
      <c r="E826" s="207" t="s">
        <v>890</v>
      </c>
      <c r="F826" s="208" t="s">
        <v>891</v>
      </c>
      <c r="G826" s="209" t="s">
        <v>423</v>
      </c>
      <c r="H826" s="210">
        <v>21.922</v>
      </c>
      <c r="I826" s="211"/>
      <c r="J826" s="212">
        <f>ROUND(I826*H826,2)</f>
        <v>0</v>
      </c>
      <c r="K826" s="208" t="s">
        <v>159</v>
      </c>
      <c r="L826" s="63"/>
      <c r="M826" s="213" t="s">
        <v>34</v>
      </c>
      <c r="N826" s="214" t="s">
        <v>48</v>
      </c>
      <c r="O826" s="44"/>
      <c r="P826" s="215">
        <f>O826*H826</f>
        <v>0</v>
      </c>
      <c r="Q826" s="215">
        <v>0</v>
      </c>
      <c r="R826" s="215">
        <f>Q826*H826</f>
        <v>0</v>
      </c>
      <c r="S826" s="215">
        <v>0</v>
      </c>
      <c r="T826" s="216">
        <f>S826*H826</f>
        <v>0</v>
      </c>
      <c r="AR826" s="25" t="s">
        <v>160</v>
      </c>
      <c r="AT826" s="25" t="s">
        <v>155</v>
      </c>
      <c r="AU826" s="25" t="s">
        <v>86</v>
      </c>
      <c r="AY826" s="25" t="s">
        <v>153</v>
      </c>
      <c r="BE826" s="217">
        <f>IF(N826="základní",J826,0)</f>
        <v>0</v>
      </c>
      <c r="BF826" s="217">
        <f>IF(N826="snížená",J826,0)</f>
        <v>0</v>
      </c>
      <c r="BG826" s="217">
        <f>IF(N826="zákl. přenesená",J826,0)</f>
        <v>0</v>
      </c>
      <c r="BH826" s="217">
        <f>IF(N826="sníž. přenesená",J826,0)</f>
        <v>0</v>
      </c>
      <c r="BI826" s="217">
        <f>IF(N826="nulová",J826,0)</f>
        <v>0</v>
      </c>
      <c r="BJ826" s="25" t="s">
        <v>84</v>
      </c>
      <c r="BK826" s="217">
        <f>ROUND(I826*H826,2)</f>
        <v>0</v>
      </c>
      <c r="BL826" s="25" t="s">
        <v>160</v>
      </c>
      <c r="BM826" s="25" t="s">
        <v>892</v>
      </c>
    </row>
    <row r="827" spans="2:51" s="12" customFormat="1" ht="13.5">
      <c r="B827" s="218"/>
      <c r="C827" s="219"/>
      <c r="D827" s="220" t="s">
        <v>162</v>
      </c>
      <c r="E827" s="221" t="s">
        <v>34</v>
      </c>
      <c r="F827" s="222" t="s">
        <v>876</v>
      </c>
      <c r="G827" s="219"/>
      <c r="H827" s="223" t="s">
        <v>34</v>
      </c>
      <c r="I827" s="224"/>
      <c r="J827" s="219"/>
      <c r="K827" s="219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162</v>
      </c>
      <c r="AU827" s="229" t="s">
        <v>86</v>
      </c>
      <c r="AV827" s="12" t="s">
        <v>84</v>
      </c>
      <c r="AW827" s="12" t="s">
        <v>41</v>
      </c>
      <c r="AX827" s="12" t="s">
        <v>77</v>
      </c>
      <c r="AY827" s="229" t="s">
        <v>153</v>
      </c>
    </row>
    <row r="828" spans="2:51" s="13" customFormat="1" ht="13.5">
      <c r="B828" s="230"/>
      <c r="C828" s="231"/>
      <c r="D828" s="220" t="s">
        <v>162</v>
      </c>
      <c r="E828" s="232" t="s">
        <v>34</v>
      </c>
      <c r="F828" s="233" t="s">
        <v>877</v>
      </c>
      <c r="G828" s="231"/>
      <c r="H828" s="234">
        <v>21.922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162</v>
      </c>
      <c r="AU828" s="240" t="s">
        <v>86</v>
      </c>
      <c r="AV828" s="13" t="s">
        <v>86</v>
      </c>
      <c r="AW828" s="13" t="s">
        <v>41</v>
      </c>
      <c r="AX828" s="13" t="s">
        <v>77</v>
      </c>
      <c r="AY828" s="240" t="s">
        <v>153</v>
      </c>
    </row>
    <row r="829" spans="2:51" s="14" customFormat="1" ht="13.5">
      <c r="B829" s="241"/>
      <c r="C829" s="242"/>
      <c r="D829" s="243" t="s">
        <v>162</v>
      </c>
      <c r="E829" s="244" t="s">
        <v>34</v>
      </c>
      <c r="F829" s="245" t="s">
        <v>168</v>
      </c>
      <c r="G829" s="242"/>
      <c r="H829" s="246">
        <v>21.922</v>
      </c>
      <c r="I829" s="247"/>
      <c r="J829" s="242"/>
      <c r="K829" s="242"/>
      <c r="L829" s="248"/>
      <c r="M829" s="249"/>
      <c r="N829" s="250"/>
      <c r="O829" s="250"/>
      <c r="P829" s="250"/>
      <c r="Q829" s="250"/>
      <c r="R829" s="250"/>
      <c r="S829" s="250"/>
      <c r="T829" s="251"/>
      <c r="AT829" s="252" t="s">
        <v>162</v>
      </c>
      <c r="AU829" s="252" t="s">
        <v>86</v>
      </c>
      <c r="AV829" s="14" t="s">
        <v>160</v>
      </c>
      <c r="AW829" s="14" t="s">
        <v>41</v>
      </c>
      <c r="AX829" s="14" t="s">
        <v>84</v>
      </c>
      <c r="AY829" s="252" t="s">
        <v>153</v>
      </c>
    </row>
    <row r="830" spans="2:65" s="1" customFormat="1" ht="31.5" customHeight="1">
      <c r="B830" s="43"/>
      <c r="C830" s="206" t="s">
        <v>590</v>
      </c>
      <c r="D830" s="206" t="s">
        <v>155</v>
      </c>
      <c r="E830" s="207" t="s">
        <v>893</v>
      </c>
      <c r="F830" s="208" t="s">
        <v>894</v>
      </c>
      <c r="G830" s="209" t="s">
        <v>423</v>
      </c>
      <c r="H830" s="210">
        <v>13.241</v>
      </c>
      <c r="I830" s="211"/>
      <c r="J830" s="212">
        <f>ROUND(I830*H830,2)</f>
        <v>0</v>
      </c>
      <c r="K830" s="208" t="s">
        <v>159</v>
      </c>
      <c r="L830" s="63"/>
      <c r="M830" s="213" t="s">
        <v>34</v>
      </c>
      <c r="N830" s="214" t="s">
        <v>48</v>
      </c>
      <c r="O830" s="44"/>
      <c r="P830" s="215">
        <f>O830*H830</f>
        <v>0</v>
      </c>
      <c r="Q830" s="215">
        <v>0</v>
      </c>
      <c r="R830" s="215">
        <f>Q830*H830</f>
        <v>0</v>
      </c>
      <c r="S830" s="215">
        <v>0</v>
      </c>
      <c r="T830" s="216">
        <f>S830*H830</f>
        <v>0</v>
      </c>
      <c r="AR830" s="25" t="s">
        <v>160</v>
      </c>
      <c r="AT830" s="25" t="s">
        <v>155</v>
      </c>
      <c r="AU830" s="25" t="s">
        <v>86</v>
      </c>
      <c r="AY830" s="25" t="s">
        <v>153</v>
      </c>
      <c r="BE830" s="217">
        <f>IF(N830="základní",J830,0)</f>
        <v>0</v>
      </c>
      <c r="BF830" s="217">
        <f>IF(N830="snížená",J830,0)</f>
        <v>0</v>
      </c>
      <c r="BG830" s="217">
        <f>IF(N830="zákl. přenesená",J830,0)</f>
        <v>0</v>
      </c>
      <c r="BH830" s="217">
        <f>IF(N830="sníž. přenesená",J830,0)</f>
        <v>0</v>
      </c>
      <c r="BI830" s="217">
        <f>IF(N830="nulová",J830,0)</f>
        <v>0</v>
      </c>
      <c r="BJ830" s="25" t="s">
        <v>84</v>
      </c>
      <c r="BK830" s="217">
        <f>ROUND(I830*H830,2)</f>
        <v>0</v>
      </c>
      <c r="BL830" s="25" t="s">
        <v>160</v>
      </c>
      <c r="BM830" s="25" t="s">
        <v>895</v>
      </c>
    </row>
    <row r="831" spans="2:51" s="12" customFormat="1" ht="13.5">
      <c r="B831" s="218"/>
      <c r="C831" s="219"/>
      <c r="D831" s="220" t="s">
        <v>162</v>
      </c>
      <c r="E831" s="221" t="s">
        <v>34</v>
      </c>
      <c r="F831" s="222" t="s">
        <v>876</v>
      </c>
      <c r="G831" s="219"/>
      <c r="H831" s="223" t="s">
        <v>34</v>
      </c>
      <c r="I831" s="224"/>
      <c r="J831" s="219"/>
      <c r="K831" s="219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162</v>
      </c>
      <c r="AU831" s="229" t="s">
        <v>86</v>
      </c>
      <c r="AV831" s="12" t="s">
        <v>84</v>
      </c>
      <c r="AW831" s="12" t="s">
        <v>41</v>
      </c>
      <c r="AX831" s="12" t="s">
        <v>77</v>
      </c>
      <c r="AY831" s="229" t="s">
        <v>153</v>
      </c>
    </row>
    <row r="832" spans="2:51" s="13" customFormat="1" ht="13.5">
      <c r="B832" s="230"/>
      <c r="C832" s="231"/>
      <c r="D832" s="220" t="s">
        <v>162</v>
      </c>
      <c r="E832" s="232" t="s">
        <v>34</v>
      </c>
      <c r="F832" s="233" t="s">
        <v>881</v>
      </c>
      <c r="G832" s="231"/>
      <c r="H832" s="234">
        <v>13.241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162</v>
      </c>
      <c r="AU832" s="240" t="s">
        <v>86</v>
      </c>
      <c r="AV832" s="13" t="s">
        <v>86</v>
      </c>
      <c r="AW832" s="13" t="s">
        <v>41</v>
      </c>
      <c r="AX832" s="13" t="s">
        <v>77</v>
      </c>
      <c r="AY832" s="240" t="s">
        <v>153</v>
      </c>
    </row>
    <row r="833" spans="2:51" s="14" customFormat="1" ht="13.5">
      <c r="B833" s="241"/>
      <c r="C833" s="242"/>
      <c r="D833" s="243" t="s">
        <v>162</v>
      </c>
      <c r="E833" s="244" t="s">
        <v>34</v>
      </c>
      <c r="F833" s="245" t="s">
        <v>168</v>
      </c>
      <c r="G833" s="242"/>
      <c r="H833" s="246">
        <v>13.241</v>
      </c>
      <c r="I833" s="247"/>
      <c r="J833" s="242"/>
      <c r="K833" s="242"/>
      <c r="L833" s="248"/>
      <c r="M833" s="249"/>
      <c r="N833" s="250"/>
      <c r="O833" s="250"/>
      <c r="P833" s="250"/>
      <c r="Q833" s="250"/>
      <c r="R833" s="250"/>
      <c r="S833" s="250"/>
      <c r="T833" s="251"/>
      <c r="AT833" s="252" t="s">
        <v>162</v>
      </c>
      <c r="AU833" s="252" t="s">
        <v>86</v>
      </c>
      <c r="AV833" s="14" t="s">
        <v>160</v>
      </c>
      <c r="AW833" s="14" t="s">
        <v>41</v>
      </c>
      <c r="AX833" s="14" t="s">
        <v>84</v>
      </c>
      <c r="AY833" s="252" t="s">
        <v>153</v>
      </c>
    </row>
    <row r="834" spans="2:65" s="1" customFormat="1" ht="22.5" customHeight="1">
      <c r="B834" s="43"/>
      <c r="C834" s="206" t="s">
        <v>598</v>
      </c>
      <c r="D834" s="206" t="s">
        <v>155</v>
      </c>
      <c r="E834" s="207" t="s">
        <v>896</v>
      </c>
      <c r="F834" s="208" t="s">
        <v>897</v>
      </c>
      <c r="G834" s="209" t="s">
        <v>158</v>
      </c>
      <c r="H834" s="210">
        <v>157.709</v>
      </c>
      <c r="I834" s="211"/>
      <c r="J834" s="212">
        <f>ROUND(I834*H834,2)</f>
        <v>0</v>
      </c>
      <c r="K834" s="208" t="s">
        <v>34</v>
      </c>
      <c r="L834" s="63"/>
      <c r="M834" s="213" t="s">
        <v>34</v>
      </c>
      <c r="N834" s="214" t="s">
        <v>48</v>
      </c>
      <c r="O834" s="44"/>
      <c r="P834" s="215">
        <f>O834*H834</f>
        <v>0</v>
      </c>
      <c r="Q834" s="215">
        <v>0</v>
      </c>
      <c r="R834" s="215">
        <f>Q834*H834</f>
        <v>0</v>
      </c>
      <c r="S834" s="215">
        <v>0</v>
      </c>
      <c r="T834" s="216">
        <f>S834*H834</f>
        <v>0</v>
      </c>
      <c r="AR834" s="25" t="s">
        <v>160</v>
      </c>
      <c r="AT834" s="25" t="s">
        <v>155</v>
      </c>
      <c r="AU834" s="25" t="s">
        <v>86</v>
      </c>
      <c r="AY834" s="25" t="s">
        <v>153</v>
      </c>
      <c r="BE834" s="217">
        <f>IF(N834="základní",J834,0)</f>
        <v>0</v>
      </c>
      <c r="BF834" s="217">
        <f>IF(N834="snížená",J834,0)</f>
        <v>0</v>
      </c>
      <c r="BG834" s="217">
        <f>IF(N834="zákl. přenesená",J834,0)</f>
        <v>0</v>
      </c>
      <c r="BH834" s="217">
        <f>IF(N834="sníž. přenesená",J834,0)</f>
        <v>0</v>
      </c>
      <c r="BI834" s="217">
        <f>IF(N834="nulová",J834,0)</f>
        <v>0</v>
      </c>
      <c r="BJ834" s="25" t="s">
        <v>84</v>
      </c>
      <c r="BK834" s="217">
        <f>ROUND(I834*H834,2)</f>
        <v>0</v>
      </c>
      <c r="BL834" s="25" t="s">
        <v>160</v>
      </c>
      <c r="BM834" s="25" t="s">
        <v>898</v>
      </c>
    </row>
    <row r="835" spans="2:51" s="12" customFormat="1" ht="13.5">
      <c r="B835" s="218"/>
      <c r="C835" s="219"/>
      <c r="D835" s="220" t="s">
        <v>162</v>
      </c>
      <c r="E835" s="221" t="s">
        <v>34</v>
      </c>
      <c r="F835" s="222" t="s">
        <v>899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162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153</v>
      </c>
    </row>
    <row r="836" spans="2:51" s="12" customFormat="1" ht="13.5">
      <c r="B836" s="218"/>
      <c r="C836" s="219"/>
      <c r="D836" s="220" t="s">
        <v>162</v>
      </c>
      <c r="E836" s="221" t="s">
        <v>34</v>
      </c>
      <c r="F836" s="222" t="s">
        <v>468</v>
      </c>
      <c r="G836" s="219"/>
      <c r="H836" s="223" t="s">
        <v>34</v>
      </c>
      <c r="I836" s="224"/>
      <c r="J836" s="219"/>
      <c r="K836" s="219"/>
      <c r="L836" s="225"/>
      <c r="M836" s="226"/>
      <c r="N836" s="227"/>
      <c r="O836" s="227"/>
      <c r="P836" s="227"/>
      <c r="Q836" s="227"/>
      <c r="R836" s="227"/>
      <c r="S836" s="227"/>
      <c r="T836" s="228"/>
      <c r="AT836" s="229" t="s">
        <v>162</v>
      </c>
      <c r="AU836" s="229" t="s">
        <v>86</v>
      </c>
      <c r="AV836" s="12" t="s">
        <v>84</v>
      </c>
      <c r="AW836" s="12" t="s">
        <v>41</v>
      </c>
      <c r="AX836" s="12" t="s">
        <v>77</v>
      </c>
      <c r="AY836" s="229" t="s">
        <v>153</v>
      </c>
    </row>
    <row r="837" spans="2:51" s="13" customFormat="1" ht="13.5">
      <c r="B837" s="230"/>
      <c r="C837" s="231"/>
      <c r="D837" s="220" t="s">
        <v>162</v>
      </c>
      <c r="E837" s="232" t="s">
        <v>34</v>
      </c>
      <c r="F837" s="233" t="s">
        <v>470</v>
      </c>
      <c r="G837" s="231"/>
      <c r="H837" s="234">
        <v>56.967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162</v>
      </c>
      <c r="AU837" s="240" t="s">
        <v>86</v>
      </c>
      <c r="AV837" s="13" t="s">
        <v>86</v>
      </c>
      <c r="AW837" s="13" t="s">
        <v>41</v>
      </c>
      <c r="AX837" s="13" t="s">
        <v>77</v>
      </c>
      <c r="AY837" s="240" t="s">
        <v>153</v>
      </c>
    </row>
    <row r="838" spans="2:51" s="12" customFormat="1" ht="13.5">
      <c r="B838" s="218"/>
      <c r="C838" s="219"/>
      <c r="D838" s="220" t="s">
        <v>162</v>
      </c>
      <c r="E838" s="221" t="s">
        <v>34</v>
      </c>
      <c r="F838" s="222" t="s">
        <v>325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153</v>
      </c>
    </row>
    <row r="839" spans="2:51" s="12" customFormat="1" ht="13.5">
      <c r="B839" s="218"/>
      <c r="C839" s="219"/>
      <c r="D839" s="220" t="s">
        <v>162</v>
      </c>
      <c r="E839" s="221" t="s">
        <v>34</v>
      </c>
      <c r="F839" s="222" t="s">
        <v>326</v>
      </c>
      <c r="G839" s="219"/>
      <c r="H839" s="223" t="s">
        <v>34</v>
      </c>
      <c r="I839" s="224"/>
      <c r="J839" s="219"/>
      <c r="K839" s="219"/>
      <c r="L839" s="225"/>
      <c r="M839" s="226"/>
      <c r="N839" s="227"/>
      <c r="O839" s="227"/>
      <c r="P839" s="227"/>
      <c r="Q839" s="227"/>
      <c r="R839" s="227"/>
      <c r="S839" s="227"/>
      <c r="T839" s="228"/>
      <c r="AT839" s="229" t="s">
        <v>162</v>
      </c>
      <c r="AU839" s="229" t="s">
        <v>86</v>
      </c>
      <c r="AV839" s="12" t="s">
        <v>84</v>
      </c>
      <c r="AW839" s="12" t="s">
        <v>41</v>
      </c>
      <c r="AX839" s="12" t="s">
        <v>77</v>
      </c>
      <c r="AY839" s="229" t="s">
        <v>153</v>
      </c>
    </row>
    <row r="840" spans="2:51" s="13" customFormat="1" ht="13.5">
      <c r="B840" s="230"/>
      <c r="C840" s="231"/>
      <c r="D840" s="220" t="s">
        <v>162</v>
      </c>
      <c r="E840" s="232" t="s">
        <v>34</v>
      </c>
      <c r="F840" s="233" t="s">
        <v>327</v>
      </c>
      <c r="G840" s="231"/>
      <c r="H840" s="234">
        <v>63.229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162</v>
      </c>
      <c r="AU840" s="240" t="s">
        <v>86</v>
      </c>
      <c r="AV840" s="13" t="s">
        <v>86</v>
      </c>
      <c r="AW840" s="13" t="s">
        <v>41</v>
      </c>
      <c r="AX840" s="13" t="s">
        <v>77</v>
      </c>
      <c r="AY840" s="240" t="s">
        <v>153</v>
      </c>
    </row>
    <row r="841" spans="2:51" s="12" customFormat="1" ht="13.5">
      <c r="B841" s="218"/>
      <c r="C841" s="219"/>
      <c r="D841" s="220" t="s">
        <v>162</v>
      </c>
      <c r="E841" s="221" t="s">
        <v>34</v>
      </c>
      <c r="F841" s="222" t="s">
        <v>471</v>
      </c>
      <c r="G841" s="219"/>
      <c r="H841" s="223" t="s">
        <v>34</v>
      </c>
      <c r="I841" s="224"/>
      <c r="J841" s="219"/>
      <c r="K841" s="219"/>
      <c r="L841" s="225"/>
      <c r="M841" s="226"/>
      <c r="N841" s="227"/>
      <c r="O841" s="227"/>
      <c r="P841" s="227"/>
      <c r="Q841" s="227"/>
      <c r="R841" s="227"/>
      <c r="S841" s="227"/>
      <c r="T841" s="228"/>
      <c r="AT841" s="229" t="s">
        <v>162</v>
      </c>
      <c r="AU841" s="229" t="s">
        <v>86</v>
      </c>
      <c r="AV841" s="12" t="s">
        <v>84</v>
      </c>
      <c r="AW841" s="12" t="s">
        <v>41</v>
      </c>
      <c r="AX841" s="12" t="s">
        <v>77</v>
      </c>
      <c r="AY841" s="229" t="s">
        <v>153</v>
      </c>
    </row>
    <row r="842" spans="2:51" s="13" customFormat="1" ht="13.5">
      <c r="B842" s="230"/>
      <c r="C842" s="231"/>
      <c r="D842" s="220" t="s">
        <v>162</v>
      </c>
      <c r="E842" s="232" t="s">
        <v>34</v>
      </c>
      <c r="F842" s="233" t="s">
        <v>472</v>
      </c>
      <c r="G842" s="231"/>
      <c r="H842" s="234">
        <v>37.513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AT842" s="240" t="s">
        <v>162</v>
      </c>
      <c r="AU842" s="240" t="s">
        <v>86</v>
      </c>
      <c r="AV842" s="13" t="s">
        <v>86</v>
      </c>
      <c r="AW842" s="13" t="s">
        <v>41</v>
      </c>
      <c r="AX842" s="13" t="s">
        <v>77</v>
      </c>
      <c r="AY842" s="240" t="s">
        <v>153</v>
      </c>
    </row>
    <row r="843" spans="2:51" s="14" customFormat="1" ht="13.5">
      <c r="B843" s="241"/>
      <c r="C843" s="242"/>
      <c r="D843" s="243" t="s">
        <v>162</v>
      </c>
      <c r="E843" s="244" t="s">
        <v>34</v>
      </c>
      <c r="F843" s="245" t="s">
        <v>168</v>
      </c>
      <c r="G843" s="242"/>
      <c r="H843" s="246">
        <v>157.709</v>
      </c>
      <c r="I843" s="247"/>
      <c r="J843" s="242"/>
      <c r="K843" s="242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162</v>
      </c>
      <c r="AU843" s="252" t="s">
        <v>86</v>
      </c>
      <c r="AV843" s="14" t="s">
        <v>160</v>
      </c>
      <c r="AW843" s="14" t="s">
        <v>41</v>
      </c>
      <c r="AX843" s="14" t="s">
        <v>84</v>
      </c>
      <c r="AY843" s="252" t="s">
        <v>153</v>
      </c>
    </row>
    <row r="844" spans="2:65" s="1" customFormat="1" ht="57" customHeight="1">
      <c r="B844" s="43"/>
      <c r="C844" s="206" t="s">
        <v>603</v>
      </c>
      <c r="D844" s="206" t="s">
        <v>155</v>
      </c>
      <c r="E844" s="207" t="s">
        <v>900</v>
      </c>
      <c r="F844" s="208" t="s">
        <v>901</v>
      </c>
      <c r="G844" s="209" t="s">
        <v>158</v>
      </c>
      <c r="H844" s="210">
        <v>593.3</v>
      </c>
      <c r="I844" s="211"/>
      <c r="J844" s="212">
        <f>ROUND(I844*H844,2)</f>
        <v>0</v>
      </c>
      <c r="K844" s="208" t="s">
        <v>159</v>
      </c>
      <c r="L844" s="63"/>
      <c r="M844" s="213" t="s">
        <v>34</v>
      </c>
      <c r="N844" s="214" t="s">
        <v>48</v>
      </c>
      <c r="O844" s="44"/>
      <c r="P844" s="215">
        <f>O844*H844</f>
        <v>0</v>
      </c>
      <c r="Q844" s="215">
        <v>4E-05</v>
      </c>
      <c r="R844" s="215">
        <f>Q844*H844</f>
        <v>0.023732</v>
      </c>
      <c r="S844" s="215">
        <v>0</v>
      </c>
      <c r="T844" s="216">
        <f>S844*H844</f>
        <v>0</v>
      </c>
      <c r="AR844" s="25" t="s">
        <v>160</v>
      </c>
      <c r="AT844" s="25" t="s">
        <v>155</v>
      </c>
      <c r="AU844" s="25" t="s">
        <v>86</v>
      </c>
      <c r="AY844" s="25" t="s">
        <v>153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25" t="s">
        <v>84</v>
      </c>
      <c r="BK844" s="217">
        <f>ROUND(I844*H844,2)</f>
        <v>0</v>
      </c>
      <c r="BL844" s="25" t="s">
        <v>160</v>
      </c>
      <c r="BM844" s="25" t="s">
        <v>902</v>
      </c>
    </row>
    <row r="845" spans="2:51" s="13" customFormat="1" ht="13.5">
      <c r="B845" s="230"/>
      <c r="C845" s="231"/>
      <c r="D845" s="220" t="s">
        <v>162</v>
      </c>
      <c r="E845" s="232" t="s">
        <v>34</v>
      </c>
      <c r="F845" s="233" t="s">
        <v>231</v>
      </c>
      <c r="G845" s="231"/>
      <c r="H845" s="234">
        <v>593.3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162</v>
      </c>
      <c r="AU845" s="240" t="s">
        <v>86</v>
      </c>
      <c r="AV845" s="13" t="s">
        <v>86</v>
      </c>
      <c r="AW845" s="13" t="s">
        <v>41</v>
      </c>
      <c r="AX845" s="13" t="s">
        <v>77</v>
      </c>
      <c r="AY845" s="240" t="s">
        <v>153</v>
      </c>
    </row>
    <row r="846" spans="2:51" s="14" customFormat="1" ht="13.5">
      <c r="B846" s="241"/>
      <c r="C846" s="242"/>
      <c r="D846" s="243" t="s">
        <v>162</v>
      </c>
      <c r="E846" s="244" t="s">
        <v>34</v>
      </c>
      <c r="F846" s="245" t="s">
        <v>168</v>
      </c>
      <c r="G846" s="242"/>
      <c r="H846" s="246">
        <v>593.3</v>
      </c>
      <c r="I846" s="247"/>
      <c r="J846" s="242"/>
      <c r="K846" s="242"/>
      <c r="L846" s="248"/>
      <c r="M846" s="249"/>
      <c r="N846" s="250"/>
      <c r="O846" s="250"/>
      <c r="P846" s="250"/>
      <c r="Q846" s="250"/>
      <c r="R846" s="250"/>
      <c r="S846" s="250"/>
      <c r="T846" s="251"/>
      <c r="AT846" s="252" t="s">
        <v>162</v>
      </c>
      <c r="AU846" s="252" t="s">
        <v>86</v>
      </c>
      <c r="AV846" s="14" t="s">
        <v>160</v>
      </c>
      <c r="AW846" s="14" t="s">
        <v>41</v>
      </c>
      <c r="AX846" s="14" t="s">
        <v>84</v>
      </c>
      <c r="AY846" s="252" t="s">
        <v>153</v>
      </c>
    </row>
    <row r="847" spans="2:65" s="1" customFormat="1" ht="31.5" customHeight="1">
      <c r="B847" s="43"/>
      <c r="C847" s="206" t="s">
        <v>609</v>
      </c>
      <c r="D847" s="206" t="s">
        <v>155</v>
      </c>
      <c r="E847" s="207" t="s">
        <v>903</v>
      </c>
      <c r="F847" s="208" t="s">
        <v>904</v>
      </c>
      <c r="G847" s="209" t="s">
        <v>158</v>
      </c>
      <c r="H847" s="210">
        <v>512.777</v>
      </c>
      <c r="I847" s="211"/>
      <c r="J847" s="212">
        <f>ROUND(I847*H847,2)</f>
        <v>0</v>
      </c>
      <c r="K847" s="208" t="s">
        <v>159</v>
      </c>
      <c r="L847" s="63"/>
      <c r="M847" s="213" t="s">
        <v>34</v>
      </c>
      <c r="N847" s="214" t="s">
        <v>48</v>
      </c>
      <c r="O847" s="44"/>
      <c r="P847" s="215">
        <f>O847*H847</f>
        <v>0</v>
      </c>
      <c r="Q847" s="215">
        <v>0</v>
      </c>
      <c r="R847" s="215">
        <f>Q847*H847</f>
        <v>0</v>
      </c>
      <c r="S847" s="215">
        <v>0</v>
      </c>
      <c r="T847" s="216">
        <f>S847*H847</f>
        <v>0</v>
      </c>
      <c r="AR847" s="25" t="s">
        <v>160</v>
      </c>
      <c r="AT847" s="25" t="s">
        <v>155</v>
      </c>
      <c r="AU847" s="25" t="s">
        <v>86</v>
      </c>
      <c r="AY847" s="25" t="s">
        <v>153</v>
      </c>
      <c r="BE847" s="217">
        <f>IF(N847="základní",J847,0)</f>
        <v>0</v>
      </c>
      <c r="BF847" s="217">
        <f>IF(N847="snížená",J847,0)</f>
        <v>0</v>
      </c>
      <c r="BG847" s="217">
        <f>IF(N847="zákl. přenesená",J847,0)</f>
        <v>0</v>
      </c>
      <c r="BH847" s="217">
        <f>IF(N847="sníž. přenesená",J847,0)</f>
        <v>0</v>
      </c>
      <c r="BI847" s="217">
        <f>IF(N847="nulová",J847,0)</f>
        <v>0</v>
      </c>
      <c r="BJ847" s="25" t="s">
        <v>84</v>
      </c>
      <c r="BK847" s="217">
        <f>ROUND(I847*H847,2)</f>
        <v>0</v>
      </c>
      <c r="BL847" s="25" t="s">
        <v>160</v>
      </c>
      <c r="BM847" s="25" t="s">
        <v>905</v>
      </c>
    </row>
    <row r="848" spans="2:51" s="12" customFormat="1" ht="13.5">
      <c r="B848" s="218"/>
      <c r="C848" s="219"/>
      <c r="D848" s="220" t="s">
        <v>162</v>
      </c>
      <c r="E848" s="221" t="s">
        <v>34</v>
      </c>
      <c r="F848" s="222" t="s">
        <v>906</v>
      </c>
      <c r="G848" s="219"/>
      <c r="H848" s="223" t="s">
        <v>34</v>
      </c>
      <c r="I848" s="224"/>
      <c r="J848" s="219"/>
      <c r="K848" s="219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162</v>
      </c>
      <c r="AU848" s="229" t="s">
        <v>86</v>
      </c>
      <c r="AV848" s="12" t="s">
        <v>84</v>
      </c>
      <c r="AW848" s="12" t="s">
        <v>41</v>
      </c>
      <c r="AX848" s="12" t="s">
        <v>77</v>
      </c>
      <c r="AY848" s="229" t="s">
        <v>153</v>
      </c>
    </row>
    <row r="849" spans="2:51" s="12" customFormat="1" ht="13.5">
      <c r="B849" s="218"/>
      <c r="C849" s="219"/>
      <c r="D849" s="220" t="s">
        <v>162</v>
      </c>
      <c r="E849" s="221" t="s">
        <v>34</v>
      </c>
      <c r="F849" s="222" t="s">
        <v>406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162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153</v>
      </c>
    </row>
    <row r="850" spans="2:51" s="12" customFormat="1" ht="13.5">
      <c r="B850" s="218"/>
      <c r="C850" s="219"/>
      <c r="D850" s="220" t="s">
        <v>162</v>
      </c>
      <c r="E850" s="221" t="s">
        <v>34</v>
      </c>
      <c r="F850" s="222" t="s">
        <v>907</v>
      </c>
      <c r="G850" s="219"/>
      <c r="H850" s="223" t="s">
        <v>34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162</v>
      </c>
      <c r="AU850" s="229" t="s">
        <v>86</v>
      </c>
      <c r="AV850" s="12" t="s">
        <v>84</v>
      </c>
      <c r="AW850" s="12" t="s">
        <v>41</v>
      </c>
      <c r="AX850" s="12" t="s">
        <v>77</v>
      </c>
      <c r="AY850" s="229" t="s">
        <v>153</v>
      </c>
    </row>
    <row r="851" spans="2:51" s="13" customFormat="1" ht="13.5">
      <c r="B851" s="230"/>
      <c r="C851" s="231"/>
      <c r="D851" s="220" t="s">
        <v>162</v>
      </c>
      <c r="E851" s="232" t="s">
        <v>34</v>
      </c>
      <c r="F851" s="233" t="s">
        <v>908</v>
      </c>
      <c r="G851" s="231"/>
      <c r="H851" s="234">
        <v>72.638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162</v>
      </c>
      <c r="AU851" s="240" t="s">
        <v>86</v>
      </c>
      <c r="AV851" s="13" t="s">
        <v>86</v>
      </c>
      <c r="AW851" s="13" t="s">
        <v>41</v>
      </c>
      <c r="AX851" s="13" t="s">
        <v>77</v>
      </c>
      <c r="AY851" s="240" t="s">
        <v>153</v>
      </c>
    </row>
    <row r="852" spans="2:51" s="12" customFormat="1" ht="13.5">
      <c r="B852" s="218"/>
      <c r="C852" s="219"/>
      <c r="D852" s="220" t="s">
        <v>162</v>
      </c>
      <c r="E852" s="221" t="s">
        <v>34</v>
      </c>
      <c r="F852" s="222" t="s">
        <v>308</v>
      </c>
      <c r="G852" s="219"/>
      <c r="H852" s="223" t="s">
        <v>34</v>
      </c>
      <c r="I852" s="224"/>
      <c r="J852" s="219"/>
      <c r="K852" s="219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162</v>
      </c>
      <c r="AU852" s="229" t="s">
        <v>86</v>
      </c>
      <c r="AV852" s="12" t="s">
        <v>84</v>
      </c>
      <c r="AW852" s="12" t="s">
        <v>41</v>
      </c>
      <c r="AX852" s="12" t="s">
        <v>77</v>
      </c>
      <c r="AY852" s="229" t="s">
        <v>153</v>
      </c>
    </row>
    <row r="853" spans="2:51" s="12" customFormat="1" ht="13.5">
      <c r="B853" s="218"/>
      <c r="C853" s="219"/>
      <c r="D853" s="220" t="s">
        <v>162</v>
      </c>
      <c r="E853" s="221" t="s">
        <v>34</v>
      </c>
      <c r="F853" s="222" t="s">
        <v>909</v>
      </c>
      <c r="G853" s="219"/>
      <c r="H853" s="223" t="s">
        <v>34</v>
      </c>
      <c r="I853" s="224"/>
      <c r="J853" s="219"/>
      <c r="K853" s="219"/>
      <c r="L853" s="225"/>
      <c r="M853" s="226"/>
      <c r="N853" s="227"/>
      <c r="O853" s="227"/>
      <c r="P853" s="227"/>
      <c r="Q853" s="227"/>
      <c r="R853" s="227"/>
      <c r="S853" s="227"/>
      <c r="T853" s="228"/>
      <c r="AT853" s="229" t="s">
        <v>162</v>
      </c>
      <c r="AU853" s="229" t="s">
        <v>86</v>
      </c>
      <c r="AV853" s="12" t="s">
        <v>84</v>
      </c>
      <c r="AW853" s="12" t="s">
        <v>41</v>
      </c>
      <c r="AX853" s="12" t="s">
        <v>77</v>
      </c>
      <c r="AY853" s="229" t="s">
        <v>153</v>
      </c>
    </row>
    <row r="854" spans="2:51" s="13" customFormat="1" ht="13.5">
      <c r="B854" s="230"/>
      <c r="C854" s="231"/>
      <c r="D854" s="220" t="s">
        <v>162</v>
      </c>
      <c r="E854" s="232" t="s">
        <v>34</v>
      </c>
      <c r="F854" s="233" t="s">
        <v>910</v>
      </c>
      <c r="G854" s="231"/>
      <c r="H854" s="234">
        <v>145.565</v>
      </c>
      <c r="I854" s="235"/>
      <c r="J854" s="231"/>
      <c r="K854" s="231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162</v>
      </c>
      <c r="AU854" s="240" t="s">
        <v>86</v>
      </c>
      <c r="AV854" s="13" t="s">
        <v>86</v>
      </c>
      <c r="AW854" s="13" t="s">
        <v>41</v>
      </c>
      <c r="AX854" s="13" t="s">
        <v>77</v>
      </c>
      <c r="AY854" s="240" t="s">
        <v>153</v>
      </c>
    </row>
    <row r="855" spans="2:51" s="14" customFormat="1" ht="13.5">
      <c r="B855" s="241"/>
      <c r="C855" s="242"/>
      <c r="D855" s="220" t="s">
        <v>162</v>
      </c>
      <c r="E855" s="253" t="s">
        <v>34</v>
      </c>
      <c r="F855" s="254" t="s">
        <v>168</v>
      </c>
      <c r="G855" s="242"/>
      <c r="H855" s="255">
        <v>218.203</v>
      </c>
      <c r="I855" s="247"/>
      <c r="J855" s="242"/>
      <c r="K855" s="242"/>
      <c r="L855" s="248"/>
      <c r="M855" s="249"/>
      <c r="N855" s="250"/>
      <c r="O855" s="250"/>
      <c r="P855" s="250"/>
      <c r="Q855" s="250"/>
      <c r="R855" s="250"/>
      <c r="S855" s="250"/>
      <c r="T855" s="251"/>
      <c r="AT855" s="252" t="s">
        <v>162</v>
      </c>
      <c r="AU855" s="252" t="s">
        <v>86</v>
      </c>
      <c r="AV855" s="14" t="s">
        <v>160</v>
      </c>
      <c r="AW855" s="14" t="s">
        <v>41</v>
      </c>
      <c r="AX855" s="14" t="s">
        <v>77</v>
      </c>
      <c r="AY855" s="252" t="s">
        <v>153</v>
      </c>
    </row>
    <row r="856" spans="2:51" s="13" customFormat="1" ht="13.5">
      <c r="B856" s="230"/>
      <c r="C856" s="231"/>
      <c r="D856" s="220" t="s">
        <v>162</v>
      </c>
      <c r="E856" s="232" t="s">
        <v>34</v>
      </c>
      <c r="F856" s="233" t="s">
        <v>911</v>
      </c>
      <c r="G856" s="231"/>
      <c r="H856" s="234">
        <v>512.777</v>
      </c>
      <c r="I856" s="235"/>
      <c r="J856" s="231"/>
      <c r="K856" s="231"/>
      <c r="L856" s="236"/>
      <c r="M856" s="237"/>
      <c r="N856" s="238"/>
      <c r="O856" s="238"/>
      <c r="P856" s="238"/>
      <c r="Q856" s="238"/>
      <c r="R856" s="238"/>
      <c r="S856" s="238"/>
      <c r="T856" s="239"/>
      <c r="AT856" s="240" t="s">
        <v>162</v>
      </c>
      <c r="AU856" s="240" t="s">
        <v>86</v>
      </c>
      <c r="AV856" s="13" t="s">
        <v>86</v>
      </c>
      <c r="AW856" s="13" t="s">
        <v>41</v>
      </c>
      <c r="AX856" s="13" t="s">
        <v>77</v>
      </c>
      <c r="AY856" s="240" t="s">
        <v>153</v>
      </c>
    </row>
    <row r="857" spans="2:51" s="14" customFormat="1" ht="13.5">
      <c r="B857" s="241"/>
      <c r="C857" s="242"/>
      <c r="D857" s="243" t="s">
        <v>162</v>
      </c>
      <c r="E857" s="244" t="s">
        <v>34</v>
      </c>
      <c r="F857" s="245" t="s">
        <v>168</v>
      </c>
      <c r="G857" s="242"/>
      <c r="H857" s="246">
        <v>512.777</v>
      </c>
      <c r="I857" s="247"/>
      <c r="J857" s="242"/>
      <c r="K857" s="242"/>
      <c r="L857" s="248"/>
      <c r="M857" s="249"/>
      <c r="N857" s="250"/>
      <c r="O857" s="250"/>
      <c r="P857" s="250"/>
      <c r="Q857" s="250"/>
      <c r="R857" s="250"/>
      <c r="S857" s="250"/>
      <c r="T857" s="251"/>
      <c r="AT857" s="252" t="s">
        <v>162</v>
      </c>
      <c r="AU857" s="252" t="s">
        <v>86</v>
      </c>
      <c r="AV857" s="14" t="s">
        <v>160</v>
      </c>
      <c r="AW857" s="14" t="s">
        <v>41</v>
      </c>
      <c r="AX857" s="14" t="s">
        <v>84</v>
      </c>
      <c r="AY857" s="252" t="s">
        <v>153</v>
      </c>
    </row>
    <row r="858" spans="2:65" s="1" customFormat="1" ht="22.5" customHeight="1">
      <c r="B858" s="43"/>
      <c r="C858" s="206" t="s">
        <v>614</v>
      </c>
      <c r="D858" s="206" t="s">
        <v>155</v>
      </c>
      <c r="E858" s="207" t="s">
        <v>912</v>
      </c>
      <c r="F858" s="208" t="s">
        <v>913</v>
      </c>
      <c r="G858" s="209" t="s">
        <v>158</v>
      </c>
      <c r="H858" s="210">
        <v>64.31</v>
      </c>
      <c r="I858" s="211"/>
      <c r="J858" s="212">
        <f>ROUND(I858*H858,2)</f>
        <v>0</v>
      </c>
      <c r="K858" s="208" t="s">
        <v>159</v>
      </c>
      <c r="L858" s="63"/>
      <c r="M858" s="213" t="s">
        <v>34</v>
      </c>
      <c r="N858" s="214" t="s">
        <v>48</v>
      </c>
      <c r="O858" s="44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AR858" s="25" t="s">
        <v>160</v>
      </c>
      <c r="AT858" s="25" t="s">
        <v>155</v>
      </c>
      <c r="AU858" s="25" t="s">
        <v>86</v>
      </c>
      <c r="AY858" s="25" t="s">
        <v>153</v>
      </c>
      <c r="BE858" s="217">
        <f>IF(N858="základní",J858,0)</f>
        <v>0</v>
      </c>
      <c r="BF858" s="217">
        <f>IF(N858="snížená",J858,0)</f>
        <v>0</v>
      </c>
      <c r="BG858" s="217">
        <f>IF(N858="zákl. přenesená",J858,0)</f>
        <v>0</v>
      </c>
      <c r="BH858" s="217">
        <f>IF(N858="sníž. přenesená",J858,0)</f>
        <v>0</v>
      </c>
      <c r="BI858" s="217">
        <f>IF(N858="nulová",J858,0)</f>
        <v>0</v>
      </c>
      <c r="BJ858" s="25" t="s">
        <v>84</v>
      </c>
      <c r="BK858" s="217">
        <f>ROUND(I858*H858,2)</f>
        <v>0</v>
      </c>
      <c r="BL858" s="25" t="s">
        <v>160</v>
      </c>
      <c r="BM858" s="25" t="s">
        <v>914</v>
      </c>
    </row>
    <row r="859" spans="2:51" s="12" customFormat="1" ht="13.5">
      <c r="B859" s="218"/>
      <c r="C859" s="219"/>
      <c r="D859" s="220" t="s">
        <v>162</v>
      </c>
      <c r="E859" s="221" t="s">
        <v>34</v>
      </c>
      <c r="F859" s="222" t="s">
        <v>915</v>
      </c>
      <c r="G859" s="219"/>
      <c r="H859" s="223" t="s">
        <v>34</v>
      </c>
      <c r="I859" s="224"/>
      <c r="J859" s="219"/>
      <c r="K859" s="219"/>
      <c r="L859" s="225"/>
      <c r="M859" s="226"/>
      <c r="N859" s="227"/>
      <c r="O859" s="227"/>
      <c r="P859" s="227"/>
      <c r="Q859" s="227"/>
      <c r="R859" s="227"/>
      <c r="S859" s="227"/>
      <c r="T859" s="228"/>
      <c r="AT859" s="229" t="s">
        <v>162</v>
      </c>
      <c r="AU859" s="229" t="s">
        <v>86</v>
      </c>
      <c r="AV859" s="12" t="s">
        <v>84</v>
      </c>
      <c r="AW859" s="12" t="s">
        <v>41</v>
      </c>
      <c r="AX859" s="12" t="s">
        <v>77</v>
      </c>
      <c r="AY859" s="229" t="s">
        <v>153</v>
      </c>
    </row>
    <row r="860" spans="2:51" s="12" customFormat="1" ht="13.5">
      <c r="B860" s="218"/>
      <c r="C860" s="219"/>
      <c r="D860" s="220" t="s">
        <v>162</v>
      </c>
      <c r="E860" s="221" t="s">
        <v>34</v>
      </c>
      <c r="F860" s="222" t="s">
        <v>540</v>
      </c>
      <c r="G860" s="219"/>
      <c r="H860" s="223" t="s">
        <v>34</v>
      </c>
      <c r="I860" s="224"/>
      <c r="J860" s="219"/>
      <c r="K860" s="219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162</v>
      </c>
      <c r="AU860" s="229" t="s">
        <v>86</v>
      </c>
      <c r="AV860" s="12" t="s">
        <v>84</v>
      </c>
      <c r="AW860" s="12" t="s">
        <v>41</v>
      </c>
      <c r="AX860" s="12" t="s">
        <v>77</v>
      </c>
      <c r="AY860" s="229" t="s">
        <v>153</v>
      </c>
    </row>
    <row r="861" spans="2:51" s="12" customFormat="1" ht="13.5">
      <c r="B861" s="218"/>
      <c r="C861" s="219"/>
      <c r="D861" s="220" t="s">
        <v>162</v>
      </c>
      <c r="E861" s="221" t="s">
        <v>34</v>
      </c>
      <c r="F861" s="222" t="s">
        <v>541</v>
      </c>
      <c r="G861" s="219"/>
      <c r="H861" s="223" t="s">
        <v>34</v>
      </c>
      <c r="I861" s="224"/>
      <c r="J861" s="219"/>
      <c r="K861" s="219"/>
      <c r="L861" s="225"/>
      <c r="M861" s="226"/>
      <c r="N861" s="227"/>
      <c r="O861" s="227"/>
      <c r="P861" s="227"/>
      <c r="Q861" s="227"/>
      <c r="R861" s="227"/>
      <c r="S861" s="227"/>
      <c r="T861" s="228"/>
      <c r="AT861" s="229" t="s">
        <v>162</v>
      </c>
      <c r="AU861" s="229" t="s">
        <v>86</v>
      </c>
      <c r="AV861" s="12" t="s">
        <v>84</v>
      </c>
      <c r="AW861" s="12" t="s">
        <v>41</v>
      </c>
      <c r="AX861" s="12" t="s">
        <v>77</v>
      </c>
      <c r="AY861" s="229" t="s">
        <v>153</v>
      </c>
    </row>
    <row r="862" spans="2:51" s="13" customFormat="1" ht="13.5">
      <c r="B862" s="230"/>
      <c r="C862" s="231"/>
      <c r="D862" s="220" t="s">
        <v>162</v>
      </c>
      <c r="E862" s="232" t="s">
        <v>34</v>
      </c>
      <c r="F862" s="233" t="s">
        <v>542</v>
      </c>
      <c r="G862" s="231"/>
      <c r="H862" s="234">
        <v>4.58</v>
      </c>
      <c r="I862" s="235"/>
      <c r="J862" s="231"/>
      <c r="K862" s="231"/>
      <c r="L862" s="236"/>
      <c r="M862" s="237"/>
      <c r="N862" s="238"/>
      <c r="O862" s="238"/>
      <c r="P862" s="238"/>
      <c r="Q862" s="238"/>
      <c r="R862" s="238"/>
      <c r="S862" s="238"/>
      <c r="T862" s="239"/>
      <c r="AT862" s="240" t="s">
        <v>162</v>
      </c>
      <c r="AU862" s="240" t="s">
        <v>86</v>
      </c>
      <c r="AV862" s="13" t="s">
        <v>86</v>
      </c>
      <c r="AW862" s="13" t="s">
        <v>41</v>
      </c>
      <c r="AX862" s="13" t="s">
        <v>77</v>
      </c>
      <c r="AY862" s="240" t="s">
        <v>153</v>
      </c>
    </row>
    <row r="863" spans="2:51" s="12" customFormat="1" ht="13.5">
      <c r="B863" s="218"/>
      <c r="C863" s="219"/>
      <c r="D863" s="220" t="s">
        <v>162</v>
      </c>
      <c r="E863" s="221" t="s">
        <v>34</v>
      </c>
      <c r="F863" s="222" t="s">
        <v>543</v>
      </c>
      <c r="G863" s="219"/>
      <c r="H863" s="223" t="s">
        <v>34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162</v>
      </c>
      <c r="AU863" s="229" t="s">
        <v>86</v>
      </c>
      <c r="AV863" s="12" t="s">
        <v>84</v>
      </c>
      <c r="AW863" s="12" t="s">
        <v>41</v>
      </c>
      <c r="AX863" s="12" t="s">
        <v>77</v>
      </c>
      <c r="AY863" s="229" t="s">
        <v>153</v>
      </c>
    </row>
    <row r="864" spans="2:51" s="13" customFormat="1" ht="13.5">
      <c r="B864" s="230"/>
      <c r="C864" s="231"/>
      <c r="D864" s="220" t="s">
        <v>162</v>
      </c>
      <c r="E864" s="232" t="s">
        <v>34</v>
      </c>
      <c r="F864" s="233" t="s">
        <v>544</v>
      </c>
      <c r="G864" s="231"/>
      <c r="H864" s="234">
        <v>4.27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162</v>
      </c>
      <c r="AU864" s="240" t="s">
        <v>86</v>
      </c>
      <c r="AV864" s="13" t="s">
        <v>86</v>
      </c>
      <c r="AW864" s="13" t="s">
        <v>41</v>
      </c>
      <c r="AX864" s="13" t="s">
        <v>77</v>
      </c>
      <c r="AY864" s="240" t="s">
        <v>153</v>
      </c>
    </row>
    <row r="865" spans="2:51" s="12" customFormat="1" ht="13.5">
      <c r="B865" s="218"/>
      <c r="C865" s="219"/>
      <c r="D865" s="220" t="s">
        <v>162</v>
      </c>
      <c r="E865" s="221" t="s">
        <v>34</v>
      </c>
      <c r="F865" s="222" t="s">
        <v>545</v>
      </c>
      <c r="G865" s="219"/>
      <c r="H865" s="223" t="s">
        <v>34</v>
      </c>
      <c r="I865" s="224"/>
      <c r="J865" s="219"/>
      <c r="K865" s="219"/>
      <c r="L865" s="225"/>
      <c r="M865" s="226"/>
      <c r="N865" s="227"/>
      <c r="O865" s="227"/>
      <c r="P865" s="227"/>
      <c r="Q865" s="227"/>
      <c r="R865" s="227"/>
      <c r="S865" s="227"/>
      <c r="T865" s="228"/>
      <c r="AT865" s="229" t="s">
        <v>162</v>
      </c>
      <c r="AU865" s="229" t="s">
        <v>86</v>
      </c>
      <c r="AV865" s="12" t="s">
        <v>84</v>
      </c>
      <c r="AW865" s="12" t="s">
        <v>41</v>
      </c>
      <c r="AX865" s="12" t="s">
        <v>77</v>
      </c>
      <c r="AY865" s="229" t="s">
        <v>153</v>
      </c>
    </row>
    <row r="866" spans="2:51" s="13" customFormat="1" ht="13.5">
      <c r="B866" s="230"/>
      <c r="C866" s="231"/>
      <c r="D866" s="220" t="s">
        <v>162</v>
      </c>
      <c r="E866" s="232" t="s">
        <v>34</v>
      </c>
      <c r="F866" s="233" t="s">
        <v>546</v>
      </c>
      <c r="G866" s="231"/>
      <c r="H866" s="234">
        <v>3.72</v>
      </c>
      <c r="I866" s="235"/>
      <c r="J866" s="231"/>
      <c r="K866" s="231"/>
      <c r="L866" s="236"/>
      <c r="M866" s="237"/>
      <c r="N866" s="238"/>
      <c r="O866" s="238"/>
      <c r="P866" s="238"/>
      <c r="Q866" s="238"/>
      <c r="R866" s="238"/>
      <c r="S866" s="238"/>
      <c r="T866" s="239"/>
      <c r="AT866" s="240" t="s">
        <v>162</v>
      </c>
      <c r="AU866" s="240" t="s">
        <v>86</v>
      </c>
      <c r="AV866" s="13" t="s">
        <v>86</v>
      </c>
      <c r="AW866" s="13" t="s">
        <v>41</v>
      </c>
      <c r="AX866" s="13" t="s">
        <v>77</v>
      </c>
      <c r="AY866" s="240" t="s">
        <v>153</v>
      </c>
    </row>
    <row r="867" spans="2:51" s="12" customFormat="1" ht="13.5">
      <c r="B867" s="218"/>
      <c r="C867" s="219"/>
      <c r="D867" s="220" t="s">
        <v>162</v>
      </c>
      <c r="E867" s="221" t="s">
        <v>34</v>
      </c>
      <c r="F867" s="222" t="s">
        <v>547</v>
      </c>
      <c r="G867" s="219"/>
      <c r="H867" s="223" t="s">
        <v>34</v>
      </c>
      <c r="I867" s="224"/>
      <c r="J867" s="219"/>
      <c r="K867" s="219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162</v>
      </c>
      <c r="AU867" s="229" t="s">
        <v>86</v>
      </c>
      <c r="AV867" s="12" t="s">
        <v>84</v>
      </c>
      <c r="AW867" s="12" t="s">
        <v>41</v>
      </c>
      <c r="AX867" s="12" t="s">
        <v>77</v>
      </c>
      <c r="AY867" s="229" t="s">
        <v>153</v>
      </c>
    </row>
    <row r="868" spans="2:51" s="13" customFormat="1" ht="13.5">
      <c r="B868" s="230"/>
      <c r="C868" s="231"/>
      <c r="D868" s="220" t="s">
        <v>162</v>
      </c>
      <c r="E868" s="232" t="s">
        <v>34</v>
      </c>
      <c r="F868" s="233" t="s">
        <v>548</v>
      </c>
      <c r="G868" s="231"/>
      <c r="H868" s="234">
        <v>16.23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AT868" s="240" t="s">
        <v>162</v>
      </c>
      <c r="AU868" s="240" t="s">
        <v>86</v>
      </c>
      <c r="AV868" s="13" t="s">
        <v>86</v>
      </c>
      <c r="AW868" s="13" t="s">
        <v>41</v>
      </c>
      <c r="AX868" s="13" t="s">
        <v>77</v>
      </c>
      <c r="AY868" s="240" t="s">
        <v>153</v>
      </c>
    </row>
    <row r="869" spans="2:51" s="12" customFormat="1" ht="13.5">
      <c r="B869" s="218"/>
      <c r="C869" s="219"/>
      <c r="D869" s="220" t="s">
        <v>162</v>
      </c>
      <c r="E869" s="221" t="s">
        <v>34</v>
      </c>
      <c r="F869" s="222" t="s">
        <v>549</v>
      </c>
      <c r="G869" s="219"/>
      <c r="H869" s="223" t="s">
        <v>34</v>
      </c>
      <c r="I869" s="224"/>
      <c r="J869" s="219"/>
      <c r="K869" s="219"/>
      <c r="L869" s="225"/>
      <c r="M869" s="226"/>
      <c r="N869" s="227"/>
      <c r="O869" s="227"/>
      <c r="P869" s="227"/>
      <c r="Q869" s="227"/>
      <c r="R869" s="227"/>
      <c r="S869" s="227"/>
      <c r="T869" s="228"/>
      <c r="AT869" s="229" t="s">
        <v>162</v>
      </c>
      <c r="AU869" s="229" t="s">
        <v>86</v>
      </c>
      <c r="AV869" s="12" t="s">
        <v>84</v>
      </c>
      <c r="AW869" s="12" t="s">
        <v>41</v>
      </c>
      <c r="AX869" s="12" t="s">
        <v>77</v>
      </c>
      <c r="AY869" s="229" t="s">
        <v>153</v>
      </c>
    </row>
    <row r="870" spans="2:51" s="13" customFormat="1" ht="13.5">
      <c r="B870" s="230"/>
      <c r="C870" s="231"/>
      <c r="D870" s="220" t="s">
        <v>162</v>
      </c>
      <c r="E870" s="232" t="s">
        <v>34</v>
      </c>
      <c r="F870" s="233" t="s">
        <v>550</v>
      </c>
      <c r="G870" s="231"/>
      <c r="H870" s="234">
        <v>6.54</v>
      </c>
      <c r="I870" s="235"/>
      <c r="J870" s="231"/>
      <c r="K870" s="231"/>
      <c r="L870" s="236"/>
      <c r="M870" s="237"/>
      <c r="N870" s="238"/>
      <c r="O870" s="238"/>
      <c r="P870" s="238"/>
      <c r="Q870" s="238"/>
      <c r="R870" s="238"/>
      <c r="S870" s="238"/>
      <c r="T870" s="239"/>
      <c r="AT870" s="240" t="s">
        <v>162</v>
      </c>
      <c r="AU870" s="240" t="s">
        <v>86</v>
      </c>
      <c r="AV870" s="13" t="s">
        <v>86</v>
      </c>
      <c r="AW870" s="13" t="s">
        <v>41</v>
      </c>
      <c r="AX870" s="13" t="s">
        <v>77</v>
      </c>
      <c r="AY870" s="240" t="s">
        <v>153</v>
      </c>
    </row>
    <row r="871" spans="2:51" s="12" customFormat="1" ht="13.5">
      <c r="B871" s="218"/>
      <c r="C871" s="219"/>
      <c r="D871" s="220" t="s">
        <v>162</v>
      </c>
      <c r="E871" s="221" t="s">
        <v>34</v>
      </c>
      <c r="F871" s="222" t="s">
        <v>916</v>
      </c>
      <c r="G871" s="219"/>
      <c r="H871" s="223" t="s">
        <v>34</v>
      </c>
      <c r="I871" s="224"/>
      <c r="J871" s="219"/>
      <c r="K871" s="219"/>
      <c r="L871" s="225"/>
      <c r="M871" s="226"/>
      <c r="N871" s="227"/>
      <c r="O871" s="227"/>
      <c r="P871" s="227"/>
      <c r="Q871" s="227"/>
      <c r="R871" s="227"/>
      <c r="S871" s="227"/>
      <c r="T871" s="228"/>
      <c r="AT871" s="229" t="s">
        <v>162</v>
      </c>
      <c r="AU871" s="229" t="s">
        <v>86</v>
      </c>
      <c r="AV871" s="12" t="s">
        <v>84</v>
      </c>
      <c r="AW871" s="12" t="s">
        <v>41</v>
      </c>
      <c r="AX871" s="12" t="s">
        <v>77</v>
      </c>
      <c r="AY871" s="229" t="s">
        <v>153</v>
      </c>
    </row>
    <row r="872" spans="2:51" s="13" customFormat="1" ht="13.5">
      <c r="B872" s="230"/>
      <c r="C872" s="231"/>
      <c r="D872" s="220" t="s">
        <v>162</v>
      </c>
      <c r="E872" s="232" t="s">
        <v>34</v>
      </c>
      <c r="F872" s="233" t="s">
        <v>551</v>
      </c>
      <c r="G872" s="231"/>
      <c r="H872" s="234">
        <v>3.62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162</v>
      </c>
      <c r="AU872" s="240" t="s">
        <v>86</v>
      </c>
      <c r="AV872" s="13" t="s">
        <v>86</v>
      </c>
      <c r="AW872" s="13" t="s">
        <v>41</v>
      </c>
      <c r="AX872" s="13" t="s">
        <v>77</v>
      </c>
      <c r="AY872" s="240" t="s">
        <v>153</v>
      </c>
    </row>
    <row r="873" spans="2:51" s="12" customFormat="1" ht="13.5">
      <c r="B873" s="218"/>
      <c r="C873" s="219"/>
      <c r="D873" s="220" t="s">
        <v>162</v>
      </c>
      <c r="E873" s="221" t="s">
        <v>34</v>
      </c>
      <c r="F873" s="222" t="s">
        <v>552</v>
      </c>
      <c r="G873" s="219"/>
      <c r="H873" s="223" t="s">
        <v>34</v>
      </c>
      <c r="I873" s="224"/>
      <c r="J873" s="219"/>
      <c r="K873" s="219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162</v>
      </c>
      <c r="AU873" s="229" t="s">
        <v>86</v>
      </c>
      <c r="AV873" s="12" t="s">
        <v>84</v>
      </c>
      <c r="AW873" s="12" t="s">
        <v>41</v>
      </c>
      <c r="AX873" s="12" t="s">
        <v>77</v>
      </c>
      <c r="AY873" s="229" t="s">
        <v>153</v>
      </c>
    </row>
    <row r="874" spans="2:51" s="13" customFormat="1" ht="13.5">
      <c r="B874" s="230"/>
      <c r="C874" s="231"/>
      <c r="D874" s="220" t="s">
        <v>162</v>
      </c>
      <c r="E874" s="232" t="s">
        <v>34</v>
      </c>
      <c r="F874" s="233" t="s">
        <v>553</v>
      </c>
      <c r="G874" s="231"/>
      <c r="H874" s="234">
        <v>2.53</v>
      </c>
      <c r="I874" s="235"/>
      <c r="J874" s="231"/>
      <c r="K874" s="231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162</v>
      </c>
      <c r="AU874" s="240" t="s">
        <v>86</v>
      </c>
      <c r="AV874" s="13" t="s">
        <v>86</v>
      </c>
      <c r="AW874" s="13" t="s">
        <v>41</v>
      </c>
      <c r="AX874" s="13" t="s">
        <v>77</v>
      </c>
      <c r="AY874" s="240" t="s">
        <v>153</v>
      </c>
    </row>
    <row r="875" spans="2:51" s="12" customFormat="1" ht="13.5">
      <c r="B875" s="218"/>
      <c r="C875" s="219"/>
      <c r="D875" s="220" t="s">
        <v>162</v>
      </c>
      <c r="E875" s="221" t="s">
        <v>34</v>
      </c>
      <c r="F875" s="222" t="s">
        <v>554</v>
      </c>
      <c r="G875" s="219"/>
      <c r="H875" s="223" t="s">
        <v>34</v>
      </c>
      <c r="I875" s="224"/>
      <c r="J875" s="219"/>
      <c r="K875" s="219"/>
      <c r="L875" s="225"/>
      <c r="M875" s="226"/>
      <c r="N875" s="227"/>
      <c r="O875" s="227"/>
      <c r="P875" s="227"/>
      <c r="Q875" s="227"/>
      <c r="R875" s="227"/>
      <c r="S875" s="227"/>
      <c r="T875" s="228"/>
      <c r="AT875" s="229" t="s">
        <v>162</v>
      </c>
      <c r="AU875" s="229" t="s">
        <v>86</v>
      </c>
      <c r="AV875" s="12" t="s">
        <v>84</v>
      </c>
      <c r="AW875" s="12" t="s">
        <v>41</v>
      </c>
      <c r="AX875" s="12" t="s">
        <v>77</v>
      </c>
      <c r="AY875" s="229" t="s">
        <v>153</v>
      </c>
    </row>
    <row r="876" spans="2:51" s="13" customFormat="1" ht="13.5">
      <c r="B876" s="230"/>
      <c r="C876" s="231"/>
      <c r="D876" s="220" t="s">
        <v>162</v>
      </c>
      <c r="E876" s="232" t="s">
        <v>34</v>
      </c>
      <c r="F876" s="233" t="s">
        <v>555</v>
      </c>
      <c r="G876" s="231"/>
      <c r="H876" s="234">
        <v>3.95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162</v>
      </c>
      <c r="AU876" s="240" t="s">
        <v>86</v>
      </c>
      <c r="AV876" s="13" t="s">
        <v>86</v>
      </c>
      <c r="AW876" s="13" t="s">
        <v>41</v>
      </c>
      <c r="AX876" s="13" t="s">
        <v>77</v>
      </c>
      <c r="AY876" s="240" t="s">
        <v>153</v>
      </c>
    </row>
    <row r="877" spans="2:51" s="12" customFormat="1" ht="13.5">
      <c r="B877" s="218"/>
      <c r="C877" s="219"/>
      <c r="D877" s="220" t="s">
        <v>162</v>
      </c>
      <c r="E877" s="221" t="s">
        <v>34</v>
      </c>
      <c r="F877" s="222" t="s">
        <v>556</v>
      </c>
      <c r="G877" s="219"/>
      <c r="H877" s="223" t="s">
        <v>34</v>
      </c>
      <c r="I877" s="224"/>
      <c r="J877" s="219"/>
      <c r="K877" s="219"/>
      <c r="L877" s="225"/>
      <c r="M877" s="226"/>
      <c r="N877" s="227"/>
      <c r="O877" s="227"/>
      <c r="P877" s="227"/>
      <c r="Q877" s="227"/>
      <c r="R877" s="227"/>
      <c r="S877" s="227"/>
      <c r="T877" s="228"/>
      <c r="AT877" s="229" t="s">
        <v>162</v>
      </c>
      <c r="AU877" s="229" t="s">
        <v>86</v>
      </c>
      <c r="AV877" s="12" t="s">
        <v>84</v>
      </c>
      <c r="AW877" s="12" t="s">
        <v>41</v>
      </c>
      <c r="AX877" s="12" t="s">
        <v>77</v>
      </c>
      <c r="AY877" s="229" t="s">
        <v>153</v>
      </c>
    </row>
    <row r="878" spans="2:51" s="13" customFormat="1" ht="13.5">
      <c r="B878" s="230"/>
      <c r="C878" s="231"/>
      <c r="D878" s="220" t="s">
        <v>162</v>
      </c>
      <c r="E878" s="232" t="s">
        <v>34</v>
      </c>
      <c r="F878" s="233" t="s">
        <v>557</v>
      </c>
      <c r="G878" s="231"/>
      <c r="H878" s="234">
        <v>10.75</v>
      </c>
      <c r="I878" s="235"/>
      <c r="J878" s="231"/>
      <c r="K878" s="231"/>
      <c r="L878" s="236"/>
      <c r="M878" s="237"/>
      <c r="N878" s="238"/>
      <c r="O878" s="238"/>
      <c r="P878" s="238"/>
      <c r="Q878" s="238"/>
      <c r="R878" s="238"/>
      <c r="S878" s="238"/>
      <c r="T878" s="239"/>
      <c r="AT878" s="240" t="s">
        <v>162</v>
      </c>
      <c r="AU878" s="240" t="s">
        <v>86</v>
      </c>
      <c r="AV878" s="13" t="s">
        <v>86</v>
      </c>
      <c r="AW878" s="13" t="s">
        <v>41</v>
      </c>
      <c r="AX878" s="13" t="s">
        <v>77</v>
      </c>
      <c r="AY878" s="240" t="s">
        <v>153</v>
      </c>
    </row>
    <row r="879" spans="2:51" s="12" customFormat="1" ht="13.5">
      <c r="B879" s="218"/>
      <c r="C879" s="219"/>
      <c r="D879" s="220" t="s">
        <v>162</v>
      </c>
      <c r="E879" s="221" t="s">
        <v>34</v>
      </c>
      <c r="F879" s="222" t="s">
        <v>558</v>
      </c>
      <c r="G879" s="219"/>
      <c r="H879" s="223" t="s">
        <v>34</v>
      </c>
      <c r="I879" s="224"/>
      <c r="J879" s="219"/>
      <c r="K879" s="219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162</v>
      </c>
      <c r="AU879" s="229" t="s">
        <v>86</v>
      </c>
      <c r="AV879" s="12" t="s">
        <v>84</v>
      </c>
      <c r="AW879" s="12" t="s">
        <v>41</v>
      </c>
      <c r="AX879" s="12" t="s">
        <v>77</v>
      </c>
      <c r="AY879" s="229" t="s">
        <v>153</v>
      </c>
    </row>
    <row r="880" spans="2:51" s="13" customFormat="1" ht="13.5">
      <c r="B880" s="230"/>
      <c r="C880" s="231"/>
      <c r="D880" s="220" t="s">
        <v>162</v>
      </c>
      <c r="E880" s="232" t="s">
        <v>34</v>
      </c>
      <c r="F880" s="233" t="s">
        <v>559</v>
      </c>
      <c r="G880" s="231"/>
      <c r="H880" s="234">
        <v>5.85</v>
      </c>
      <c r="I880" s="235"/>
      <c r="J880" s="231"/>
      <c r="K880" s="231"/>
      <c r="L880" s="236"/>
      <c r="M880" s="237"/>
      <c r="N880" s="238"/>
      <c r="O880" s="238"/>
      <c r="P880" s="238"/>
      <c r="Q880" s="238"/>
      <c r="R880" s="238"/>
      <c r="S880" s="238"/>
      <c r="T880" s="239"/>
      <c r="AT880" s="240" t="s">
        <v>162</v>
      </c>
      <c r="AU880" s="240" t="s">
        <v>86</v>
      </c>
      <c r="AV880" s="13" t="s">
        <v>86</v>
      </c>
      <c r="AW880" s="13" t="s">
        <v>41</v>
      </c>
      <c r="AX880" s="13" t="s">
        <v>77</v>
      </c>
      <c r="AY880" s="240" t="s">
        <v>153</v>
      </c>
    </row>
    <row r="881" spans="2:51" s="12" customFormat="1" ht="13.5">
      <c r="B881" s="218"/>
      <c r="C881" s="219"/>
      <c r="D881" s="220" t="s">
        <v>162</v>
      </c>
      <c r="E881" s="221" t="s">
        <v>34</v>
      </c>
      <c r="F881" s="222" t="s">
        <v>560</v>
      </c>
      <c r="G881" s="219"/>
      <c r="H881" s="223" t="s">
        <v>34</v>
      </c>
      <c r="I881" s="224"/>
      <c r="J881" s="219"/>
      <c r="K881" s="219"/>
      <c r="L881" s="225"/>
      <c r="M881" s="226"/>
      <c r="N881" s="227"/>
      <c r="O881" s="227"/>
      <c r="P881" s="227"/>
      <c r="Q881" s="227"/>
      <c r="R881" s="227"/>
      <c r="S881" s="227"/>
      <c r="T881" s="228"/>
      <c r="AT881" s="229" t="s">
        <v>162</v>
      </c>
      <c r="AU881" s="229" t="s">
        <v>86</v>
      </c>
      <c r="AV881" s="12" t="s">
        <v>84</v>
      </c>
      <c r="AW881" s="12" t="s">
        <v>41</v>
      </c>
      <c r="AX881" s="12" t="s">
        <v>77</v>
      </c>
      <c r="AY881" s="229" t="s">
        <v>153</v>
      </c>
    </row>
    <row r="882" spans="2:51" s="13" customFormat="1" ht="13.5">
      <c r="B882" s="230"/>
      <c r="C882" s="231"/>
      <c r="D882" s="220" t="s">
        <v>162</v>
      </c>
      <c r="E882" s="232" t="s">
        <v>34</v>
      </c>
      <c r="F882" s="233" t="s">
        <v>561</v>
      </c>
      <c r="G882" s="231"/>
      <c r="H882" s="234">
        <v>1.04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162</v>
      </c>
      <c r="AU882" s="240" t="s">
        <v>86</v>
      </c>
      <c r="AV882" s="13" t="s">
        <v>86</v>
      </c>
      <c r="AW882" s="13" t="s">
        <v>41</v>
      </c>
      <c r="AX882" s="13" t="s">
        <v>77</v>
      </c>
      <c r="AY882" s="240" t="s">
        <v>153</v>
      </c>
    </row>
    <row r="883" spans="2:51" s="12" customFormat="1" ht="13.5">
      <c r="B883" s="218"/>
      <c r="C883" s="219"/>
      <c r="D883" s="220" t="s">
        <v>162</v>
      </c>
      <c r="E883" s="221" t="s">
        <v>34</v>
      </c>
      <c r="F883" s="222" t="s">
        <v>562</v>
      </c>
      <c r="G883" s="219"/>
      <c r="H883" s="223" t="s">
        <v>34</v>
      </c>
      <c r="I883" s="224"/>
      <c r="J883" s="219"/>
      <c r="K883" s="219"/>
      <c r="L883" s="225"/>
      <c r="M883" s="226"/>
      <c r="N883" s="227"/>
      <c r="O883" s="227"/>
      <c r="P883" s="227"/>
      <c r="Q883" s="227"/>
      <c r="R883" s="227"/>
      <c r="S883" s="227"/>
      <c r="T883" s="228"/>
      <c r="AT883" s="229" t="s">
        <v>162</v>
      </c>
      <c r="AU883" s="229" t="s">
        <v>86</v>
      </c>
      <c r="AV883" s="12" t="s">
        <v>84</v>
      </c>
      <c r="AW883" s="12" t="s">
        <v>41</v>
      </c>
      <c r="AX883" s="12" t="s">
        <v>77</v>
      </c>
      <c r="AY883" s="229" t="s">
        <v>153</v>
      </c>
    </row>
    <row r="884" spans="2:51" s="13" customFormat="1" ht="13.5">
      <c r="B884" s="230"/>
      <c r="C884" s="231"/>
      <c r="D884" s="220" t="s">
        <v>162</v>
      </c>
      <c r="E884" s="232" t="s">
        <v>34</v>
      </c>
      <c r="F884" s="233" t="s">
        <v>563</v>
      </c>
      <c r="G884" s="231"/>
      <c r="H884" s="234">
        <v>0.55</v>
      </c>
      <c r="I884" s="235"/>
      <c r="J884" s="231"/>
      <c r="K884" s="231"/>
      <c r="L884" s="236"/>
      <c r="M884" s="237"/>
      <c r="N884" s="238"/>
      <c r="O884" s="238"/>
      <c r="P884" s="238"/>
      <c r="Q884" s="238"/>
      <c r="R884" s="238"/>
      <c r="S884" s="238"/>
      <c r="T884" s="239"/>
      <c r="AT884" s="240" t="s">
        <v>162</v>
      </c>
      <c r="AU884" s="240" t="s">
        <v>86</v>
      </c>
      <c r="AV884" s="13" t="s">
        <v>86</v>
      </c>
      <c r="AW884" s="13" t="s">
        <v>41</v>
      </c>
      <c r="AX884" s="13" t="s">
        <v>77</v>
      </c>
      <c r="AY884" s="240" t="s">
        <v>153</v>
      </c>
    </row>
    <row r="885" spans="2:51" s="12" customFormat="1" ht="13.5">
      <c r="B885" s="218"/>
      <c r="C885" s="219"/>
      <c r="D885" s="220" t="s">
        <v>162</v>
      </c>
      <c r="E885" s="221" t="s">
        <v>34</v>
      </c>
      <c r="F885" s="222" t="s">
        <v>242</v>
      </c>
      <c r="G885" s="219"/>
      <c r="H885" s="223" t="s">
        <v>34</v>
      </c>
      <c r="I885" s="224"/>
      <c r="J885" s="219"/>
      <c r="K885" s="219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162</v>
      </c>
      <c r="AU885" s="229" t="s">
        <v>86</v>
      </c>
      <c r="AV885" s="12" t="s">
        <v>84</v>
      </c>
      <c r="AW885" s="12" t="s">
        <v>41</v>
      </c>
      <c r="AX885" s="12" t="s">
        <v>77</v>
      </c>
      <c r="AY885" s="229" t="s">
        <v>153</v>
      </c>
    </row>
    <row r="886" spans="2:51" s="13" customFormat="1" ht="13.5">
      <c r="B886" s="230"/>
      <c r="C886" s="231"/>
      <c r="D886" s="220" t="s">
        <v>162</v>
      </c>
      <c r="E886" s="232" t="s">
        <v>34</v>
      </c>
      <c r="F886" s="233" t="s">
        <v>243</v>
      </c>
      <c r="G886" s="231"/>
      <c r="H886" s="234">
        <v>0.68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162</v>
      </c>
      <c r="AU886" s="240" t="s">
        <v>86</v>
      </c>
      <c r="AV886" s="13" t="s">
        <v>86</v>
      </c>
      <c r="AW886" s="13" t="s">
        <v>41</v>
      </c>
      <c r="AX886" s="13" t="s">
        <v>77</v>
      </c>
      <c r="AY886" s="240" t="s">
        <v>153</v>
      </c>
    </row>
    <row r="887" spans="2:51" s="14" customFormat="1" ht="13.5">
      <c r="B887" s="241"/>
      <c r="C887" s="242"/>
      <c r="D887" s="243" t="s">
        <v>162</v>
      </c>
      <c r="E887" s="244" t="s">
        <v>34</v>
      </c>
      <c r="F887" s="245" t="s">
        <v>168</v>
      </c>
      <c r="G887" s="242"/>
      <c r="H887" s="246">
        <v>64.31</v>
      </c>
      <c r="I887" s="247"/>
      <c r="J887" s="242"/>
      <c r="K887" s="242"/>
      <c r="L887" s="248"/>
      <c r="M887" s="249"/>
      <c r="N887" s="250"/>
      <c r="O887" s="250"/>
      <c r="P887" s="250"/>
      <c r="Q887" s="250"/>
      <c r="R887" s="250"/>
      <c r="S887" s="250"/>
      <c r="T887" s="251"/>
      <c r="AT887" s="252" t="s">
        <v>162</v>
      </c>
      <c r="AU887" s="252" t="s">
        <v>86</v>
      </c>
      <c r="AV887" s="14" t="s">
        <v>160</v>
      </c>
      <c r="AW887" s="14" t="s">
        <v>41</v>
      </c>
      <c r="AX887" s="14" t="s">
        <v>84</v>
      </c>
      <c r="AY887" s="252" t="s">
        <v>153</v>
      </c>
    </row>
    <row r="888" spans="2:65" s="1" customFormat="1" ht="22.5" customHeight="1">
      <c r="B888" s="43"/>
      <c r="C888" s="206" t="s">
        <v>620</v>
      </c>
      <c r="D888" s="206" t="s">
        <v>155</v>
      </c>
      <c r="E888" s="207" t="s">
        <v>917</v>
      </c>
      <c r="F888" s="208" t="s">
        <v>918</v>
      </c>
      <c r="G888" s="209" t="s">
        <v>171</v>
      </c>
      <c r="H888" s="210">
        <v>167.958</v>
      </c>
      <c r="I888" s="211"/>
      <c r="J888" s="212">
        <f>ROUND(I888*H888,2)</f>
        <v>0</v>
      </c>
      <c r="K888" s="208" t="s">
        <v>159</v>
      </c>
      <c r="L888" s="63"/>
      <c r="M888" s="213" t="s">
        <v>34</v>
      </c>
      <c r="N888" s="214" t="s">
        <v>48</v>
      </c>
      <c r="O888" s="44"/>
      <c r="P888" s="215">
        <f>O888*H888</f>
        <v>0</v>
      </c>
      <c r="Q888" s="215">
        <v>0.50375</v>
      </c>
      <c r="R888" s="215">
        <f>Q888*H888</f>
        <v>84.60884250000001</v>
      </c>
      <c r="S888" s="215">
        <v>1.95</v>
      </c>
      <c r="T888" s="216">
        <f>S888*H888</f>
        <v>327.5181</v>
      </c>
      <c r="AR888" s="25" t="s">
        <v>160</v>
      </c>
      <c r="AT888" s="25" t="s">
        <v>155</v>
      </c>
      <c r="AU888" s="25" t="s">
        <v>86</v>
      </c>
      <c r="AY888" s="25" t="s">
        <v>153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25" t="s">
        <v>84</v>
      </c>
      <c r="BK888" s="217">
        <f>ROUND(I888*H888,2)</f>
        <v>0</v>
      </c>
      <c r="BL888" s="25" t="s">
        <v>160</v>
      </c>
      <c r="BM888" s="25" t="s">
        <v>919</v>
      </c>
    </row>
    <row r="889" spans="2:51" s="12" customFormat="1" ht="27">
      <c r="B889" s="218"/>
      <c r="C889" s="219"/>
      <c r="D889" s="220" t="s">
        <v>162</v>
      </c>
      <c r="E889" s="221" t="s">
        <v>34</v>
      </c>
      <c r="F889" s="222" t="s">
        <v>920</v>
      </c>
      <c r="G889" s="219"/>
      <c r="H889" s="223" t="s">
        <v>34</v>
      </c>
      <c r="I889" s="224"/>
      <c r="J889" s="219"/>
      <c r="K889" s="219"/>
      <c r="L889" s="225"/>
      <c r="M889" s="226"/>
      <c r="N889" s="227"/>
      <c r="O889" s="227"/>
      <c r="P889" s="227"/>
      <c r="Q889" s="227"/>
      <c r="R889" s="227"/>
      <c r="S889" s="227"/>
      <c r="T889" s="228"/>
      <c r="AT889" s="229" t="s">
        <v>162</v>
      </c>
      <c r="AU889" s="229" t="s">
        <v>86</v>
      </c>
      <c r="AV889" s="12" t="s">
        <v>84</v>
      </c>
      <c r="AW889" s="12" t="s">
        <v>41</v>
      </c>
      <c r="AX889" s="12" t="s">
        <v>77</v>
      </c>
      <c r="AY889" s="229" t="s">
        <v>153</v>
      </c>
    </row>
    <row r="890" spans="2:51" s="12" customFormat="1" ht="13.5">
      <c r="B890" s="218"/>
      <c r="C890" s="219"/>
      <c r="D890" s="220" t="s">
        <v>162</v>
      </c>
      <c r="E890" s="221" t="s">
        <v>34</v>
      </c>
      <c r="F890" s="222" t="s">
        <v>921</v>
      </c>
      <c r="G890" s="219"/>
      <c r="H890" s="223" t="s">
        <v>34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162</v>
      </c>
      <c r="AU890" s="229" t="s">
        <v>86</v>
      </c>
      <c r="AV890" s="12" t="s">
        <v>84</v>
      </c>
      <c r="AW890" s="12" t="s">
        <v>41</v>
      </c>
      <c r="AX890" s="12" t="s">
        <v>77</v>
      </c>
      <c r="AY890" s="229" t="s">
        <v>153</v>
      </c>
    </row>
    <row r="891" spans="2:51" s="12" customFormat="1" ht="13.5">
      <c r="B891" s="218"/>
      <c r="C891" s="219"/>
      <c r="D891" s="220" t="s">
        <v>162</v>
      </c>
      <c r="E891" s="221" t="s">
        <v>34</v>
      </c>
      <c r="F891" s="222" t="s">
        <v>837</v>
      </c>
      <c r="G891" s="219"/>
      <c r="H891" s="223" t="s">
        <v>34</v>
      </c>
      <c r="I891" s="224"/>
      <c r="J891" s="219"/>
      <c r="K891" s="219"/>
      <c r="L891" s="225"/>
      <c r="M891" s="226"/>
      <c r="N891" s="227"/>
      <c r="O891" s="227"/>
      <c r="P891" s="227"/>
      <c r="Q891" s="227"/>
      <c r="R891" s="227"/>
      <c r="S891" s="227"/>
      <c r="T891" s="228"/>
      <c r="AT891" s="229" t="s">
        <v>162</v>
      </c>
      <c r="AU891" s="229" t="s">
        <v>86</v>
      </c>
      <c r="AV891" s="12" t="s">
        <v>84</v>
      </c>
      <c r="AW891" s="12" t="s">
        <v>41</v>
      </c>
      <c r="AX891" s="12" t="s">
        <v>77</v>
      </c>
      <c r="AY891" s="229" t="s">
        <v>153</v>
      </c>
    </row>
    <row r="892" spans="2:51" s="13" customFormat="1" ht="13.5">
      <c r="B892" s="230"/>
      <c r="C892" s="231"/>
      <c r="D892" s="220" t="s">
        <v>162</v>
      </c>
      <c r="E892" s="232" t="s">
        <v>34</v>
      </c>
      <c r="F892" s="233" t="s">
        <v>922</v>
      </c>
      <c r="G892" s="231"/>
      <c r="H892" s="234">
        <v>248.663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AT892" s="240" t="s">
        <v>162</v>
      </c>
      <c r="AU892" s="240" t="s">
        <v>86</v>
      </c>
      <c r="AV892" s="13" t="s">
        <v>86</v>
      </c>
      <c r="AW892" s="13" t="s">
        <v>41</v>
      </c>
      <c r="AX892" s="13" t="s">
        <v>77</v>
      </c>
      <c r="AY892" s="240" t="s">
        <v>153</v>
      </c>
    </row>
    <row r="893" spans="2:51" s="12" customFormat="1" ht="13.5">
      <c r="B893" s="218"/>
      <c r="C893" s="219"/>
      <c r="D893" s="220" t="s">
        <v>162</v>
      </c>
      <c r="E893" s="221" t="s">
        <v>34</v>
      </c>
      <c r="F893" s="222" t="s">
        <v>839</v>
      </c>
      <c r="G893" s="219"/>
      <c r="H893" s="223" t="s">
        <v>34</v>
      </c>
      <c r="I893" s="224"/>
      <c r="J893" s="219"/>
      <c r="K893" s="219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162</v>
      </c>
      <c r="AU893" s="229" t="s">
        <v>86</v>
      </c>
      <c r="AV893" s="12" t="s">
        <v>84</v>
      </c>
      <c r="AW893" s="12" t="s">
        <v>41</v>
      </c>
      <c r="AX893" s="12" t="s">
        <v>77</v>
      </c>
      <c r="AY893" s="229" t="s">
        <v>153</v>
      </c>
    </row>
    <row r="894" spans="2:51" s="13" customFormat="1" ht="13.5">
      <c r="B894" s="230"/>
      <c r="C894" s="231"/>
      <c r="D894" s="220" t="s">
        <v>162</v>
      </c>
      <c r="E894" s="232" t="s">
        <v>34</v>
      </c>
      <c r="F894" s="233" t="s">
        <v>923</v>
      </c>
      <c r="G894" s="231"/>
      <c r="H894" s="234">
        <v>207.474</v>
      </c>
      <c r="I894" s="235"/>
      <c r="J894" s="231"/>
      <c r="K894" s="231"/>
      <c r="L894" s="236"/>
      <c r="M894" s="237"/>
      <c r="N894" s="238"/>
      <c r="O894" s="238"/>
      <c r="P894" s="238"/>
      <c r="Q894" s="238"/>
      <c r="R894" s="238"/>
      <c r="S894" s="238"/>
      <c r="T894" s="239"/>
      <c r="AT894" s="240" t="s">
        <v>162</v>
      </c>
      <c r="AU894" s="240" t="s">
        <v>86</v>
      </c>
      <c r="AV894" s="13" t="s">
        <v>86</v>
      </c>
      <c r="AW894" s="13" t="s">
        <v>41</v>
      </c>
      <c r="AX894" s="13" t="s">
        <v>77</v>
      </c>
      <c r="AY894" s="240" t="s">
        <v>153</v>
      </c>
    </row>
    <row r="895" spans="2:51" s="12" customFormat="1" ht="13.5">
      <c r="B895" s="218"/>
      <c r="C895" s="219"/>
      <c r="D895" s="220" t="s">
        <v>162</v>
      </c>
      <c r="E895" s="221" t="s">
        <v>34</v>
      </c>
      <c r="F895" s="222" t="s">
        <v>841</v>
      </c>
      <c r="G895" s="219"/>
      <c r="H895" s="223" t="s">
        <v>34</v>
      </c>
      <c r="I895" s="224"/>
      <c r="J895" s="219"/>
      <c r="K895" s="219"/>
      <c r="L895" s="225"/>
      <c r="M895" s="226"/>
      <c r="N895" s="227"/>
      <c r="O895" s="227"/>
      <c r="P895" s="227"/>
      <c r="Q895" s="227"/>
      <c r="R895" s="227"/>
      <c r="S895" s="227"/>
      <c r="T895" s="228"/>
      <c r="AT895" s="229" t="s">
        <v>162</v>
      </c>
      <c r="AU895" s="229" t="s">
        <v>86</v>
      </c>
      <c r="AV895" s="12" t="s">
        <v>84</v>
      </c>
      <c r="AW895" s="12" t="s">
        <v>41</v>
      </c>
      <c r="AX895" s="12" t="s">
        <v>77</v>
      </c>
      <c r="AY895" s="229" t="s">
        <v>153</v>
      </c>
    </row>
    <row r="896" spans="2:51" s="13" customFormat="1" ht="13.5">
      <c r="B896" s="230"/>
      <c r="C896" s="231"/>
      <c r="D896" s="220" t="s">
        <v>162</v>
      </c>
      <c r="E896" s="232" t="s">
        <v>34</v>
      </c>
      <c r="F896" s="233" t="s">
        <v>924</v>
      </c>
      <c r="G896" s="231"/>
      <c r="H896" s="234">
        <v>246.74</v>
      </c>
      <c r="I896" s="235"/>
      <c r="J896" s="231"/>
      <c r="K896" s="231"/>
      <c r="L896" s="236"/>
      <c r="M896" s="237"/>
      <c r="N896" s="238"/>
      <c r="O896" s="238"/>
      <c r="P896" s="238"/>
      <c r="Q896" s="238"/>
      <c r="R896" s="238"/>
      <c r="S896" s="238"/>
      <c r="T896" s="239"/>
      <c r="AT896" s="240" t="s">
        <v>162</v>
      </c>
      <c r="AU896" s="240" t="s">
        <v>86</v>
      </c>
      <c r="AV896" s="13" t="s">
        <v>86</v>
      </c>
      <c r="AW896" s="13" t="s">
        <v>41</v>
      </c>
      <c r="AX896" s="13" t="s">
        <v>77</v>
      </c>
      <c r="AY896" s="240" t="s">
        <v>153</v>
      </c>
    </row>
    <row r="897" spans="2:51" s="12" customFormat="1" ht="13.5">
      <c r="B897" s="218"/>
      <c r="C897" s="219"/>
      <c r="D897" s="220" t="s">
        <v>162</v>
      </c>
      <c r="E897" s="221" t="s">
        <v>34</v>
      </c>
      <c r="F897" s="222" t="s">
        <v>843</v>
      </c>
      <c r="G897" s="219"/>
      <c r="H897" s="223" t="s">
        <v>34</v>
      </c>
      <c r="I897" s="224"/>
      <c r="J897" s="219"/>
      <c r="K897" s="219"/>
      <c r="L897" s="225"/>
      <c r="M897" s="226"/>
      <c r="N897" s="227"/>
      <c r="O897" s="227"/>
      <c r="P897" s="227"/>
      <c r="Q897" s="227"/>
      <c r="R897" s="227"/>
      <c r="S897" s="227"/>
      <c r="T897" s="228"/>
      <c r="AT897" s="229" t="s">
        <v>162</v>
      </c>
      <c r="AU897" s="229" t="s">
        <v>86</v>
      </c>
      <c r="AV897" s="12" t="s">
        <v>84</v>
      </c>
      <c r="AW897" s="12" t="s">
        <v>41</v>
      </c>
      <c r="AX897" s="12" t="s">
        <v>77</v>
      </c>
      <c r="AY897" s="229" t="s">
        <v>153</v>
      </c>
    </row>
    <row r="898" spans="2:51" s="13" customFormat="1" ht="13.5">
      <c r="B898" s="230"/>
      <c r="C898" s="231"/>
      <c r="D898" s="220" t="s">
        <v>162</v>
      </c>
      <c r="E898" s="232" t="s">
        <v>34</v>
      </c>
      <c r="F898" s="233" t="s">
        <v>925</v>
      </c>
      <c r="G898" s="231"/>
      <c r="H898" s="234">
        <v>175.334</v>
      </c>
      <c r="I898" s="235"/>
      <c r="J898" s="231"/>
      <c r="K898" s="231"/>
      <c r="L898" s="236"/>
      <c r="M898" s="237"/>
      <c r="N898" s="238"/>
      <c r="O898" s="238"/>
      <c r="P898" s="238"/>
      <c r="Q898" s="238"/>
      <c r="R898" s="238"/>
      <c r="S898" s="238"/>
      <c r="T898" s="239"/>
      <c r="AT898" s="240" t="s">
        <v>162</v>
      </c>
      <c r="AU898" s="240" t="s">
        <v>86</v>
      </c>
      <c r="AV898" s="13" t="s">
        <v>86</v>
      </c>
      <c r="AW898" s="13" t="s">
        <v>41</v>
      </c>
      <c r="AX898" s="13" t="s">
        <v>77</v>
      </c>
      <c r="AY898" s="240" t="s">
        <v>153</v>
      </c>
    </row>
    <row r="899" spans="2:51" s="14" customFormat="1" ht="13.5">
      <c r="B899" s="241"/>
      <c r="C899" s="242"/>
      <c r="D899" s="220" t="s">
        <v>162</v>
      </c>
      <c r="E899" s="253" t="s">
        <v>34</v>
      </c>
      <c r="F899" s="254" t="s">
        <v>168</v>
      </c>
      <c r="G899" s="242"/>
      <c r="H899" s="255">
        <v>878.211</v>
      </c>
      <c r="I899" s="247"/>
      <c r="J899" s="242"/>
      <c r="K899" s="242"/>
      <c r="L899" s="248"/>
      <c r="M899" s="249"/>
      <c r="N899" s="250"/>
      <c r="O899" s="250"/>
      <c r="P899" s="250"/>
      <c r="Q899" s="250"/>
      <c r="R899" s="250"/>
      <c r="S899" s="250"/>
      <c r="T899" s="251"/>
      <c r="AT899" s="252" t="s">
        <v>162</v>
      </c>
      <c r="AU899" s="252" t="s">
        <v>86</v>
      </c>
      <c r="AV899" s="14" t="s">
        <v>160</v>
      </c>
      <c r="AW899" s="14" t="s">
        <v>41</v>
      </c>
      <c r="AX899" s="14" t="s">
        <v>77</v>
      </c>
      <c r="AY899" s="252" t="s">
        <v>153</v>
      </c>
    </row>
    <row r="900" spans="2:51" s="13" customFormat="1" ht="13.5">
      <c r="B900" s="230"/>
      <c r="C900" s="231"/>
      <c r="D900" s="220" t="s">
        <v>162</v>
      </c>
      <c r="E900" s="232" t="s">
        <v>34</v>
      </c>
      <c r="F900" s="233" t="s">
        <v>926</v>
      </c>
      <c r="G900" s="231"/>
      <c r="H900" s="234">
        <v>167.958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AT900" s="240" t="s">
        <v>162</v>
      </c>
      <c r="AU900" s="240" t="s">
        <v>86</v>
      </c>
      <c r="AV900" s="13" t="s">
        <v>86</v>
      </c>
      <c r="AW900" s="13" t="s">
        <v>41</v>
      </c>
      <c r="AX900" s="13" t="s">
        <v>77</v>
      </c>
      <c r="AY900" s="240" t="s">
        <v>153</v>
      </c>
    </row>
    <row r="901" spans="2:51" s="14" customFormat="1" ht="13.5">
      <c r="B901" s="241"/>
      <c r="C901" s="242"/>
      <c r="D901" s="243" t="s">
        <v>162</v>
      </c>
      <c r="E901" s="244" t="s">
        <v>34</v>
      </c>
      <c r="F901" s="245" t="s">
        <v>168</v>
      </c>
      <c r="G901" s="242"/>
      <c r="H901" s="246">
        <v>167.958</v>
      </c>
      <c r="I901" s="247"/>
      <c r="J901" s="242"/>
      <c r="K901" s="242"/>
      <c r="L901" s="248"/>
      <c r="M901" s="249"/>
      <c r="N901" s="250"/>
      <c r="O901" s="250"/>
      <c r="P901" s="250"/>
      <c r="Q901" s="250"/>
      <c r="R901" s="250"/>
      <c r="S901" s="250"/>
      <c r="T901" s="251"/>
      <c r="AT901" s="252" t="s">
        <v>162</v>
      </c>
      <c r="AU901" s="252" t="s">
        <v>86</v>
      </c>
      <c r="AV901" s="14" t="s">
        <v>160</v>
      </c>
      <c r="AW901" s="14" t="s">
        <v>41</v>
      </c>
      <c r="AX901" s="14" t="s">
        <v>84</v>
      </c>
      <c r="AY901" s="252" t="s">
        <v>153</v>
      </c>
    </row>
    <row r="902" spans="2:65" s="1" customFormat="1" ht="22.5" customHeight="1">
      <c r="B902" s="43"/>
      <c r="C902" s="277" t="s">
        <v>927</v>
      </c>
      <c r="D902" s="277" t="s">
        <v>928</v>
      </c>
      <c r="E902" s="278" t="s">
        <v>929</v>
      </c>
      <c r="F902" s="279" t="s">
        <v>930</v>
      </c>
      <c r="G902" s="280" t="s">
        <v>318</v>
      </c>
      <c r="H902" s="281">
        <v>33143.668</v>
      </c>
      <c r="I902" s="282"/>
      <c r="J902" s="283">
        <f>ROUND(I902*H902,2)</f>
        <v>0</v>
      </c>
      <c r="K902" s="279" t="s">
        <v>159</v>
      </c>
      <c r="L902" s="284"/>
      <c r="M902" s="285" t="s">
        <v>34</v>
      </c>
      <c r="N902" s="286" t="s">
        <v>48</v>
      </c>
      <c r="O902" s="44"/>
      <c r="P902" s="215">
        <f>O902*H902</f>
        <v>0</v>
      </c>
      <c r="Q902" s="215">
        <v>0.0058</v>
      </c>
      <c r="R902" s="215">
        <f>Q902*H902</f>
        <v>192.23327439999997</v>
      </c>
      <c r="S902" s="215">
        <v>0</v>
      </c>
      <c r="T902" s="216">
        <f>S902*H902</f>
        <v>0</v>
      </c>
      <c r="AR902" s="25" t="s">
        <v>215</v>
      </c>
      <c r="AT902" s="25" t="s">
        <v>928</v>
      </c>
      <c r="AU902" s="25" t="s">
        <v>86</v>
      </c>
      <c r="AY902" s="25" t="s">
        <v>153</v>
      </c>
      <c r="BE902" s="217">
        <f>IF(N902="základní",J902,0)</f>
        <v>0</v>
      </c>
      <c r="BF902" s="217">
        <f>IF(N902="snížená",J902,0)</f>
        <v>0</v>
      </c>
      <c r="BG902" s="217">
        <f>IF(N902="zákl. přenesená",J902,0)</f>
        <v>0</v>
      </c>
      <c r="BH902" s="217">
        <f>IF(N902="sníž. přenesená",J902,0)</f>
        <v>0</v>
      </c>
      <c r="BI902" s="217">
        <f>IF(N902="nulová",J902,0)</f>
        <v>0</v>
      </c>
      <c r="BJ902" s="25" t="s">
        <v>84</v>
      </c>
      <c r="BK902" s="217">
        <f>ROUND(I902*H902,2)</f>
        <v>0</v>
      </c>
      <c r="BL902" s="25" t="s">
        <v>160</v>
      </c>
      <c r="BM902" s="25" t="s">
        <v>931</v>
      </c>
    </row>
    <row r="903" spans="2:47" s="1" customFormat="1" ht="27">
      <c r="B903" s="43"/>
      <c r="C903" s="65"/>
      <c r="D903" s="220" t="s">
        <v>932</v>
      </c>
      <c r="E903" s="65"/>
      <c r="F903" s="287" t="s">
        <v>933</v>
      </c>
      <c r="G903" s="65"/>
      <c r="H903" s="65"/>
      <c r="I903" s="174"/>
      <c r="J903" s="65"/>
      <c r="K903" s="65"/>
      <c r="L903" s="63"/>
      <c r="M903" s="288"/>
      <c r="N903" s="44"/>
      <c r="O903" s="44"/>
      <c r="P903" s="44"/>
      <c r="Q903" s="44"/>
      <c r="R903" s="44"/>
      <c r="S903" s="44"/>
      <c r="T903" s="80"/>
      <c r="AT903" s="25" t="s">
        <v>932</v>
      </c>
      <c r="AU903" s="25" t="s">
        <v>86</v>
      </c>
    </row>
    <row r="904" spans="2:51" s="12" customFormat="1" ht="13.5">
      <c r="B904" s="218"/>
      <c r="C904" s="219"/>
      <c r="D904" s="220" t="s">
        <v>162</v>
      </c>
      <c r="E904" s="221" t="s">
        <v>34</v>
      </c>
      <c r="F904" s="222" t="s">
        <v>934</v>
      </c>
      <c r="G904" s="219"/>
      <c r="H904" s="223" t="s">
        <v>34</v>
      </c>
      <c r="I904" s="224"/>
      <c r="J904" s="219"/>
      <c r="K904" s="219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162</v>
      </c>
      <c r="AU904" s="229" t="s">
        <v>86</v>
      </c>
      <c r="AV904" s="12" t="s">
        <v>84</v>
      </c>
      <c r="AW904" s="12" t="s">
        <v>41</v>
      </c>
      <c r="AX904" s="12" t="s">
        <v>77</v>
      </c>
      <c r="AY904" s="229" t="s">
        <v>153</v>
      </c>
    </row>
    <row r="905" spans="2:51" s="12" customFormat="1" ht="27">
      <c r="B905" s="218"/>
      <c r="C905" s="219"/>
      <c r="D905" s="220" t="s">
        <v>162</v>
      </c>
      <c r="E905" s="221" t="s">
        <v>34</v>
      </c>
      <c r="F905" s="222" t="s">
        <v>920</v>
      </c>
      <c r="G905" s="219"/>
      <c r="H905" s="223" t="s">
        <v>34</v>
      </c>
      <c r="I905" s="224"/>
      <c r="J905" s="219"/>
      <c r="K905" s="219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162</v>
      </c>
      <c r="AU905" s="229" t="s">
        <v>86</v>
      </c>
      <c r="AV905" s="12" t="s">
        <v>84</v>
      </c>
      <c r="AW905" s="12" t="s">
        <v>41</v>
      </c>
      <c r="AX905" s="12" t="s">
        <v>77</v>
      </c>
      <c r="AY905" s="229" t="s">
        <v>153</v>
      </c>
    </row>
    <row r="906" spans="2:51" s="12" customFormat="1" ht="13.5">
      <c r="B906" s="218"/>
      <c r="C906" s="219"/>
      <c r="D906" s="220" t="s">
        <v>162</v>
      </c>
      <c r="E906" s="221" t="s">
        <v>34</v>
      </c>
      <c r="F906" s="222" t="s">
        <v>921</v>
      </c>
      <c r="G906" s="219"/>
      <c r="H906" s="223" t="s">
        <v>34</v>
      </c>
      <c r="I906" s="224"/>
      <c r="J906" s="219"/>
      <c r="K906" s="219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162</v>
      </c>
      <c r="AU906" s="229" t="s">
        <v>86</v>
      </c>
      <c r="AV906" s="12" t="s">
        <v>84</v>
      </c>
      <c r="AW906" s="12" t="s">
        <v>41</v>
      </c>
      <c r="AX906" s="12" t="s">
        <v>77</v>
      </c>
      <c r="AY906" s="229" t="s">
        <v>153</v>
      </c>
    </row>
    <row r="907" spans="2:51" s="12" customFormat="1" ht="13.5">
      <c r="B907" s="218"/>
      <c r="C907" s="219"/>
      <c r="D907" s="220" t="s">
        <v>162</v>
      </c>
      <c r="E907" s="221" t="s">
        <v>34</v>
      </c>
      <c r="F907" s="222" t="s">
        <v>837</v>
      </c>
      <c r="G907" s="219"/>
      <c r="H907" s="223" t="s">
        <v>34</v>
      </c>
      <c r="I907" s="224"/>
      <c r="J907" s="219"/>
      <c r="K907" s="219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162</v>
      </c>
      <c r="AU907" s="229" t="s">
        <v>86</v>
      </c>
      <c r="AV907" s="12" t="s">
        <v>84</v>
      </c>
      <c r="AW907" s="12" t="s">
        <v>41</v>
      </c>
      <c r="AX907" s="12" t="s">
        <v>77</v>
      </c>
      <c r="AY907" s="229" t="s">
        <v>153</v>
      </c>
    </row>
    <row r="908" spans="2:51" s="13" customFormat="1" ht="13.5">
      <c r="B908" s="230"/>
      <c r="C908" s="231"/>
      <c r="D908" s="220" t="s">
        <v>162</v>
      </c>
      <c r="E908" s="232" t="s">
        <v>34</v>
      </c>
      <c r="F908" s="233" t="s">
        <v>922</v>
      </c>
      <c r="G908" s="231"/>
      <c r="H908" s="234">
        <v>248.663</v>
      </c>
      <c r="I908" s="235"/>
      <c r="J908" s="231"/>
      <c r="K908" s="231"/>
      <c r="L908" s="236"/>
      <c r="M908" s="237"/>
      <c r="N908" s="238"/>
      <c r="O908" s="238"/>
      <c r="P908" s="238"/>
      <c r="Q908" s="238"/>
      <c r="R908" s="238"/>
      <c r="S908" s="238"/>
      <c r="T908" s="239"/>
      <c r="AT908" s="240" t="s">
        <v>162</v>
      </c>
      <c r="AU908" s="240" t="s">
        <v>86</v>
      </c>
      <c r="AV908" s="13" t="s">
        <v>86</v>
      </c>
      <c r="AW908" s="13" t="s">
        <v>41</v>
      </c>
      <c r="AX908" s="13" t="s">
        <v>77</v>
      </c>
      <c r="AY908" s="240" t="s">
        <v>153</v>
      </c>
    </row>
    <row r="909" spans="2:51" s="12" customFormat="1" ht="13.5">
      <c r="B909" s="218"/>
      <c r="C909" s="219"/>
      <c r="D909" s="220" t="s">
        <v>162</v>
      </c>
      <c r="E909" s="221" t="s">
        <v>34</v>
      </c>
      <c r="F909" s="222" t="s">
        <v>839</v>
      </c>
      <c r="G909" s="219"/>
      <c r="H909" s="223" t="s">
        <v>34</v>
      </c>
      <c r="I909" s="224"/>
      <c r="J909" s="219"/>
      <c r="K909" s="219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162</v>
      </c>
      <c r="AU909" s="229" t="s">
        <v>86</v>
      </c>
      <c r="AV909" s="12" t="s">
        <v>84</v>
      </c>
      <c r="AW909" s="12" t="s">
        <v>41</v>
      </c>
      <c r="AX909" s="12" t="s">
        <v>77</v>
      </c>
      <c r="AY909" s="229" t="s">
        <v>153</v>
      </c>
    </row>
    <row r="910" spans="2:51" s="13" customFormat="1" ht="13.5">
      <c r="B910" s="230"/>
      <c r="C910" s="231"/>
      <c r="D910" s="220" t="s">
        <v>162</v>
      </c>
      <c r="E910" s="232" t="s">
        <v>34</v>
      </c>
      <c r="F910" s="233" t="s">
        <v>923</v>
      </c>
      <c r="G910" s="231"/>
      <c r="H910" s="234">
        <v>207.474</v>
      </c>
      <c r="I910" s="235"/>
      <c r="J910" s="231"/>
      <c r="K910" s="231"/>
      <c r="L910" s="236"/>
      <c r="M910" s="237"/>
      <c r="N910" s="238"/>
      <c r="O910" s="238"/>
      <c r="P910" s="238"/>
      <c r="Q910" s="238"/>
      <c r="R910" s="238"/>
      <c r="S910" s="238"/>
      <c r="T910" s="239"/>
      <c r="AT910" s="240" t="s">
        <v>162</v>
      </c>
      <c r="AU910" s="240" t="s">
        <v>86</v>
      </c>
      <c r="AV910" s="13" t="s">
        <v>86</v>
      </c>
      <c r="AW910" s="13" t="s">
        <v>41</v>
      </c>
      <c r="AX910" s="13" t="s">
        <v>77</v>
      </c>
      <c r="AY910" s="240" t="s">
        <v>153</v>
      </c>
    </row>
    <row r="911" spans="2:51" s="12" customFormat="1" ht="13.5">
      <c r="B911" s="218"/>
      <c r="C911" s="219"/>
      <c r="D911" s="220" t="s">
        <v>162</v>
      </c>
      <c r="E911" s="221" t="s">
        <v>34</v>
      </c>
      <c r="F911" s="222" t="s">
        <v>841</v>
      </c>
      <c r="G911" s="219"/>
      <c r="H911" s="223" t="s">
        <v>34</v>
      </c>
      <c r="I911" s="224"/>
      <c r="J911" s="219"/>
      <c r="K911" s="219"/>
      <c r="L911" s="225"/>
      <c r="M911" s="226"/>
      <c r="N911" s="227"/>
      <c r="O911" s="227"/>
      <c r="P911" s="227"/>
      <c r="Q911" s="227"/>
      <c r="R911" s="227"/>
      <c r="S911" s="227"/>
      <c r="T911" s="228"/>
      <c r="AT911" s="229" t="s">
        <v>162</v>
      </c>
      <c r="AU911" s="229" t="s">
        <v>86</v>
      </c>
      <c r="AV911" s="12" t="s">
        <v>84</v>
      </c>
      <c r="AW911" s="12" t="s">
        <v>41</v>
      </c>
      <c r="AX911" s="12" t="s">
        <v>77</v>
      </c>
      <c r="AY911" s="229" t="s">
        <v>153</v>
      </c>
    </row>
    <row r="912" spans="2:51" s="13" customFormat="1" ht="13.5">
      <c r="B912" s="230"/>
      <c r="C912" s="231"/>
      <c r="D912" s="220" t="s">
        <v>162</v>
      </c>
      <c r="E912" s="232" t="s">
        <v>34</v>
      </c>
      <c r="F912" s="233" t="s">
        <v>924</v>
      </c>
      <c r="G912" s="231"/>
      <c r="H912" s="234">
        <v>246.74</v>
      </c>
      <c r="I912" s="235"/>
      <c r="J912" s="231"/>
      <c r="K912" s="231"/>
      <c r="L912" s="236"/>
      <c r="M912" s="237"/>
      <c r="N912" s="238"/>
      <c r="O912" s="238"/>
      <c r="P912" s="238"/>
      <c r="Q912" s="238"/>
      <c r="R912" s="238"/>
      <c r="S912" s="238"/>
      <c r="T912" s="239"/>
      <c r="AT912" s="240" t="s">
        <v>162</v>
      </c>
      <c r="AU912" s="240" t="s">
        <v>86</v>
      </c>
      <c r="AV912" s="13" t="s">
        <v>86</v>
      </c>
      <c r="AW912" s="13" t="s">
        <v>41</v>
      </c>
      <c r="AX912" s="13" t="s">
        <v>77</v>
      </c>
      <c r="AY912" s="240" t="s">
        <v>153</v>
      </c>
    </row>
    <row r="913" spans="2:51" s="12" customFormat="1" ht="13.5">
      <c r="B913" s="218"/>
      <c r="C913" s="219"/>
      <c r="D913" s="220" t="s">
        <v>162</v>
      </c>
      <c r="E913" s="221" t="s">
        <v>34</v>
      </c>
      <c r="F913" s="222" t="s">
        <v>843</v>
      </c>
      <c r="G913" s="219"/>
      <c r="H913" s="223" t="s">
        <v>34</v>
      </c>
      <c r="I913" s="224"/>
      <c r="J913" s="219"/>
      <c r="K913" s="219"/>
      <c r="L913" s="225"/>
      <c r="M913" s="226"/>
      <c r="N913" s="227"/>
      <c r="O913" s="227"/>
      <c r="P913" s="227"/>
      <c r="Q913" s="227"/>
      <c r="R913" s="227"/>
      <c r="S913" s="227"/>
      <c r="T913" s="228"/>
      <c r="AT913" s="229" t="s">
        <v>162</v>
      </c>
      <c r="AU913" s="229" t="s">
        <v>86</v>
      </c>
      <c r="AV913" s="12" t="s">
        <v>84</v>
      </c>
      <c r="AW913" s="12" t="s">
        <v>41</v>
      </c>
      <c r="AX913" s="12" t="s">
        <v>77</v>
      </c>
      <c r="AY913" s="229" t="s">
        <v>153</v>
      </c>
    </row>
    <row r="914" spans="2:51" s="13" customFormat="1" ht="13.5">
      <c r="B914" s="230"/>
      <c r="C914" s="231"/>
      <c r="D914" s="220" t="s">
        <v>162</v>
      </c>
      <c r="E914" s="232" t="s">
        <v>34</v>
      </c>
      <c r="F914" s="233" t="s">
        <v>925</v>
      </c>
      <c r="G914" s="231"/>
      <c r="H914" s="234">
        <v>175.334</v>
      </c>
      <c r="I914" s="235"/>
      <c r="J914" s="231"/>
      <c r="K914" s="231"/>
      <c r="L914" s="236"/>
      <c r="M914" s="237"/>
      <c r="N914" s="238"/>
      <c r="O914" s="238"/>
      <c r="P914" s="238"/>
      <c r="Q914" s="238"/>
      <c r="R914" s="238"/>
      <c r="S914" s="238"/>
      <c r="T914" s="239"/>
      <c r="AT914" s="240" t="s">
        <v>162</v>
      </c>
      <c r="AU914" s="240" t="s">
        <v>86</v>
      </c>
      <c r="AV914" s="13" t="s">
        <v>86</v>
      </c>
      <c r="AW914" s="13" t="s">
        <v>41</v>
      </c>
      <c r="AX914" s="13" t="s">
        <v>77</v>
      </c>
      <c r="AY914" s="240" t="s">
        <v>153</v>
      </c>
    </row>
    <row r="915" spans="2:51" s="14" customFormat="1" ht="13.5">
      <c r="B915" s="241"/>
      <c r="C915" s="242"/>
      <c r="D915" s="220" t="s">
        <v>162</v>
      </c>
      <c r="E915" s="253" t="s">
        <v>34</v>
      </c>
      <c r="F915" s="254" t="s">
        <v>168</v>
      </c>
      <c r="G915" s="242"/>
      <c r="H915" s="255">
        <v>878.211</v>
      </c>
      <c r="I915" s="247"/>
      <c r="J915" s="242"/>
      <c r="K915" s="242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162</v>
      </c>
      <c r="AU915" s="252" t="s">
        <v>86</v>
      </c>
      <c r="AV915" s="14" t="s">
        <v>160</v>
      </c>
      <c r="AW915" s="14" t="s">
        <v>41</v>
      </c>
      <c r="AX915" s="14" t="s">
        <v>77</v>
      </c>
      <c r="AY915" s="252" t="s">
        <v>153</v>
      </c>
    </row>
    <row r="916" spans="2:51" s="13" customFormat="1" ht="13.5">
      <c r="B916" s="230"/>
      <c r="C916" s="231"/>
      <c r="D916" s="220" t="s">
        <v>162</v>
      </c>
      <c r="E916" s="232" t="s">
        <v>34</v>
      </c>
      <c r="F916" s="233" t="s">
        <v>935</v>
      </c>
      <c r="G916" s="231"/>
      <c r="H916" s="234">
        <v>746.479</v>
      </c>
      <c r="I916" s="235"/>
      <c r="J916" s="231"/>
      <c r="K916" s="231"/>
      <c r="L916" s="236"/>
      <c r="M916" s="237"/>
      <c r="N916" s="238"/>
      <c r="O916" s="238"/>
      <c r="P916" s="238"/>
      <c r="Q916" s="238"/>
      <c r="R916" s="238"/>
      <c r="S916" s="238"/>
      <c r="T916" s="239"/>
      <c r="AT916" s="240" t="s">
        <v>162</v>
      </c>
      <c r="AU916" s="240" t="s">
        <v>86</v>
      </c>
      <c r="AV916" s="13" t="s">
        <v>86</v>
      </c>
      <c r="AW916" s="13" t="s">
        <v>41</v>
      </c>
      <c r="AX916" s="13" t="s">
        <v>77</v>
      </c>
      <c r="AY916" s="240" t="s">
        <v>153</v>
      </c>
    </row>
    <row r="917" spans="2:51" s="14" customFormat="1" ht="13.5">
      <c r="B917" s="241"/>
      <c r="C917" s="242"/>
      <c r="D917" s="220" t="s">
        <v>162</v>
      </c>
      <c r="E917" s="253" t="s">
        <v>34</v>
      </c>
      <c r="F917" s="254" t="s">
        <v>168</v>
      </c>
      <c r="G917" s="242"/>
      <c r="H917" s="255">
        <v>746.479</v>
      </c>
      <c r="I917" s="247"/>
      <c r="J917" s="242"/>
      <c r="K917" s="242"/>
      <c r="L917" s="248"/>
      <c r="M917" s="249"/>
      <c r="N917" s="250"/>
      <c r="O917" s="250"/>
      <c r="P917" s="250"/>
      <c r="Q917" s="250"/>
      <c r="R917" s="250"/>
      <c r="S917" s="250"/>
      <c r="T917" s="251"/>
      <c r="AT917" s="252" t="s">
        <v>162</v>
      </c>
      <c r="AU917" s="252" t="s">
        <v>86</v>
      </c>
      <c r="AV917" s="14" t="s">
        <v>160</v>
      </c>
      <c r="AW917" s="14" t="s">
        <v>41</v>
      </c>
      <c r="AX917" s="14" t="s">
        <v>77</v>
      </c>
      <c r="AY917" s="252" t="s">
        <v>153</v>
      </c>
    </row>
    <row r="918" spans="2:51" s="13" customFormat="1" ht="13.5">
      <c r="B918" s="230"/>
      <c r="C918" s="231"/>
      <c r="D918" s="220" t="s">
        <v>162</v>
      </c>
      <c r="E918" s="232" t="s">
        <v>34</v>
      </c>
      <c r="F918" s="233" t="s">
        <v>936</v>
      </c>
      <c r="G918" s="231"/>
      <c r="H918" s="234">
        <v>33143.668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AT918" s="240" t="s">
        <v>162</v>
      </c>
      <c r="AU918" s="240" t="s">
        <v>86</v>
      </c>
      <c r="AV918" s="13" t="s">
        <v>86</v>
      </c>
      <c r="AW918" s="13" t="s">
        <v>41</v>
      </c>
      <c r="AX918" s="13" t="s">
        <v>77</v>
      </c>
      <c r="AY918" s="240" t="s">
        <v>153</v>
      </c>
    </row>
    <row r="919" spans="2:51" s="14" customFormat="1" ht="13.5">
      <c r="B919" s="241"/>
      <c r="C919" s="242"/>
      <c r="D919" s="243" t="s">
        <v>162</v>
      </c>
      <c r="E919" s="244" t="s">
        <v>34</v>
      </c>
      <c r="F919" s="245" t="s">
        <v>168</v>
      </c>
      <c r="G919" s="242"/>
      <c r="H919" s="246">
        <v>33143.668</v>
      </c>
      <c r="I919" s="247"/>
      <c r="J919" s="242"/>
      <c r="K919" s="242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162</v>
      </c>
      <c r="AU919" s="252" t="s">
        <v>86</v>
      </c>
      <c r="AV919" s="14" t="s">
        <v>160</v>
      </c>
      <c r="AW919" s="14" t="s">
        <v>41</v>
      </c>
      <c r="AX919" s="14" t="s">
        <v>84</v>
      </c>
      <c r="AY919" s="252" t="s">
        <v>153</v>
      </c>
    </row>
    <row r="920" spans="2:65" s="1" customFormat="1" ht="22.5" customHeight="1">
      <c r="B920" s="43"/>
      <c r="C920" s="206" t="s">
        <v>937</v>
      </c>
      <c r="D920" s="206" t="s">
        <v>155</v>
      </c>
      <c r="E920" s="207" t="s">
        <v>938</v>
      </c>
      <c r="F920" s="208" t="s">
        <v>939</v>
      </c>
      <c r="G920" s="209" t="s">
        <v>158</v>
      </c>
      <c r="H920" s="210">
        <v>57</v>
      </c>
      <c r="I920" s="211"/>
      <c r="J920" s="212">
        <f>ROUND(I920*H920,2)</f>
        <v>0</v>
      </c>
      <c r="K920" s="208" t="s">
        <v>34</v>
      </c>
      <c r="L920" s="63"/>
      <c r="M920" s="213" t="s">
        <v>34</v>
      </c>
      <c r="N920" s="214" t="s">
        <v>48</v>
      </c>
      <c r="O920" s="44"/>
      <c r="P920" s="215">
        <f>O920*H920</f>
        <v>0</v>
      </c>
      <c r="Q920" s="215">
        <v>0.50375</v>
      </c>
      <c r="R920" s="215">
        <f>Q920*H920</f>
        <v>28.71375</v>
      </c>
      <c r="S920" s="215">
        <v>1.95</v>
      </c>
      <c r="T920" s="216">
        <f>S920*H920</f>
        <v>111.14999999999999</v>
      </c>
      <c r="AR920" s="25" t="s">
        <v>160</v>
      </c>
      <c r="AT920" s="25" t="s">
        <v>155</v>
      </c>
      <c r="AU920" s="25" t="s">
        <v>86</v>
      </c>
      <c r="AY920" s="25" t="s">
        <v>153</v>
      </c>
      <c r="BE920" s="217">
        <f>IF(N920="základní",J920,0)</f>
        <v>0</v>
      </c>
      <c r="BF920" s="217">
        <f>IF(N920="snížená",J920,0)</f>
        <v>0</v>
      </c>
      <c r="BG920" s="217">
        <f>IF(N920="zákl. přenesená",J920,0)</f>
        <v>0</v>
      </c>
      <c r="BH920" s="217">
        <f>IF(N920="sníž. přenesená",J920,0)</f>
        <v>0</v>
      </c>
      <c r="BI920" s="217">
        <f>IF(N920="nulová",J920,0)</f>
        <v>0</v>
      </c>
      <c r="BJ920" s="25" t="s">
        <v>84</v>
      </c>
      <c r="BK920" s="217">
        <f>ROUND(I920*H920,2)</f>
        <v>0</v>
      </c>
      <c r="BL920" s="25" t="s">
        <v>160</v>
      </c>
      <c r="BM920" s="25" t="s">
        <v>940</v>
      </c>
    </row>
    <row r="921" spans="2:51" s="12" customFormat="1" ht="27">
      <c r="B921" s="218"/>
      <c r="C921" s="219"/>
      <c r="D921" s="220" t="s">
        <v>162</v>
      </c>
      <c r="E921" s="221" t="s">
        <v>34</v>
      </c>
      <c r="F921" s="222" t="s">
        <v>941</v>
      </c>
      <c r="G921" s="219"/>
      <c r="H921" s="223" t="s">
        <v>34</v>
      </c>
      <c r="I921" s="224"/>
      <c r="J921" s="219"/>
      <c r="K921" s="219"/>
      <c r="L921" s="225"/>
      <c r="M921" s="226"/>
      <c r="N921" s="227"/>
      <c r="O921" s="227"/>
      <c r="P921" s="227"/>
      <c r="Q921" s="227"/>
      <c r="R921" s="227"/>
      <c r="S921" s="227"/>
      <c r="T921" s="228"/>
      <c r="AT921" s="229" t="s">
        <v>162</v>
      </c>
      <c r="AU921" s="229" t="s">
        <v>86</v>
      </c>
      <c r="AV921" s="12" t="s">
        <v>84</v>
      </c>
      <c r="AW921" s="12" t="s">
        <v>41</v>
      </c>
      <c r="AX921" s="12" t="s">
        <v>77</v>
      </c>
      <c r="AY921" s="229" t="s">
        <v>153</v>
      </c>
    </row>
    <row r="922" spans="2:51" s="12" customFormat="1" ht="13.5">
      <c r="B922" s="218"/>
      <c r="C922" s="219"/>
      <c r="D922" s="220" t="s">
        <v>162</v>
      </c>
      <c r="E922" s="221" t="s">
        <v>34</v>
      </c>
      <c r="F922" s="222" t="s">
        <v>942</v>
      </c>
      <c r="G922" s="219"/>
      <c r="H922" s="223" t="s">
        <v>34</v>
      </c>
      <c r="I922" s="224"/>
      <c r="J922" s="219"/>
      <c r="K922" s="219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162</v>
      </c>
      <c r="AU922" s="229" t="s">
        <v>86</v>
      </c>
      <c r="AV922" s="12" t="s">
        <v>84</v>
      </c>
      <c r="AW922" s="12" t="s">
        <v>41</v>
      </c>
      <c r="AX922" s="12" t="s">
        <v>77</v>
      </c>
      <c r="AY922" s="229" t="s">
        <v>153</v>
      </c>
    </row>
    <row r="923" spans="2:51" s="13" customFormat="1" ht="13.5">
      <c r="B923" s="230"/>
      <c r="C923" s="231"/>
      <c r="D923" s="220" t="s">
        <v>162</v>
      </c>
      <c r="E923" s="232" t="s">
        <v>34</v>
      </c>
      <c r="F923" s="233" t="s">
        <v>943</v>
      </c>
      <c r="G923" s="231"/>
      <c r="H923" s="234">
        <v>57</v>
      </c>
      <c r="I923" s="235"/>
      <c r="J923" s="231"/>
      <c r="K923" s="231"/>
      <c r="L923" s="236"/>
      <c r="M923" s="237"/>
      <c r="N923" s="238"/>
      <c r="O923" s="238"/>
      <c r="P923" s="238"/>
      <c r="Q923" s="238"/>
      <c r="R923" s="238"/>
      <c r="S923" s="238"/>
      <c r="T923" s="239"/>
      <c r="AT923" s="240" t="s">
        <v>162</v>
      </c>
      <c r="AU923" s="240" t="s">
        <v>86</v>
      </c>
      <c r="AV923" s="13" t="s">
        <v>86</v>
      </c>
      <c r="AW923" s="13" t="s">
        <v>41</v>
      </c>
      <c r="AX923" s="13" t="s">
        <v>77</v>
      </c>
      <c r="AY923" s="240" t="s">
        <v>153</v>
      </c>
    </row>
    <row r="924" spans="2:51" s="14" customFormat="1" ht="13.5">
      <c r="B924" s="241"/>
      <c r="C924" s="242"/>
      <c r="D924" s="243" t="s">
        <v>162</v>
      </c>
      <c r="E924" s="244" t="s">
        <v>34</v>
      </c>
      <c r="F924" s="245" t="s">
        <v>168</v>
      </c>
      <c r="G924" s="242"/>
      <c r="H924" s="246">
        <v>57</v>
      </c>
      <c r="I924" s="247"/>
      <c r="J924" s="242"/>
      <c r="K924" s="242"/>
      <c r="L924" s="248"/>
      <c r="M924" s="249"/>
      <c r="N924" s="250"/>
      <c r="O924" s="250"/>
      <c r="P924" s="250"/>
      <c r="Q924" s="250"/>
      <c r="R924" s="250"/>
      <c r="S924" s="250"/>
      <c r="T924" s="251"/>
      <c r="AT924" s="252" t="s">
        <v>162</v>
      </c>
      <c r="AU924" s="252" t="s">
        <v>86</v>
      </c>
      <c r="AV924" s="14" t="s">
        <v>160</v>
      </c>
      <c r="AW924" s="14" t="s">
        <v>41</v>
      </c>
      <c r="AX924" s="14" t="s">
        <v>84</v>
      </c>
      <c r="AY924" s="252" t="s">
        <v>153</v>
      </c>
    </row>
    <row r="925" spans="2:65" s="1" customFormat="1" ht="22.5" customHeight="1">
      <c r="B925" s="43"/>
      <c r="C925" s="206" t="s">
        <v>944</v>
      </c>
      <c r="D925" s="206" t="s">
        <v>155</v>
      </c>
      <c r="E925" s="207" t="s">
        <v>945</v>
      </c>
      <c r="F925" s="208" t="s">
        <v>946</v>
      </c>
      <c r="G925" s="209" t="s">
        <v>171</v>
      </c>
      <c r="H925" s="210">
        <v>9.352</v>
      </c>
      <c r="I925" s="211"/>
      <c r="J925" s="212">
        <f>ROUND(I925*H925,2)</f>
        <v>0</v>
      </c>
      <c r="K925" s="208" t="s">
        <v>159</v>
      </c>
      <c r="L925" s="63"/>
      <c r="M925" s="213" t="s">
        <v>34</v>
      </c>
      <c r="N925" s="214" t="s">
        <v>48</v>
      </c>
      <c r="O925" s="44"/>
      <c r="P925" s="215">
        <f>O925*H925</f>
        <v>0</v>
      </c>
      <c r="Q925" s="215">
        <v>0.50375</v>
      </c>
      <c r="R925" s="215">
        <f>Q925*H925</f>
        <v>4.71107</v>
      </c>
      <c r="S925" s="215">
        <v>2.5</v>
      </c>
      <c r="T925" s="216">
        <f>S925*H925</f>
        <v>23.380000000000003</v>
      </c>
      <c r="AR925" s="25" t="s">
        <v>160</v>
      </c>
      <c r="AT925" s="25" t="s">
        <v>155</v>
      </c>
      <c r="AU925" s="25" t="s">
        <v>86</v>
      </c>
      <c r="AY925" s="25" t="s">
        <v>153</v>
      </c>
      <c r="BE925" s="217">
        <f>IF(N925="základní",J925,0)</f>
        <v>0</v>
      </c>
      <c r="BF925" s="217">
        <f>IF(N925="snížená",J925,0)</f>
        <v>0</v>
      </c>
      <c r="BG925" s="217">
        <f>IF(N925="zákl. přenesená",J925,0)</f>
        <v>0</v>
      </c>
      <c r="BH925" s="217">
        <f>IF(N925="sníž. přenesená",J925,0)</f>
        <v>0</v>
      </c>
      <c r="BI925" s="217">
        <f>IF(N925="nulová",J925,0)</f>
        <v>0</v>
      </c>
      <c r="BJ925" s="25" t="s">
        <v>84</v>
      </c>
      <c r="BK925" s="217">
        <f>ROUND(I925*H925,2)</f>
        <v>0</v>
      </c>
      <c r="BL925" s="25" t="s">
        <v>160</v>
      </c>
      <c r="BM925" s="25" t="s">
        <v>947</v>
      </c>
    </row>
    <row r="926" spans="2:51" s="12" customFormat="1" ht="13.5">
      <c r="B926" s="218"/>
      <c r="C926" s="219"/>
      <c r="D926" s="220" t="s">
        <v>162</v>
      </c>
      <c r="E926" s="221" t="s">
        <v>34</v>
      </c>
      <c r="F926" s="222" t="s">
        <v>948</v>
      </c>
      <c r="G926" s="219"/>
      <c r="H926" s="223" t="s">
        <v>34</v>
      </c>
      <c r="I926" s="224"/>
      <c r="J926" s="219"/>
      <c r="K926" s="219"/>
      <c r="L926" s="225"/>
      <c r="M926" s="226"/>
      <c r="N926" s="227"/>
      <c r="O926" s="227"/>
      <c r="P926" s="227"/>
      <c r="Q926" s="227"/>
      <c r="R926" s="227"/>
      <c r="S926" s="227"/>
      <c r="T926" s="228"/>
      <c r="AT926" s="229" t="s">
        <v>162</v>
      </c>
      <c r="AU926" s="229" t="s">
        <v>86</v>
      </c>
      <c r="AV926" s="12" t="s">
        <v>84</v>
      </c>
      <c r="AW926" s="12" t="s">
        <v>41</v>
      </c>
      <c r="AX926" s="12" t="s">
        <v>77</v>
      </c>
      <c r="AY926" s="229" t="s">
        <v>153</v>
      </c>
    </row>
    <row r="927" spans="2:51" s="12" customFormat="1" ht="13.5">
      <c r="B927" s="218"/>
      <c r="C927" s="219"/>
      <c r="D927" s="220" t="s">
        <v>162</v>
      </c>
      <c r="E927" s="221" t="s">
        <v>34</v>
      </c>
      <c r="F927" s="222" t="s">
        <v>949</v>
      </c>
      <c r="G927" s="219"/>
      <c r="H927" s="223" t="s">
        <v>34</v>
      </c>
      <c r="I927" s="224"/>
      <c r="J927" s="219"/>
      <c r="K927" s="219"/>
      <c r="L927" s="225"/>
      <c r="M927" s="226"/>
      <c r="N927" s="227"/>
      <c r="O927" s="227"/>
      <c r="P927" s="227"/>
      <c r="Q927" s="227"/>
      <c r="R927" s="227"/>
      <c r="S927" s="227"/>
      <c r="T927" s="228"/>
      <c r="AT927" s="229" t="s">
        <v>162</v>
      </c>
      <c r="AU927" s="229" t="s">
        <v>86</v>
      </c>
      <c r="AV927" s="12" t="s">
        <v>84</v>
      </c>
      <c r="AW927" s="12" t="s">
        <v>41</v>
      </c>
      <c r="AX927" s="12" t="s">
        <v>77</v>
      </c>
      <c r="AY927" s="229" t="s">
        <v>153</v>
      </c>
    </row>
    <row r="928" spans="2:51" s="12" customFormat="1" ht="13.5">
      <c r="B928" s="218"/>
      <c r="C928" s="219"/>
      <c r="D928" s="220" t="s">
        <v>162</v>
      </c>
      <c r="E928" s="221" t="s">
        <v>34</v>
      </c>
      <c r="F928" s="222" t="s">
        <v>837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162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153</v>
      </c>
    </row>
    <row r="929" spans="2:51" s="13" customFormat="1" ht="13.5">
      <c r="B929" s="230"/>
      <c r="C929" s="231"/>
      <c r="D929" s="220" t="s">
        <v>162</v>
      </c>
      <c r="E929" s="232" t="s">
        <v>34</v>
      </c>
      <c r="F929" s="233" t="s">
        <v>950</v>
      </c>
      <c r="G929" s="231"/>
      <c r="H929" s="234">
        <v>35.461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162</v>
      </c>
      <c r="AU929" s="240" t="s">
        <v>86</v>
      </c>
      <c r="AV929" s="13" t="s">
        <v>86</v>
      </c>
      <c r="AW929" s="13" t="s">
        <v>41</v>
      </c>
      <c r="AX929" s="13" t="s">
        <v>77</v>
      </c>
      <c r="AY929" s="240" t="s">
        <v>153</v>
      </c>
    </row>
    <row r="930" spans="2:51" s="12" customFormat="1" ht="13.5">
      <c r="B930" s="218"/>
      <c r="C930" s="219"/>
      <c r="D930" s="220" t="s">
        <v>162</v>
      </c>
      <c r="E930" s="221" t="s">
        <v>34</v>
      </c>
      <c r="F930" s="222" t="s">
        <v>839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162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153</v>
      </c>
    </row>
    <row r="931" spans="2:51" s="13" customFormat="1" ht="13.5">
      <c r="B931" s="230"/>
      <c r="C931" s="231"/>
      <c r="D931" s="220" t="s">
        <v>162</v>
      </c>
      <c r="E931" s="232" t="s">
        <v>34</v>
      </c>
      <c r="F931" s="233" t="s">
        <v>951</v>
      </c>
      <c r="G931" s="231"/>
      <c r="H931" s="234">
        <v>33.711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162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153</v>
      </c>
    </row>
    <row r="932" spans="2:51" s="12" customFormat="1" ht="13.5">
      <c r="B932" s="218"/>
      <c r="C932" s="219"/>
      <c r="D932" s="220" t="s">
        <v>162</v>
      </c>
      <c r="E932" s="221" t="s">
        <v>34</v>
      </c>
      <c r="F932" s="222" t="s">
        <v>841</v>
      </c>
      <c r="G932" s="219"/>
      <c r="H932" s="223" t="s">
        <v>34</v>
      </c>
      <c r="I932" s="224"/>
      <c r="J932" s="219"/>
      <c r="K932" s="219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162</v>
      </c>
      <c r="AU932" s="229" t="s">
        <v>86</v>
      </c>
      <c r="AV932" s="12" t="s">
        <v>84</v>
      </c>
      <c r="AW932" s="12" t="s">
        <v>41</v>
      </c>
      <c r="AX932" s="12" t="s">
        <v>77</v>
      </c>
      <c r="AY932" s="229" t="s">
        <v>153</v>
      </c>
    </row>
    <row r="933" spans="2:51" s="13" customFormat="1" ht="13.5">
      <c r="B933" s="230"/>
      <c r="C933" s="231"/>
      <c r="D933" s="220" t="s">
        <v>162</v>
      </c>
      <c r="E933" s="232" t="s">
        <v>34</v>
      </c>
      <c r="F933" s="233" t="s">
        <v>952</v>
      </c>
      <c r="G933" s="231"/>
      <c r="H933" s="234">
        <v>41.283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162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153</v>
      </c>
    </row>
    <row r="934" spans="2:51" s="12" customFormat="1" ht="13.5">
      <c r="B934" s="218"/>
      <c r="C934" s="219"/>
      <c r="D934" s="220" t="s">
        <v>162</v>
      </c>
      <c r="E934" s="221" t="s">
        <v>34</v>
      </c>
      <c r="F934" s="222" t="s">
        <v>843</v>
      </c>
      <c r="G934" s="219"/>
      <c r="H934" s="223" t="s">
        <v>34</v>
      </c>
      <c r="I934" s="224"/>
      <c r="J934" s="219"/>
      <c r="K934" s="219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162</v>
      </c>
      <c r="AU934" s="229" t="s">
        <v>86</v>
      </c>
      <c r="AV934" s="12" t="s">
        <v>84</v>
      </c>
      <c r="AW934" s="12" t="s">
        <v>41</v>
      </c>
      <c r="AX934" s="12" t="s">
        <v>77</v>
      </c>
      <c r="AY934" s="229" t="s">
        <v>153</v>
      </c>
    </row>
    <row r="935" spans="2:51" s="13" customFormat="1" ht="13.5">
      <c r="B935" s="230"/>
      <c r="C935" s="231"/>
      <c r="D935" s="220" t="s">
        <v>162</v>
      </c>
      <c r="E935" s="232" t="s">
        <v>34</v>
      </c>
      <c r="F935" s="233" t="s">
        <v>953</v>
      </c>
      <c r="G935" s="231"/>
      <c r="H935" s="234">
        <v>45.414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AT935" s="240" t="s">
        <v>162</v>
      </c>
      <c r="AU935" s="240" t="s">
        <v>86</v>
      </c>
      <c r="AV935" s="13" t="s">
        <v>86</v>
      </c>
      <c r="AW935" s="13" t="s">
        <v>41</v>
      </c>
      <c r="AX935" s="13" t="s">
        <v>77</v>
      </c>
      <c r="AY935" s="240" t="s">
        <v>153</v>
      </c>
    </row>
    <row r="936" spans="2:51" s="14" customFormat="1" ht="13.5">
      <c r="B936" s="241"/>
      <c r="C936" s="242"/>
      <c r="D936" s="220" t="s">
        <v>162</v>
      </c>
      <c r="E936" s="253" t="s">
        <v>34</v>
      </c>
      <c r="F936" s="254" t="s">
        <v>168</v>
      </c>
      <c r="G936" s="242"/>
      <c r="H936" s="255">
        <v>155.869</v>
      </c>
      <c r="I936" s="247"/>
      <c r="J936" s="242"/>
      <c r="K936" s="242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162</v>
      </c>
      <c r="AU936" s="252" t="s">
        <v>86</v>
      </c>
      <c r="AV936" s="14" t="s">
        <v>160</v>
      </c>
      <c r="AW936" s="14" t="s">
        <v>41</v>
      </c>
      <c r="AX936" s="14" t="s">
        <v>77</v>
      </c>
      <c r="AY936" s="252" t="s">
        <v>153</v>
      </c>
    </row>
    <row r="937" spans="2:51" s="13" customFormat="1" ht="13.5">
      <c r="B937" s="230"/>
      <c r="C937" s="231"/>
      <c r="D937" s="220" t="s">
        <v>162</v>
      </c>
      <c r="E937" s="232" t="s">
        <v>34</v>
      </c>
      <c r="F937" s="233" t="s">
        <v>954</v>
      </c>
      <c r="G937" s="231"/>
      <c r="H937" s="234">
        <v>9.352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162</v>
      </c>
      <c r="AU937" s="240" t="s">
        <v>86</v>
      </c>
      <c r="AV937" s="13" t="s">
        <v>86</v>
      </c>
      <c r="AW937" s="13" t="s">
        <v>41</v>
      </c>
      <c r="AX937" s="13" t="s">
        <v>77</v>
      </c>
      <c r="AY937" s="240" t="s">
        <v>153</v>
      </c>
    </row>
    <row r="938" spans="2:51" s="14" customFormat="1" ht="13.5">
      <c r="B938" s="241"/>
      <c r="C938" s="242"/>
      <c r="D938" s="243" t="s">
        <v>162</v>
      </c>
      <c r="E938" s="244" t="s">
        <v>34</v>
      </c>
      <c r="F938" s="245" t="s">
        <v>168</v>
      </c>
      <c r="G938" s="242"/>
      <c r="H938" s="246">
        <v>9.352</v>
      </c>
      <c r="I938" s="247"/>
      <c r="J938" s="242"/>
      <c r="K938" s="242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162</v>
      </c>
      <c r="AU938" s="252" t="s">
        <v>86</v>
      </c>
      <c r="AV938" s="14" t="s">
        <v>160</v>
      </c>
      <c r="AW938" s="14" t="s">
        <v>41</v>
      </c>
      <c r="AX938" s="14" t="s">
        <v>84</v>
      </c>
      <c r="AY938" s="252" t="s">
        <v>153</v>
      </c>
    </row>
    <row r="939" spans="2:65" s="1" customFormat="1" ht="22.5" customHeight="1">
      <c r="B939" s="43"/>
      <c r="C939" s="277" t="s">
        <v>955</v>
      </c>
      <c r="D939" s="277" t="s">
        <v>928</v>
      </c>
      <c r="E939" s="278" t="s">
        <v>956</v>
      </c>
      <c r="F939" s="279" t="s">
        <v>957</v>
      </c>
      <c r="G939" s="280" t="s">
        <v>158</v>
      </c>
      <c r="H939" s="281">
        <v>14.028</v>
      </c>
      <c r="I939" s="282"/>
      <c r="J939" s="283">
        <f>ROUND(I939*H939,2)</f>
        <v>0</v>
      </c>
      <c r="K939" s="279" t="s">
        <v>159</v>
      </c>
      <c r="L939" s="284"/>
      <c r="M939" s="285" t="s">
        <v>34</v>
      </c>
      <c r="N939" s="286" t="s">
        <v>48</v>
      </c>
      <c r="O939" s="44"/>
      <c r="P939" s="215">
        <f>O939*H939</f>
        <v>0</v>
      </c>
      <c r="Q939" s="215">
        <v>0.54</v>
      </c>
      <c r="R939" s="215">
        <f>Q939*H939</f>
        <v>7.575120000000001</v>
      </c>
      <c r="S939" s="215">
        <v>0</v>
      </c>
      <c r="T939" s="216">
        <f>S939*H939</f>
        <v>0</v>
      </c>
      <c r="AR939" s="25" t="s">
        <v>215</v>
      </c>
      <c r="AT939" s="25" t="s">
        <v>928</v>
      </c>
      <c r="AU939" s="25" t="s">
        <v>86</v>
      </c>
      <c r="AY939" s="25" t="s">
        <v>153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25" t="s">
        <v>84</v>
      </c>
      <c r="BK939" s="217">
        <f>ROUND(I939*H939,2)</f>
        <v>0</v>
      </c>
      <c r="BL939" s="25" t="s">
        <v>160</v>
      </c>
      <c r="BM939" s="25" t="s">
        <v>958</v>
      </c>
    </row>
    <row r="940" spans="2:51" s="12" customFormat="1" ht="13.5">
      <c r="B940" s="218"/>
      <c r="C940" s="219"/>
      <c r="D940" s="220" t="s">
        <v>162</v>
      </c>
      <c r="E940" s="221" t="s">
        <v>34</v>
      </c>
      <c r="F940" s="222" t="s">
        <v>948</v>
      </c>
      <c r="G940" s="219"/>
      <c r="H940" s="223" t="s">
        <v>34</v>
      </c>
      <c r="I940" s="224"/>
      <c r="J940" s="219"/>
      <c r="K940" s="219"/>
      <c r="L940" s="225"/>
      <c r="M940" s="226"/>
      <c r="N940" s="227"/>
      <c r="O940" s="227"/>
      <c r="P940" s="227"/>
      <c r="Q940" s="227"/>
      <c r="R940" s="227"/>
      <c r="S940" s="227"/>
      <c r="T940" s="228"/>
      <c r="AT940" s="229" t="s">
        <v>162</v>
      </c>
      <c r="AU940" s="229" t="s">
        <v>86</v>
      </c>
      <c r="AV940" s="12" t="s">
        <v>84</v>
      </c>
      <c r="AW940" s="12" t="s">
        <v>41</v>
      </c>
      <c r="AX940" s="12" t="s">
        <v>77</v>
      </c>
      <c r="AY940" s="229" t="s">
        <v>153</v>
      </c>
    </row>
    <row r="941" spans="2:51" s="12" customFormat="1" ht="13.5">
      <c r="B941" s="218"/>
      <c r="C941" s="219"/>
      <c r="D941" s="220" t="s">
        <v>162</v>
      </c>
      <c r="E941" s="221" t="s">
        <v>34</v>
      </c>
      <c r="F941" s="222" t="s">
        <v>949</v>
      </c>
      <c r="G941" s="219"/>
      <c r="H941" s="223" t="s">
        <v>34</v>
      </c>
      <c r="I941" s="224"/>
      <c r="J941" s="219"/>
      <c r="K941" s="219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162</v>
      </c>
      <c r="AU941" s="229" t="s">
        <v>86</v>
      </c>
      <c r="AV941" s="12" t="s">
        <v>84</v>
      </c>
      <c r="AW941" s="12" t="s">
        <v>41</v>
      </c>
      <c r="AX941" s="12" t="s">
        <v>77</v>
      </c>
      <c r="AY941" s="229" t="s">
        <v>153</v>
      </c>
    </row>
    <row r="942" spans="2:51" s="12" customFormat="1" ht="13.5">
      <c r="B942" s="218"/>
      <c r="C942" s="219"/>
      <c r="D942" s="220" t="s">
        <v>162</v>
      </c>
      <c r="E942" s="221" t="s">
        <v>34</v>
      </c>
      <c r="F942" s="222" t="s">
        <v>837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162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153</v>
      </c>
    </row>
    <row r="943" spans="2:51" s="13" customFormat="1" ht="13.5">
      <c r="B943" s="230"/>
      <c r="C943" s="231"/>
      <c r="D943" s="220" t="s">
        <v>162</v>
      </c>
      <c r="E943" s="232" t="s">
        <v>34</v>
      </c>
      <c r="F943" s="233" t="s">
        <v>950</v>
      </c>
      <c r="G943" s="231"/>
      <c r="H943" s="234">
        <v>35.461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162</v>
      </c>
      <c r="AU943" s="240" t="s">
        <v>86</v>
      </c>
      <c r="AV943" s="13" t="s">
        <v>86</v>
      </c>
      <c r="AW943" s="13" t="s">
        <v>41</v>
      </c>
      <c r="AX943" s="13" t="s">
        <v>77</v>
      </c>
      <c r="AY943" s="240" t="s">
        <v>153</v>
      </c>
    </row>
    <row r="944" spans="2:51" s="12" customFormat="1" ht="13.5">
      <c r="B944" s="218"/>
      <c r="C944" s="219"/>
      <c r="D944" s="220" t="s">
        <v>162</v>
      </c>
      <c r="E944" s="221" t="s">
        <v>34</v>
      </c>
      <c r="F944" s="222" t="s">
        <v>839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162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153</v>
      </c>
    </row>
    <row r="945" spans="2:51" s="13" customFormat="1" ht="13.5">
      <c r="B945" s="230"/>
      <c r="C945" s="231"/>
      <c r="D945" s="220" t="s">
        <v>162</v>
      </c>
      <c r="E945" s="232" t="s">
        <v>34</v>
      </c>
      <c r="F945" s="233" t="s">
        <v>951</v>
      </c>
      <c r="G945" s="231"/>
      <c r="H945" s="234">
        <v>33.711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162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153</v>
      </c>
    </row>
    <row r="946" spans="2:51" s="12" customFormat="1" ht="13.5">
      <c r="B946" s="218"/>
      <c r="C946" s="219"/>
      <c r="D946" s="220" t="s">
        <v>162</v>
      </c>
      <c r="E946" s="221" t="s">
        <v>34</v>
      </c>
      <c r="F946" s="222" t="s">
        <v>841</v>
      </c>
      <c r="G946" s="219"/>
      <c r="H946" s="223" t="s">
        <v>34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162</v>
      </c>
      <c r="AU946" s="229" t="s">
        <v>86</v>
      </c>
      <c r="AV946" s="12" t="s">
        <v>84</v>
      </c>
      <c r="AW946" s="12" t="s">
        <v>41</v>
      </c>
      <c r="AX946" s="12" t="s">
        <v>77</v>
      </c>
      <c r="AY946" s="229" t="s">
        <v>153</v>
      </c>
    </row>
    <row r="947" spans="2:51" s="13" customFormat="1" ht="13.5">
      <c r="B947" s="230"/>
      <c r="C947" s="231"/>
      <c r="D947" s="220" t="s">
        <v>162</v>
      </c>
      <c r="E947" s="232" t="s">
        <v>34</v>
      </c>
      <c r="F947" s="233" t="s">
        <v>952</v>
      </c>
      <c r="G947" s="231"/>
      <c r="H947" s="234">
        <v>41.283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162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153</v>
      </c>
    </row>
    <row r="948" spans="2:51" s="12" customFormat="1" ht="13.5">
      <c r="B948" s="218"/>
      <c r="C948" s="219"/>
      <c r="D948" s="220" t="s">
        <v>162</v>
      </c>
      <c r="E948" s="221" t="s">
        <v>34</v>
      </c>
      <c r="F948" s="222" t="s">
        <v>843</v>
      </c>
      <c r="G948" s="219"/>
      <c r="H948" s="223" t="s">
        <v>34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162</v>
      </c>
      <c r="AU948" s="229" t="s">
        <v>86</v>
      </c>
      <c r="AV948" s="12" t="s">
        <v>84</v>
      </c>
      <c r="AW948" s="12" t="s">
        <v>41</v>
      </c>
      <c r="AX948" s="12" t="s">
        <v>77</v>
      </c>
      <c r="AY948" s="229" t="s">
        <v>153</v>
      </c>
    </row>
    <row r="949" spans="2:51" s="13" customFormat="1" ht="13.5">
      <c r="B949" s="230"/>
      <c r="C949" s="231"/>
      <c r="D949" s="220" t="s">
        <v>162</v>
      </c>
      <c r="E949" s="232" t="s">
        <v>34</v>
      </c>
      <c r="F949" s="233" t="s">
        <v>953</v>
      </c>
      <c r="G949" s="231"/>
      <c r="H949" s="234">
        <v>45.414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162</v>
      </c>
      <c r="AU949" s="240" t="s">
        <v>86</v>
      </c>
      <c r="AV949" s="13" t="s">
        <v>86</v>
      </c>
      <c r="AW949" s="13" t="s">
        <v>41</v>
      </c>
      <c r="AX949" s="13" t="s">
        <v>77</v>
      </c>
      <c r="AY949" s="240" t="s">
        <v>153</v>
      </c>
    </row>
    <row r="950" spans="2:51" s="14" customFormat="1" ht="13.5">
      <c r="B950" s="241"/>
      <c r="C950" s="242"/>
      <c r="D950" s="220" t="s">
        <v>162</v>
      </c>
      <c r="E950" s="253" t="s">
        <v>34</v>
      </c>
      <c r="F950" s="254" t="s">
        <v>168</v>
      </c>
      <c r="G950" s="242"/>
      <c r="H950" s="255">
        <v>155.869</v>
      </c>
      <c r="I950" s="247"/>
      <c r="J950" s="242"/>
      <c r="K950" s="242"/>
      <c r="L950" s="248"/>
      <c r="M950" s="249"/>
      <c r="N950" s="250"/>
      <c r="O950" s="250"/>
      <c r="P950" s="250"/>
      <c r="Q950" s="250"/>
      <c r="R950" s="250"/>
      <c r="S950" s="250"/>
      <c r="T950" s="251"/>
      <c r="AT950" s="252" t="s">
        <v>162</v>
      </c>
      <c r="AU950" s="252" t="s">
        <v>86</v>
      </c>
      <c r="AV950" s="14" t="s">
        <v>160</v>
      </c>
      <c r="AW950" s="14" t="s">
        <v>41</v>
      </c>
      <c r="AX950" s="14" t="s">
        <v>77</v>
      </c>
      <c r="AY950" s="252" t="s">
        <v>153</v>
      </c>
    </row>
    <row r="951" spans="2:51" s="13" customFormat="1" ht="27">
      <c r="B951" s="230"/>
      <c r="C951" s="231"/>
      <c r="D951" s="220" t="s">
        <v>162</v>
      </c>
      <c r="E951" s="232" t="s">
        <v>34</v>
      </c>
      <c r="F951" s="233" t="s">
        <v>959</v>
      </c>
      <c r="G951" s="231"/>
      <c r="H951" s="234">
        <v>14.028</v>
      </c>
      <c r="I951" s="235"/>
      <c r="J951" s="231"/>
      <c r="K951" s="231"/>
      <c r="L951" s="236"/>
      <c r="M951" s="237"/>
      <c r="N951" s="238"/>
      <c r="O951" s="238"/>
      <c r="P951" s="238"/>
      <c r="Q951" s="238"/>
      <c r="R951" s="238"/>
      <c r="S951" s="238"/>
      <c r="T951" s="239"/>
      <c r="AT951" s="240" t="s">
        <v>162</v>
      </c>
      <c r="AU951" s="240" t="s">
        <v>86</v>
      </c>
      <c r="AV951" s="13" t="s">
        <v>86</v>
      </c>
      <c r="AW951" s="13" t="s">
        <v>41</v>
      </c>
      <c r="AX951" s="13" t="s">
        <v>77</v>
      </c>
      <c r="AY951" s="240" t="s">
        <v>153</v>
      </c>
    </row>
    <row r="952" spans="2:51" s="14" customFormat="1" ht="13.5">
      <c r="B952" s="241"/>
      <c r="C952" s="242"/>
      <c r="D952" s="243" t="s">
        <v>162</v>
      </c>
      <c r="E952" s="244" t="s">
        <v>34</v>
      </c>
      <c r="F952" s="245" t="s">
        <v>168</v>
      </c>
      <c r="G952" s="242"/>
      <c r="H952" s="246">
        <v>14.028</v>
      </c>
      <c r="I952" s="247"/>
      <c r="J952" s="242"/>
      <c r="K952" s="242"/>
      <c r="L952" s="248"/>
      <c r="M952" s="249"/>
      <c r="N952" s="250"/>
      <c r="O952" s="250"/>
      <c r="P952" s="250"/>
      <c r="Q952" s="250"/>
      <c r="R952" s="250"/>
      <c r="S952" s="250"/>
      <c r="T952" s="251"/>
      <c r="AT952" s="252" t="s">
        <v>162</v>
      </c>
      <c r="AU952" s="252" t="s">
        <v>86</v>
      </c>
      <c r="AV952" s="14" t="s">
        <v>160</v>
      </c>
      <c r="AW952" s="14" t="s">
        <v>41</v>
      </c>
      <c r="AX952" s="14" t="s">
        <v>84</v>
      </c>
      <c r="AY952" s="252" t="s">
        <v>153</v>
      </c>
    </row>
    <row r="953" spans="2:65" s="1" customFormat="1" ht="22.5" customHeight="1">
      <c r="B953" s="43"/>
      <c r="C953" s="206" t="s">
        <v>960</v>
      </c>
      <c r="D953" s="206" t="s">
        <v>155</v>
      </c>
      <c r="E953" s="207" t="s">
        <v>961</v>
      </c>
      <c r="F953" s="208" t="s">
        <v>962</v>
      </c>
      <c r="G953" s="209" t="s">
        <v>158</v>
      </c>
      <c r="H953" s="210">
        <v>14.028</v>
      </c>
      <c r="I953" s="211"/>
      <c r="J953" s="212">
        <f>ROUND(I953*H953,2)</f>
        <v>0</v>
      </c>
      <c r="K953" s="208" t="s">
        <v>34</v>
      </c>
      <c r="L953" s="63"/>
      <c r="M953" s="213" t="s">
        <v>34</v>
      </c>
      <c r="N953" s="214" t="s">
        <v>48</v>
      </c>
      <c r="O953" s="44"/>
      <c r="P953" s="215">
        <f>O953*H953</f>
        <v>0</v>
      </c>
      <c r="Q953" s="215">
        <v>0.50375</v>
      </c>
      <c r="R953" s="215">
        <f>Q953*H953</f>
        <v>7.066605000000001</v>
      </c>
      <c r="S953" s="215">
        <v>2.5</v>
      </c>
      <c r="T953" s="216">
        <f>S953*H953</f>
        <v>35.07</v>
      </c>
      <c r="AR953" s="25" t="s">
        <v>160</v>
      </c>
      <c r="AT953" s="25" t="s">
        <v>155</v>
      </c>
      <c r="AU953" s="25" t="s">
        <v>86</v>
      </c>
      <c r="AY953" s="25" t="s">
        <v>153</v>
      </c>
      <c r="BE953" s="217">
        <f>IF(N953="základní",J953,0)</f>
        <v>0</v>
      </c>
      <c r="BF953" s="217">
        <f>IF(N953="snížená",J953,0)</f>
        <v>0</v>
      </c>
      <c r="BG953" s="217">
        <f>IF(N953="zákl. přenesená",J953,0)</f>
        <v>0</v>
      </c>
      <c r="BH953" s="217">
        <f>IF(N953="sníž. přenesená",J953,0)</f>
        <v>0</v>
      </c>
      <c r="BI953" s="217">
        <f>IF(N953="nulová",J953,0)</f>
        <v>0</v>
      </c>
      <c r="BJ953" s="25" t="s">
        <v>84</v>
      </c>
      <c r="BK953" s="217">
        <f>ROUND(I953*H953,2)</f>
        <v>0</v>
      </c>
      <c r="BL953" s="25" t="s">
        <v>160</v>
      </c>
      <c r="BM953" s="25" t="s">
        <v>963</v>
      </c>
    </row>
    <row r="954" spans="2:51" s="12" customFormat="1" ht="13.5">
      <c r="B954" s="218"/>
      <c r="C954" s="219"/>
      <c r="D954" s="220" t="s">
        <v>162</v>
      </c>
      <c r="E954" s="221" t="s">
        <v>34</v>
      </c>
      <c r="F954" s="222" t="s">
        <v>948</v>
      </c>
      <c r="G954" s="219"/>
      <c r="H954" s="223" t="s">
        <v>34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162</v>
      </c>
      <c r="AU954" s="229" t="s">
        <v>86</v>
      </c>
      <c r="AV954" s="12" t="s">
        <v>84</v>
      </c>
      <c r="AW954" s="12" t="s">
        <v>41</v>
      </c>
      <c r="AX954" s="12" t="s">
        <v>77</v>
      </c>
      <c r="AY954" s="229" t="s">
        <v>153</v>
      </c>
    </row>
    <row r="955" spans="2:51" s="12" customFormat="1" ht="13.5">
      <c r="B955" s="218"/>
      <c r="C955" s="219"/>
      <c r="D955" s="220" t="s">
        <v>162</v>
      </c>
      <c r="E955" s="221" t="s">
        <v>34</v>
      </c>
      <c r="F955" s="222" t="s">
        <v>949</v>
      </c>
      <c r="G955" s="219"/>
      <c r="H955" s="223" t="s">
        <v>34</v>
      </c>
      <c r="I955" s="224"/>
      <c r="J955" s="219"/>
      <c r="K955" s="219"/>
      <c r="L955" s="225"/>
      <c r="M955" s="226"/>
      <c r="N955" s="227"/>
      <c r="O955" s="227"/>
      <c r="P955" s="227"/>
      <c r="Q955" s="227"/>
      <c r="R955" s="227"/>
      <c r="S955" s="227"/>
      <c r="T955" s="228"/>
      <c r="AT955" s="229" t="s">
        <v>162</v>
      </c>
      <c r="AU955" s="229" t="s">
        <v>86</v>
      </c>
      <c r="AV955" s="12" t="s">
        <v>84</v>
      </c>
      <c r="AW955" s="12" t="s">
        <v>41</v>
      </c>
      <c r="AX955" s="12" t="s">
        <v>77</v>
      </c>
      <c r="AY955" s="229" t="s">
        <v>153</v>
      </c>
    </row>
    <row r="956" spans="2:51" s="12" customFormat="1" ht="13.5">
      <c r="B956" s="218"/>
      <c r="C956" s="219"/>
      <c r="D956" s="220" t="s">
        <v>162</v>
      </c>
      <c r="E956" s="221" t="s">
        <v>34</v>
      </c>
      <c r="F956" s="222" t="s">
        <v>837</v>
      </c>
      <c r="G956" s="219"/>
      <c r="H956" s="223" t="s">
        <v>34</v>
      </c>
      <c r="I956" s="224"/>
      <c r="J956" s="219"/>
      <c r="K956" s="219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162</v>
      </c>
      <c r="AU956" s="229" t="s">
        <v>86</v>
      </c>
      <c r="AV956" s="12" t="s">
        <v>84</v>
      </c>
      <c r="AW956" s="12" t="s">
        <v>41</v>
      </c>
      <c r="AX956" s="12" t="s">
        <v>77</v>
      </c>
      <c r="AY956" s="229" t="s">
        <v>153</v>
      </c>
    </row>
    <row r="957" spans="2:51" s="13" customFormat="1" ht="13.5">
      <c r="B957" s="230"/>
      <c r="C957" s="231"/>
      <c r="D957" s="220" t="s">
        <v>162</v>
      </c>
      <c r="E957" s="232" t="s">
        <v>34</v>
      </c>
      <c r="F957" s="233" t="s">
        <v>950</v>
      </c>
      <c r="G957" s="231"/>
      <c r="H957" s="234">
        <v>35.461</v>
      </c>
      <c r="I957" s="235"/>
      <c r="J957" s="231"/>
      <c r="K957" s="231"/>
      <c r="L957" s="236"/>
      <c r="M957" s="237"/>
      <c r="N957" s="238"/>
      <c r="O957" s="238"/>
      <c r="P957" s="238"/>
      <c r="Q957" s="238"/>
      <c r="R957" s="238"/>
      <c r="S957" s="238"/>
      <c r="T957" s="239"/>
      <c r="AT957" s="240" t="s">
        <v>162</v>
      </c>
      <c r="AU957" s="240" t="s">
        <v>86</v>
      </c>
      <c r="AV957" s="13" t="s">
        <v>86</v>
      </c>
      <c r="AW957" s="13" t="s">
        <v>41</v>
      </c>
      <c r="AX957" s="13" t="s">
        <v>77</v>
      </c>
      <c r="AY957" s="240" t="s">
        <v>153</v>
      </c>
    </row>
    <row r="958" spans="2:51" s="12" customFormat="1" ht="13.5">
      <c r="B958" s="218"/>
      <c r="C958" s="219"/>
      <c r="D958" s="220" t="s">
        <v>162</v>
      </c>
      <c r="E958" s="221" t="s">
        <v>34</v>
      </c>
      <c r="F958" s="222" t="s">
        <v>839</v>
      </c>
      <c r="G958" s="219"/>
      <c r="H958" s="223" t="s">
        <v>34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162</v>
      </c>
      <c r="AU958" s="229" t="s">
        <v>86</v>
      </c>
      <c r="AV958" s="12" t="s">
        <v>84</v>
      </c>
      <c r="AW958" s="12" t="s">
        <v>41</v>
      </c>
      <c r="AX958" s="12" t="s">
        <v>77</v>
      </c>
      <c r="AY958" s="229" t="s">
        <v>153</v>
      </c>
    </row>
    <row r="959" spans="2:51" s="13" customFormat="1" ht="13.5">
      <c r="B959" s="230"/>
      <c r="C959" s="231"/>
      <c r="D959" s="220" t="s">
        <v>162</v>
      </c>
      <c r="E959" s="232" t="s">
        <v>34</v>
      </c>
      <c r="F959" s="233" t="s">
        <v>951</v>
      </c>
      <c r="G959" s="231"/>
      <c r="H959" s="234">
        <v>33.711</v>
      </c>
      <c r="I959" s="235"/>
      <c r="J959" s="231"/>
      <c r="K959" s="231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162</v>
      </c>
      <c r="AU959" s="240" t="s">
        <v>86</v>
      </c>
      <c r="AV959" s="13" t="s">
        <v>86</v>
      </c>
      <c r="AW959" s="13" t="s">
        <v>41</v>
      </c>
      <c r="AX959" s="13" t="s">
        <v>77</v>
      </c>
      <c r="AY959" s="240" t="s">
        <v>153</v>
      </c>
    </row>
    <row r="960" spans="2:51" s="12" customFormat="1" ht="13.5">
      <c r="B960" s="218"/>
      <c r="C960" s="219"/>
      <c r="D960" s="220" t="s">
        <v>162</v>
      </c>
      <c r="E960" s="221" t="s">
        <v>34</v>
      </c>
      <c r="F960" s="222" t="s">
        <v>841</v>
      </c>
      <c r="G960" s="219"/>
      <c r="H960" s="223" t="s">
        <v>34</v>
      </c>
      <c r="I960" s="224"/>
      <c r="J960" s="219"/>
      <c r="K960" s="219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162</v>
      </c>
      <c r="AU960" s="229" t="s">
        <v>86</v>
      </c>
      <c r="AV960" s="12" t="s">
        <v>84</v>
      </c>
      <c r="AW960" s="12" t="s">
        <v>41</v>
      </c>
      <c r="AX960" s="12" t="s">
        <v>77</v>
      </c>
      <c r="AY960" s="229" t="s">
        <v>153</v>
      </c>
    </row>
    <row r="961" spans="2:51" s="13" customFormat="1" ht="13.5">
      <c r="B961" s="230"/>
      <c r="C961" s="231"/>
      <c r="D961" s="220" t="s">
        <v>162</v>
      </c>
      <c r="E961" s="232" t="s">
        <v>34</v>
      </c>
      <c r="F961" s="233" t="s">
        <v>952</v>
      </c>
      <c r="G961" s="231"/>
      <c r="H961" s="234">
        <v>41.283</v>
      </c>
      <c r="I961" s="235"/>
      <c r="J961" s="231"/>
      <c r="K961" s="231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162</v>
      </c>
      <c r="AU961" s="240" t="s">
        <v>86</v>
      </c>
      <c r="AV961" s="13" t="s">
        <v>86</v>
      </c>
      <c r="AW961" s="13" t="s">
        <v>41</v>
      </c>
      <c r="AX961" s="13" t="s">
        <v>77</v>
      </c>
      <c r="AY961" s="240" t="s">
        <v>153</v>
      </c>
    </row>
    <row r="962" spans="2:51" s="12" customFormat="1" ht="13.5">
      <c r="B962" s="218"/>
      <c r="C962" s="219"/>
      <c r="D962" s="220" t="s">
        <v>162</v>
      </c>
      <c r="E962" s="221" t="s">
        <v>34</v>
      </c>
      <c r="F962" s="222" t="s">
        <v>843</v>
      </c>
      <c r="G962" s="219"/>
      <c r="H962" s="223" t="s">
        <v>34</v>
      </c>
      <c r="I962" s="224"/>
      <c r="J962" s="219"/>
      <c r="K962" s="219"/>
      <c r="L962" s="225"/>
      <c r="M962" s="226"/>
      <c r="N962" s="227"/>
      <c r="O962" s="227"/>
      <c r="P962" s="227"/>
      <c r="Q962" s="227"/>
      <c r="R962" s="227"/>
      <c r="S962" s="227"/>
      <c r="T962" s="228"/>
      <c r="AT962" s="229" t="s">
        <v>162</v>
      </c>
      <c r="AU962" s="229" t="s">
        <v>86</v>
      </c>
      <c r="AV962" s="12" t="s">
        <v>84</v>
      </c>
      <c r="AW962" s="12" t="s">
        <v>41</v>
      </c>
      <c r="AX962" s="12" t="s">
        <v>77</v>
      </c>
      <c r="AY962" s="229" t="s">
        <v>153</v>
      </c>
    </row>
    <row r="963" spans="2:51" s="13" customFormat="1" ht="13.5">
      <c r="B963" s="230"/>
      <c r="C963" s="231"/>
      <c r="D963" s="220" t="s">
        <v>162</v>
      </c>
      <c r="E963" s="232" t="s">
        <v>34</v>
      </c>
      <c r="F963" s="233" t="s">
        <v>953</v>
      </c>
      <c r="G963" s="231"/>
      <c r="H963" s="234">
        <v>45.414</v>
      </c>
      <c r="I963" s="235"/>
      <c r="J963" s="231"/>
      <c r="K963" s="231"/>
      <c r="L963" s="236"/>
      <c r="M963" s="237"/>
      <c r="N963" s="238"/>
      <c r="O963" s="238"/>
      <c r="P963" s="238"/>
      <c r="Q963" s="238"/>
      <c r="R963" s="238"/>
      <c r="S963" s="238"/>
      <c r="T963" s="239"/>
      <c r="AT963" s="240" t="s">
        <v>162</v>
      </c>
      <c r="AU963" s="240" t="s">
        <v>86</v>
      </c>
      <c r="AV963" s="13" t="s">
        <v>86</v>
      </c>
      <c r="AW963" s="13" t="s">
        <v>41</v>
      </c>
      <c r="AX963" s="13" t="s">
        <v>77</v>
      </c>
      <c r="AY963" s="240" t="s">
        <v>153</v>
      </c>
    </row>
    <row r="964" spans="2:51" s="14" customFormat="1" ht="13.5">
      <c r="B964" s="241"/>
      <c r="C964" s="242"/>
      <c r="D964" s="220" t="s">
        <v>162</v>
      </c>
      <c r="E964" s="253" t="s">
        <v>34</v>
      </c>
      <c r="F964" s="254" t="s">
        <v>168</v>
      </c>
      <c r="G964" s="242"/>
      <c r="H964" s="255">
        <v>155.869</v>
      </c>
      <c r="I964" s="247"/>
      <c r="J964" s="242"/>
      <c r="K964" s="242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162</v>
      </c>
      <c r="AU964" s="252" t="s">
        <v>86</v>
      </c>
      <c r="AV964" s="14" t="s">
        <v>160</v>
      </c>
      <c r="AW964" s="14" t="s">
        <v>41</v>
      </c>
      <c r="AX964" s="14" t="s">
        <v>77</v>
      </c>
      <c r="AY964" s="252" t="s">
        <v>153</v>
      </c>
    </row>
    <row r="965" spans="2:51" s="13" customFormat="1" ht="27">
      <c r="B965" s="230"/>
      <c r="C965" s="231"/>
      <c r="D965" s="220" t="s">
        <v>162</v>
      </c>
      <c r="E965" s="232" t="s">
        <v>34</v>
      </c>
      <c r="F965" s="233" t="s">
        <v>959</v>
      </c>
      <c r="G965" s="231"/>
      <c r="H965" s="234">
        <v>14.028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162</v>
      </c>
      <c r="AU965" s="240" t="s">
        <v>86</v>
      </c>
      <c r="AV965" s="13" t="s">
        <v>86</v>
      </c>
      <c r="AW965" s="13" t="s">
        <v>41</v>
      </c>
      <c r="AX965" s="13" t="s">
        <v>77</v>
      </c>
      <c r="AY965" s="240" t="s">
        <v>153</v>
      </c>
    </row>
    <row r="966" spans="2:51" s="14" customFormat="1" ht="13.5">
      <c r="B966" s="241"/>
      <c r="C966" s="242"/>
      <c r="D966" s="220" t="s">
        <v>162</v>
      </c>
      <c r="E966" s="253" t="s">
        <v>34</v>
      </c>
      <c r="F966" s="254" t="s">
        <v>168</v>
      </c>
      <c r="G966" s="242"/>
      <c r="H966" s="255">
        <v>14.028</v>
      </c>
      <c r="I966" s="247"/>
      <c r="J966" s="242"/>
      <c r="K966" s="242"/>
      <c r="L966" s="248"/>
      <c r="M966" s="249"/>
      <c r="N966" s="250"/>
      <c r="O966" s="250"/>
      <c r="P966" s="250"/>
      <c r="Q966" s="250"/>
      <c r="R966" s="250"/>
      <c r="S966" s="250"/>
      <c r="T966" s="251"/>
      <c r="AT966" s="252" t="s">
        <v>162</v>
      </c>
      <c r="AU966" s="252" t="s">
        <v>86</v>
      </c>
      <c r="AV966" s="14" t="s">
        <v>160</v>
      </c>
      <c r="AW966" s="14" t="s">
        <v>41</v>
      </c>
      <c r="AX966" s="14" t="s">
        <v>84</v>
      </c>
      <c r="AY966" s="252" t="s">
        <v>153</v>
      </c>
    </row>
    <row r="967" spans="2:63" s="11" customFormat="1" ht="29.85" customHeight="1">
      <c r="B967" s="189"/>
      <c r="C967" s="190"/>
      <c r="D967" s="203" t="s">
        <v>76</v>
      </c>
      <c r="E967" s="204" t="s">
        <v>448</v>
      </c>
      <c r="F967" s="204" t="s">
        <v>449</v>
      </c>
      <c r="G967" s="190"/>
      <c r="H967" s="190"/>
      <c r="I967" s="193"/>
      <c r="J967" s="205">
        <f>BK967</f>
        <v>0</v>
      </c>
      <c r="K967" s="190"/>
      <c r="L967" s="195"/>
      <c r="M967" s="196"/>
      <c r="N967" s="197"/>
      <c r="O967" s="197"/>
      <c r="P967" s="198">
        <f>P968</f>
        <v>0</v>
      </c>
      <c r="Q967" s="197"/>
      <c r="R967" s="198">
        <f>R968</f>
        <v>0</v>
      </c>
      <c r="S967" s="197"/>
      <c r="T967" s="199">
        <f>T968</f>
        <v>0</v>
      </c>
      <c r="AR967" s="200" t="s">
        <v>84</v>
      </c>
      <c r="AT967" s="201" t="s">
        <v>76</v>
      </c>
      <c r="AU967" s="201" t="s">
        <v>84</v>
      </c>
      <c r="AY967" s="200" t="s">
        <v>153</v>
      </c>
      <c r="BK967" s="202">
        <f>BK968</f>
        <v>0</v>
      </c>
    </row>
    <row r="968" spans="2:65" s="1" customFormat="1" ht="44.25" customHeight="1">
      <c r="B968" s="43"/>
      <c r="C968" s="206" t="s">
        <v>964</v>
      </c>
      <c r="D968" s="206" t="s">
        <v>155</v>
      </c>
      <c r="E968" s="207" t="s">
        <v>965</v>
      </c>
      <c r="F968" s="208" t="s">
        <v>966</v>
      </c>
      <c r="G968" s="209" t="s">
        <v>218</v>
      </c>
      <c r="H968" s="210">
        <v>667.094</v>
      </c>
      <c r="I968" s="211"/>
      <c r="J968" s="212">
        <f>ROUND(I968*H968,2)</f>
        <v>0</v>
      </c>
      <c r="K968" s="208" t="s">
        <v>159</v>
      </c>
      <c r="L968" s="63"/>
      <c r="M968" s="213" t="s">
        <v>34</v>
      </c>
      <c r="N968" s="214" t="s">
        <v>48</v>
      </c>
      <c r="O968" s="44"/>
      <c r="P968" s="215">
        <f>O968*H968</f>
        <v>0</v>
      </c>
      <c r="Q968" s="215">
        <v>0</v>
      </c>
      <c r="R968" s="215">
        <f>Q968*H968</f>
        <v>0</v>
      </c>
      <c r="S968" s="215">
        <v>0</v>
      </c>
      <c r="T968" s="216">
        <f>S968*H968</f>
        <v>0</v>
      </c>
      <c r="AR968" s="25" t="s">
        <v>160</v>
      </c>
      <c r="AT968" s="25" t="s">
        <v>155</v>
      </c>
      <c r="AU968" s="25" t="s">
        <v>86</v>
      </c>
      <c r="AY968" s="25" t="s">
        <v>153</v>
      </c>
      <c r="BE968" s="217">
        <f>IF(N968="základní",J968,0)</f>
        <v>0</v>
      </c>
      <c r="BF968" s="217">
        <f>IF(N968="snížená",J968,0)</f>
        <v>0</v>
      </c>
      <c r="BG968" s="217">
        <f>IF(N968="zákl. přenesená",J968,0)</f>
        <v>0</v>
      </c>
      <c r="BH968" s="217">
        <f>IF(N968="sníž. přenesená",J968,0)</f>
        <v>0</v>
      </c>
      <c r="BI968" s="217">
        <f>IF(N968="nulová",J968,0)</f>
        <v>0</v>
      </c>
      <c r="BJ968" s="25" t="s">
        <v>84</v>
      </c>
      <c r="BK968" s="217">
        <f>ROUND(I968*H968,2)</f>
        <v>0</v>
      </c>
      <c r="BL968" s="25" t="s">
        <v>160</v>
      </c>
      <c r="BM968" s="25" t="s">
        <v>967</v>
      </c>
    </row>
    <row r="969" spans="2:63" s="11" customFormat="1" ht="37.35" customHeight="1">
      <c r="B969" s="189"/>
      <c r="C969" s="190"/>
      <c r="D969" s="191" t="s">
        <v>76</v>
      </c>
      <c r="E969" s="192" t="s">
        <v>450</v>
      </c>
      <c r="F969" s="192" t="s">
        <v>450</v>
      </c>
      <c r="G969" s="190"/>
      <c r="H969" s="190"/>
      <c r="I969" s="193"/>
      <c r="J969" s="194">
        <f>BK969</f>
        <v>0</v>
      </c>
      <c r="K969" s="190"/>
      <c r="L969" s="195"/>
      <c r="M969" s="196"/>
      <c r="N969" s="197"/>
      <c r="O969" s="197"/>
      <c r="P969" s="198">
        <f>P970+P1005+P1233+P1239+P1249+P1364+P1374+P1530+P1665+P1794+P1887+P2028+P2073+P2138+P2158+P2334+P2466+P2507+P2689</f>
        <v>0</v>
      </c>
      <c r="Q969" s="197"/>
      <c r="R969" s="198">
        <f>R970+R1005+R1233+R1239+R1249+R1364+R1374+R1530+R1665+R1794+R1887+R2028+R2073+R2138+R2158+R2334+R2466+R2507+R2689</f>
        <v>70.92003652</v>
      </c>
      <c r="S969" s="197"/>
      <c r="T969" s="199">
        <f>T970+T1005+T1233+T1239+T1249+T1364+T1374+T1530+T1665+T1794+T1887+T2028+T2073+T2138+T2158+T2334+T2466+T2507+T2689</f>
        <v>0</v>
      </c>
      <c r="AR969" s="200" t="s">
        <v>86</v>
      </c>
      <c r="AT969" s="201" t="s">
        <v>76</v>
      </c>
      <c r="AU969" s="201" t="s">
        <v>77</v>
      </c>
      <c r="AY969" s="200" t="s">
        <v>153</v>
      </c>
      <c r="BK969" s="202">
        <f>BK970+BK1005+BK1233+BK1239+BK1249+BK1364+BK1374+BK1530+BK1665+BK1794+BK1887+BK2028+BK2073+BK2138+BK2158+BK2334+BK2466+BK2507+BK2689</f>
        <v>0</v>
      </c>
    </row>
    <row r="970" spans="2:63" s="11" customFormat="1" ht="19.9" customHeight="1">
      <c r="B970" s="189"/>
      <c r="C970" s="190"/>
      <c r="D970" s="203" t="s">
        <v>76</v>
      </c>
      <c r="E970" s="204" t="s">
        <v>968</v>
      </c>
      <c r="F970" s="204" t="s">
        <v>969</v>
      </c>
      <c r="G970" s="190"/>
      <c r="H970" s="190"/>
      <c r="I970" s="193"/>
      <c r="J970" s="205">
        <f>BK970</f>
        <v>0</v>
      </c>
      <c r="K970" s="190"/>
      <c r="L970" s="195"/>
      <c r="M970" s="196"/>
      <c r="N970" s="197"/>
      <c r="O970" s="197"/>
      <c r="P970" s="198">
        <f>SUM(P971:P1004)</f>
        <v>0</v>
      </c>
      <c r="Q970" s="197"/>
      <c r="R970" s="198">
        <f>SUM(R971:R1004)</f>
        <v>1.26327944</v>
      </c>
      <c r="S970" s="197"/>
      <c r="T970" s="199">
        <f>SUM(T971:T1004)</f>
        <v>0</v>
      </c>
      <c r="AR970" s="200" t="s">
        <v>86</v>
      </c>
      <c r="AT970" s="201" t="s">
        <v>76</v>
      </c>
      <c r="AU970" s="201" t="s">
        <v>84</v>
      </c>
      <c r="AY970" s="200" t="s">
        <v>153</v>
      </c>
      <c r="BK970" s="202">
        <f>SUM(BK971:BK1004)</f>
        <v>0</v>
      </c>
    </row>
    <row r="971" spans="2:65" s="1" customFormat="1" ht="22.5" customHeight="1">
      <c r="B971" s="43"/>
      <c r="C971" s="206" t="s">
        <v>398</v>
      </c>
      <c r="D971" s="206" t="s">
        <v>155</v>
      </c>
      <c r="E971" s="207" t="s">
        <v>970</v>
      </c>
      <c r="F971" s="208" t="s">
        <v>971</v>
      </c>
      <c r="G971" s="209" t="s">
        <v>158</v>
      </c>
      <c r="H971" s="210">
        <v>105.41</v>
      </c>
      <c r="I971" s="211"/>
      <c r="J971" s="212">
        <f>ROUND(I971*H971,2)</f>
        <v>0</v>
      </c>
      <c r="K971" s="208" t="s">
        <v>34</v>
      </c>
      <c r="L971" s="63"/>
      <c r="M971" s="213" t="s">
        <v>34</v>
      </c>
      <c r="N971" s="214" t="s">
        <v>48</v>
      </c>
      <c r="O971" s="44"/>
      <c r="P971" s="215">
        <f>O971*H971</f>
        <v>0</v>
      </c>
      <c r="Q971" s="215">
        <v>0.000784</v>
      </c>
      <c r="R971" s="215">
        <f>Q971*H971</f>
        <v>0.08264144</v>
      </c>
      <c r="S971" s="215">
        <v>0</v>
      </c>
      <c r="T971" s="216">
        <f>S971*H971</f>
        <v>0</v>
      </c>
      <c r="AR971" s="25" t="s">
        <v>288</v>
      </c>
      <c r="AT971" s="25" t="s">
        <v>155</v>
      </c>
      <c r="AU971" s="25" t="s">
        <v>86</v>
      </c>
      <c r="AY971" s="25" t="s">
        <v>153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25" t="s">
        <v>84</v>
      </c>
      <c r="BK971" s="217">
        <f>ROUND(I971*H971,2)</f>
        <v>0</v>
      </c>
      <c r="BL971" s="25" t="s">
        <v>288</v>
      </c>
      <c r="BM971" s="25" t="s">
        <v>972</v>
      </c>
    </row>
    <row r="972" spans="2:51" s="12" customFormat="1" ht="13.5">
      <c r="B972" s="218"/>
      <c r="C972" s="219"/>
      <c r="D972" s="220" t="s">
        <v>162</v>
      </c>
      <c r="E972" s="221" t="s">
        <v>34</v>
      </c>
      <c r="F972" s="222" t="s">
        <v>173</v>
      </c>
      <c r="G972" s="219"/>
      <c r="H972" s="223" t="s">
        <v>34</v>
      </c>
      <c r="I972" s="224"/>
      <c r="J972" s="219"/>
      <c r="K972" s="219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162</v>
      </c>
      <c r="AU972" s="229" t="s">
        <v>86</v>
      </c>
      <c r="AV972" s="12" t="s">
        <v>84</v>
      </c>
      <c r="AW972" s="12" t="s">
        <v>41</v>
      </c>
      <c r="AX972" s="12" t="s">
        <v>77</v>
      </c>
      <c r="AY972" s="229" t="s">
        <v>153</v>
      </c>
    </row>
    <row r="973" spans="2:51" s="12" customFormat="1" ht="13.5">
      <c r="B973" s="218"/>
      <c r="C973" s="219"/>
      <c r="D973" s="220" t="s">
        <v>162</v>
      </c>
      <c r="E973" s="221" t="s">
        <v>34</v>
      </c>
      <c r="F973" s="222" t="s">
        <v>174</v>
      </c>
      <c r="G973" s="219"/>
      <c r="H973" s="223" t="s">
        <v>34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162</v>
      </c>
      <c r="AU973" s="229" t="s">
        <v>86</v>
      </c>
      <c r="AV973" s="12" t="s">
        <v>84</v>
      </c>
      <c r="AW973" s="12" t="s">
        <v>41</v>
      </c>
      <c r="AX973" s="12" t="s">
        <v>77</v>
      </c>
      <c r="AY973" s="229" t="s">
        <v>153</v>
      </c>
    </row>
    <row r="974" spans="2:51" s="13" customFormat="1" ht="13.5">
      <c r="B974" s="230"/>
      <c r="C974" s="231"/>
      <c r="D974" s="220" t="s">
        <v>162</v>
      </c>
      <c r="E974" s="232" t="s">
        <v>34</v>
      </c>
      <c r="F974" s="233" t="s">
        <v>175</v>
      </c>
      <c r="G974" s="231"/>
      <c r="H974" s="234">
        <v>21.22</v>
      </c>
      <c r="I974" s="235"/>
      <c r="J974" s="231"/>
      <c r="K974" s="231"/>
      <c r="L974" s="236"/>
      <c r="M974" s="237"/>
      <c r="N974" s="238"/>
      <c r="O974" s="238"/>
      <c r="P974" s="238"/>
      <c r="Q974" s="238"/>
      <c r="R974" s="238"/>
      <c r="S974" s="238"/>
      <c r="T974" s="239"/>
      <c r="AT974" s="240" t="s">
        <v>162</v>
      </c>
      <c r="AU974" s="240" t="s">
        <v>86</v>
      </c>
      <c r="AV974" s="13" t="s">
        <v>86</v>
      </c>
      <c r="AW974" s="13" t="s">
        <v>41</v>
      </c>
      <c r="AX974" s="13" t="s">
        <v>77</v>
      </c>
      <c r="AY974" s="240" t="s">
        <v>153</v>
      </c>
    </row>
    <row r="975" spans="2:51" s="12" customFormat="1" ht="13.5">
      <c r="B975" s="218"/>
      <c r="C975" s="219"/>
      <c r="D975" s="220" t="s">
        <v>162</v>
      </c>
      <c r="E975" s="221" t="s">
        <v>34</v>
      </c>
      <c r="F975" s="222" t="s">
        <v>176</v>
      </c>
      <c r="G975" s="219"/>
      <c r="H975" s="223" t="s">
        <v>34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162</v>
      </c>
      <c r="AU975" s="229" t="s">
        <v>86</v>
      </c>
      <c r="AV975" s="12" t="s">
        <v>84</v>
      </c>
      <c r="AW975" s="12" t="s">
        <v>41</v>
      </c>
      <c r="AX975" s="12" t="s">
        <v>77</v>
      </c>
      <c r="AY975" s="229" t="s">
        <v>153</v>
      </c>
    </row>
    <row r="976" spans="2:51" s="13" customFormat="1" ht="13.5">
      <c r="B976" s="230"/>
      <c r="C976" s="231"/>
      <c r="D976" s="220" t="s">
        <v>162</v>
      </c>
      <c r="E976" s="232" t="s">
        <v>34</v>
      </c>
      <c r="F976" s="233" t="s">
        <v>177</v>
      </c>
      <c r="G976" s="231"/>
      <c r="H976" s="234">
        <v>10.37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162</v>
      </c>
      <c r="AU976" s="240" t="s">
        <v>86</v>
      </c>
      <c r="AV976" s="13" t="s">
        <v>86</v>
      </c>
      <c r="AW976" s="13" t="s">
        <v>41</v>
      </c>
      <c r="AX976" s="13" t="s">
        <v>77</v>
      </c>
      <c r="AY976" s="240" t="s">
        <v>153</v>
      </c>
    </row>
    <row r="977" spans="2:51" s="12" customFormat="1" ht="13.5">
      <c r="B977" s="218"/>
      <c r="C977" s="219"/>
      <c r="D977" s="220" t="s">
        <v>162</v>
      </c>
      <c r="E977" s="221" t="s">
        <v>34</v>
      </c>
      <c r="F977" s="222" t="s">
        <v>178</v>
      </c>
      <c r="G977" s="219"/>
      <c r="H977" s="223" t="s">
        <v>34</v>
      </c>
      <c r="I977" s="224"/>
      <c r="J977" s="219"/>
      <c r="K977" s="219"/>
      <c r="L977" s="225"/>
      <c r="M977" s="226"/>
      <c r="N977" s="227"/>
      <c r="O977" s="227"/>
      <c r="P977" s="227"/>
      <c r="Q977" s="227"/>
      <c r="R977" s="227"/>
      <c r="S977" s="227"/>
      <c r="T977" s="228"/>
      <c r="AT977" s="229" t="s">
        <v>162</v>
      </c>
      <c r="AU977" s="229" t="s">
        <v>86</v>
      </c>
      <c r="AV977" s="12" t="s">
        <v>84</v>
      </c>
      <c r="AW977" s="12" t="s">
        <v>41</v>
      </c>
      <c r="AX977" s="12" t="s">
        <v>77</v>
      </c>
      <c r="AY977" s="229" t="s">
        <v>153</v>
      </c>
    </row>
    <row r="978" spans="2:51" s="13" customFormat="1" ht="13.5">
      <c r="B978" s="230"/>
      <c r="C978" s="231"/>
      <c r="D978" s="220" t="s">
        <v>162</v>
      </c>
      <c r="E978" s="232" t="s">
        <v>34</v>
      </c>
      <c r="F978" s="233" t="s">
        <v>179</v>
      </c>
      <c r="G978" s="231"/>
      <c r="H978" s="234">
        <v>13.63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162</v>
      </c>
      <c r="AU978" s="240" t="s">
        <v>86</v>
      </c>
      <c r="AV978" s="13" t="s">
        <v>86</v>
      </c>
      <c r="AW978" s="13" t="s">
        <v>41</v>
      </c>
      <c r="AX978" s="13" t="s">
        <v>77</v>
      </c>
      <c r="AY978" s="240" t="s">
        <v>153</v>
      </c>
    </row>
    <row r="979" spans="2:51" s="12" customFormat="1" ht="13.5">
      <c r="B979" s="218"/>
      <c r="C979" s="219"/>
      <c r="D979" s="220" t="s">
        <v>162</v>
      </c>
      <c r="E979" s="221" t="s">
        <v>34</v>
      </c>
      <c r="F979" s="222" t="s">
        <v>180</v>
      </c>
      <c r="G979" s="219"/>
      <c r="H979" s="223" t="s">
        <v>34</v>
      </c>
      <c r="I979" s="224"/>
      <c r="J979" s="219"/>
      <c r="K979" s="219"/>
      <c r="L979" s="225"/>
      <c r="M979" s="226"/>
      <c r="N979" s="227"/>
      <c r="O979" s="227"/>
      <c r="P979" s="227"/>
      <c r="Q979" s="227"/>
      <c r="R979" s="227"/>
      <c r="S979" s="227"/>
      <c r="T979" s="228"/>
      <c r="AT979" s="229" t="s">
        <v>162</v>
      </c>
      <c r="AU979" s="229" t="s">
        <v>86</v>
      </c>
      <c r="AV979" s="12" t="s">
        <v>84</v>
      </c>
      <c r="AW979" s="12" t="s">
        <v>41</v>
      </c>
      <c r="AX979" s="12" t="s">
        <v>77</v>
      </c>
      <c r="AY979" s="229" t="s">
        <v>153</v>
      </c>
    </row>
    <row r="980" spans="2:51" s="13" customFormat="1" ht="13.5">
      <c r="B980" s="230"/>
      <c r="C980" s="231"/>
      <c r="D980" s="220" t="s">
        <v>162</v>
      </c>
      <c r="E980" s="232" t="s">
        <v>34</v>
      </c>
      <c r="F980" s="233" t="s">
        <v>181</v>
      </c>
      <c r="G980" s="231"/>
      <c r="H980" s="234">
        <v>9.53</v>
      </c>
      <c r="I980" s="235"/>
      <c r="J980" s="231"/>
      <c r="K980" s="231"/>
      <c r="L980" s="236"/>
      <c r="M980" s="237"/>
      <c r="N980" s="238"/>
      <c r="O980" s="238"/>
      <c r="P980" s="238"/>
      <c r="Q980" s="238"/>
      <c r="R980" s="238"/>
      <c r="S980" s="238"/>
      <c r="T980" s="239"/>
      <c r="AT980" s="240" t="s">
        <v>162</v>
      </c>
      <c r="AU980" s="240" t="s">
        <v>86</v>
      </c>
      <c r="AV980" s="13" t="s">
        <v>86</v>
      </c>
      <c r="AW980" s="13" t="s">
        <v>41</v>
      </c>
      <c r="AX980" s="13" t="s">
        <v>77</v>
      </c>
      <c r="AY980" s="240" t="s">
        <v>153</v>
      </c>
    </row>
    <row r="981" spans="2:51" s="12" customFormat="1" ht="13.5">
      <c r="B981" s="218"/>
      <c r="C981" s="219"/>
      <c r="D981" s="220" t="s">
        <v>162</v>
      </c>
      <c r="E981" s="221" t="s">
        <v>34</v>
      </c>
      <c r="F981" s="222" t="s">
        <v>182</v>
      </c>
      <c r="G981" s="219"/>
      <c r="H981" s="223" t="s">
        <v>34</v>
      </c>
      <c r="I981" s="224"/>
      <c r="J981" s="219"/>
      <c r="K981" s="219"/>
      <c r="L981" s="225"/>
      <c r="M981" s="226"/>
      <c r="N981" s="227"/>
      <c r="O981" s="227"/>
      <c r="P981" s="227"/>
      <c r="Q981" s="227"/>
      <c r="R981" s="227"/>
      <c r="S981" s="227"/>
      <c r="T981" s="228"/>
      <c r="AT981" s="229" t="s">
        <v>162</v>
      </c>
      <c r="AU981" s="229" t="s">
        <v>86</v>
      </c>
      <c r="AV981" s="12" t="s">
        <v>84</v>
      </c>
      <c r="AW981" s="12" t="s">
        <v>41</v>
      </c>
      <c r="AX981" s="12" t="s">
        <v>77</v>
      </c>
      <c r="AY981" s="229" t="s">
        <v>153</v>
      </c>
    </row>
    <row r="982" spans="2:51" s="12" customFormat="1" ht="13.5">
      <c r="B982" s="218"/>
      <c r="C982" s="219"/>
      <c r="D982" s="220" t="s">
        <v>162</v>
      </c>
      <c r="E982" s="221" t="s">
        <v>34</v>
      </c>
      <c r="F982" s="222" t="s">
        <v>183</v>
      </c>
      <c r="G982" s="219"/>
      <c r="H982" s="223" t="s">
        <v>34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162</v>
      </c>
      <c r="AU982" s="229" t="s">
        <v>86</v>
      </c>
      <c r="AV982" s="12" t="s">
        <v>84</v>
      </c>
      <c r="AW982" s="12" t="s">
        <v>41</v>
      </c>
      <c r="AX982" s="12" t="s">
        <v>77</v>
      </c>
      <c r="AY982" s="229" t="s">
        <v>153</v>
      </c>
    </row>
    <row r="983" spans="2:51" s="13" customFormat="1" ht="13.5">
      <c r="B983" s="230"/>
      <c r="C983" s="231"/>
      <c r="D983" s="220" t="s">
        <v>162</v>
      </c>
      <c r="E983" s="232" t="s">
        <v>34</v>
      </c>
      <c r="F983" s="233" t="s">
        <v>184</v>
      </c>
      <c r="G983" s="231"/>
      <c r="H983" s="234">
        <v>8.58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162</v>
      </c>
      <c r="AU983" s="240" t="s">
        <v>86</v>
      </c>
      <c r="AV983" s="13" t="s">
        <v>86</v>
      </c>
      <c r="AW983" s="13" t="s">
        <v>41</v>
      </c>
      <c r="AX983" s="13" t="s">
        <v>77</v>
      </c>
      <c r="AY983" s="240" t="s">
        <v>153</v>
      </c>
    </row>
    <row r="984" spans="2:51" s="12" customFormat="1" ht="13.5">
      <c r="B984" s="218"/>
      <c r="C984" s="219"/>
      <c r="D984" s="220" t="s">
        <v>162</v>
      </c>
      <c r="E984" s="221" t="s">
        <v>34</v>
      </c>
      <c r="F984" s="222" t="s">
        <v>185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162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153</v>
      </c>
    </row>
    <row r="985" spans="2:51" s="13" customFormat="1" ht="13.5">
      <c r="B985" s="230"/>
      <c r="C985" s="231"/>
      <c r="D985" s="220" t="s">
        <v>162</v>
      </c>
      <c r="E985" s="232" t="s">
        <v>34</v>
      </c>
      <c r="F985" s="233" t="s">
        <v>186</v>
      </c>
      <c r="G985" s="231"/>
      <c r="H985" s="234">
        <v>7.64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162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153</v>
      </c>
    </row>
    <row r="986" spans="2:51" s="12" customFormat="1" ht="13.5">
      <c r="B986" s="218"/>
      <c r="C986" s="219"/>
      <c r="D986" s="220" t="s">
        <v>162</v>
      </c>
      <c r="E986" s="221" t="s">
        <v>34</v>
      </c>
      <c r="F986" s="222" t="s">
        <v>187</v>
      </c>
      <c r="G986" s="219"/>
      <c r="H986" s="223" t="s">
        <v>34</v>
      </c>
      <c r="I986" s="224"/>
      <c r="J986" s="219"/>
      <c r="K986" s="219"/>
      <c r="L986" s="225"/>
      <c r="M986" s="226"/>
      <c r="N986" s="227"/>
      <c r="O986" s="227"/>
      <c r="P986" s="227"/>
      <c r="Q986" s="227"/>
      <c r="R986" s="227"/>
      <c r="S986" s="227"/>
      <c r="T986" s="228"/>
      <c r="AT986" s="229" t="s">
        <v>162</v>
      </c>
      <c r="AU986" s="229" t="s">
        <v>86</v>
      </c>
      <c r="AV986" s="12" t="s">
        <v>84</v>
      </c>
      <c r="AW986" s="12" t="s">
        <v>41</v>
      </c>
      <c r="AX986" s="12" t="s">
        <v>77</v>
      </c>
      <c r="AY986" s="229" t="s">
        <v>153</v>
      </c>
    </row>
    <row r="987" spans="2:51" s="13" customFormat="1" ht="13.5">
      <c r="B987" s="230"/>
      <c r="C987" s="231"/>
      <c r="D987" s="220" t="s">
        <v>162</v>
      </c>
      <c r="E987" s="232" t="s">
        <v>34</v>
      </c>
      <c r="F987" s="233" t="s">
        <v>188</v>
      </c>
      <c r="G987" s="231"/>
      <c r="H987" s="234">
        <v>15.64</v>
      </c>
      <c r="I987" s="235"/>
      <c r="J987" s="231"/>
      <c r="K987" s="231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162</v>
      </c>
      <c r="AU987" s="240" t="s">
        <v>86</v>
      </c>
      <c r="AV987" s="13" t="s">
        <v>86</v>
      </c>
      <c r="AW987" s="13" t="s">
        <v>41</v>
      </c>
      <c r="AX987" s="13" t="s">
        <v>77</v>
      </c>
      <c r="AY987" s="240" t="s">
        <v>153</v>
      </c>
    </row>
    <row r="988" spans="2:51" s="12" customFormat="1" ht="13.5">
      <c r="B988" s="218"/>
      <c r="C988" s="219"/>
      <c r="D988" s="220" t="s">
        <v>162</v>
      </c>
      <c r="E988" s="221" t="s">
        <v>34</v>
      </c>
      <c r="F988" s="222" t="s">
        <v>189</v>
      </c>
      <c r="G988" s="219"/>
      <c r="H988" s="223" t="s">
        <v>34</v>
      </c>
      <c r="I988" s="224"/>
      <c r="J988" s="219"/>
      <c r="K988" s="219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162</v>
      </c>
      <c r="AU988" s="229" t="s">
        <v>86</v>
      </c>
      <c r="AV988" s="12" t="s">
        <v>84</v>
      </c>
      <c r="AW988" s="12" t="s">
        <v>41</v>
      </c>
      <c r="AX988" s="12" t="s">
        <v>77</v>
      </c>
      <c r="AY988" s="229" t="s">
        <v>153</v>
      </c>
    </row>
    <row r="989" spans="2:51" s="13" customFormat="1" ht="13.5">
      <c r="B989" s="230"/>
      <c r="C989" s="231"/>
      <c r="D989" s="220" t="s">
        <v>162</v>
      </c>
      <c r="E989" s="232" t="s">
        <v>34</v>
      </c>
      <c r="F989" s="233" t="s">
        <v>190</v>
      </c>
      <c r="G989" s="231"/>
      <c r="H989" s="234">
        <v>18.8</v>
      </c>
      <c r="I989" s="235"/>
      <c r="J989" s="231"/>
      <c r="K989" s="231"/>
      <c r="L989" s="236"/>
      <c r="M989" s="237"/>
      <c r="N989" s="238"/>
      <c r="O989" s="238"/>
      <c r="P989" s="238"/>
      <c r="Q989" s="238"/>
      <c r="R989" s="238"/>
      <c r="S989" s="238"/>
      <c r="T989" s="239"/>
      <c r="AT989" s="240" t="s">
        <v>162</v>
      </c>
      <c r="AU989" s="240" t="s">
        <v>86</v>
      </c>
      <c r="AV989" s="13" t="s">
        <v>86</v>
      </c>
      <c r="AW989" s="13" t="s">
        <v>41</v>
      </c>
      <c r="AX989" s="13" t="s">
        <v>77</v>
      </c>
      <c r="AY989" s="240" t="s">
        <v>153</v>
      </c>
    </row>
    <row r="990" spans="2:51" s="14" customFormat="1" ht="13.5">
      <c r="B990" s="241"/>
      <c r="C990" s="242"/>
      <c r="D990" s="243" t="s">
        <v>162</v>
      </c>
      <c r="E990" s="244" t="s">
        <v>34</v>
      </c>
      <c r="F990" s="245" t="s">
        <v>168</v>
      </c>
      <c r="G990" s="242"/>
      <c r="H990" s="246">
        <v>105.41</v>
      </c>
      <c r="I990" s="247"/>
      <c r="J990" s="242"/>
      <c r="K990" s="242"/>
      <c r="L990" s="248"/>
      <c r="M990" s="249"/>
      <c r="N990" s="250"/>
      <c r="O990" s="250"/>
      <c r="P990" s="250"/>
      <c r="Q990" s="250"/>
      <c r="R990" s="250"/>
      <c r="S990" s="250"/>
      <c r="T990" s="251"/>
      <c r="AT990" s="252" t="s">
        <v>162</v>
      </c>
      <c r="AU990" s="252" t="s">
        <v>86</v>
      </c>
      <c r="AV990" s="14" t="s">
        <v>160</v>
      </c>
      <c r="AW990" s="14" t="s">
        <v>41</v>
      </c>
      <c r="AX990" s="14" t="s">
        <v>84</v>
      </c>
      <c r="AY990" s="252" t="s">
        <v>153</v>
      </c>
    </row>
    <row r="991" spans="2:65" s="1" customFormat="1" ht="22.5" customHeight="1">
      <c r="B991" s="43"/>
      <c r="C991" s="206" t="s">
        <v>973</v>
      </c>
      <c r="D991" s="206" t="s">
        <v>155</v>
      </c>
      <c r="E991" s="207" t="s">
        <v>974</v>
      </c>
      <c r="F991" s="208" t="s">
        <v>975</v>
      </c>
      <c r="G991" s="209" t="s">
        <v>158</v>
      </c>
      <c r="H991" s="210">
        <v>196.773</v>
      </c>
      <c r="I991" s="211"/>
      <c r="J991" s="212">
        <f>ROUND(I991*H991,2)</f>
        <v>0</v>
      </c>
      <c r="K991" s="208" t="s">
        <v>34</v>
      </c>
      <c r="L991" s="63"/>
      <c r="M991" s="213" t="s">
        <v>34</v>
      </c>
      <c r="N991" s="214" t="s">
        <v>48</v>
      </c>
      <c r="O991" s="44"/>
      <c r="P991" s="215">
        <f>O991*H991</f>
        <v>0</v>
      </c>
      <c r="Q991" s="215">
        <v>0.006</v>
      </c>
      <c r="R991" s="215">
        <f>Q991*H991</f>
        <v>1.180638</v>
      </c>
      <c r="S991" s="215">
        <v>0</v>
      </c>
      <c r="T991" s="216">
        <f>S991*H991</f>
        <v>0</v>
      </c>
      <c r="AR991" s="25" t="s">
        <v>288</v>
      </c>
      <c r="AT991" s="25" t="s">
        <v>155</v>
      </c>
      <c r="AU991" s="25" t="s">
        <v>86</v>
      </c>
      <c r="AY991" s="25" t="s">
        <v>153</v>
      </c>
      <c r="BE991" s="217">
        <f>IF(N991="základní",J991,0)</f>
        <v>0</v>
      </c>
      <c r="BF991" s="217">
        <f>IF(N991="snížená",J991,0)</f>
        <v>0</v>
      </c>
      <c r="BG991" s="217">
        <f>IF(N991="zákl. přenesená",J991,0)</f>
        <v>0</v>
      </c>
      <c r="BH991" s="217">
        <f>IF(N991="sníž. přenesená",J991,0)</f>
        <v>0</v>
      </c>
      <c r="BI991" s="217">
        <f>IF(N991="nulová",J991,0)</f>
        <v>0</v>
      </c>
      <c r="BJ991" s="25" t="s">
        <v>84</v>
      </c>
      <c r="BK991" s="217">
        <f>ROUND(I991*H991,2)</f>
        <v>0</v>
      </c>
      <c r="BL991" s="25" t="s">
        <v>288</v>
      </c>
      <c r="BM991" s="25" t="s">
        <v>976</v>
      </c>
    </row>
    <row r="992" spans="2:51" s="12" customFormat="1" ht="13.5">
      <c r="B992" s="218"/>
      <c r="C992" s="219"/>
      <c r="D992" s="220" t="s">
        <v>162</v>
      </c>
      <c r="E992" s="221" t="s">
        <v>34</v>
      </c>
      <c r="F992" s="222" t="s">
        <v>163</v>
      </c>
      <c r="G992" s="219"/>
      <c r="H992" s="223" t="s">
        <v>34</v>
      </c>
      <c r="I992" s="224"/>
      <c r="J992" s="219"/>
      <c r="K992" s="219"/>
      <c r="L992" s="225"/>
      <c r="M992" s="226"/>
      <c r="N992" s="227"/>
      <c r="O992" s="227"/>
      <c r="P992" s="227"/>
      <c r="Q992" s="227"/>
      <c r="R992" s="227"/>
      <c r="S992" s="227"/>
      <c r="T992" s="228"/>
      <c r="AT992" s="229" t="s">
        <v>162</v>
      </c>
      <c r="AU992" s="229" t="s">
        <v>86</v>
      </c>
      <c r="AV992" s="12" t="s">
        <v>84</v>
      </c>
      <c r="AW992" s="12" t="s">
        <v>41</v>
      </c>
      <c r="AX992" s="12" t="s">
        <v>77</v>
      </c>
      <c r="AY992" s="229" t="s">
        <v>153</v>
      </c>
    </row>
    <row r="993" spans="2:51" s="12" customFormat="1" ht="13.5">
      <c r="B993" s="218"/>
      <c r="C993" s="219"/>
      <c r="D993" s="220" t="s">
        <v>162</v>
      </c>
      <c r="E993" s="221" t="s">
        <v>34</v>
      </c>
      <c r="F993" s="222" t="s">
        <v>164</v>
      </c>
      <c r="G993" s="219"/>
      <c r="H993" s="223" t="s">
        <v>34</v>
      </c>
      <c r="I993" s="224"/>
      <c r="J993" s="219"/>
      <c r="K993" s="219"/>
      <c r="L993" s="225"/>
      <c r="M993" s="226"/>
      <c r="N993" s="227"/>
      <c r="O993" s="227"/>
      <c r="P993" s="227"/>
      <c r="Q993" s="227"/>
      <c r="R993" s="227"/>
      <c r="S993" s="227"/>
      <c r="T993" s="228"/>
      <c r="AT993" s="229" t="s">
        <v>162</v>
      </c>
      <c r="AU993" s="229" t="s">
        <v>86</v>
      </c>
      <c r="AV993" s="12" t="s">
        <v>84</v>
      </c>
      <c r="AW993" s="12" t="s">
        <v>41</v>
      </c>
      <c r="AX993" s="12" t="s">
        <v>77</v>
      </c>
      <c r="AY993" s="229" t="s">
        <v>153</v>
      </c>
    </row>
    <row r="994" spans="2:51" s="13" customFormat="1" ht="13.5">
      <c r="B994" s="230"/>
      <c r="C994" s="231"/>
      <c r="D994" s="220" t="s">
        <v>162</v>
      </c>
      <c r="E994" s="232" t="s">
        <v>34</v>
      </c>
      <c r="F994" s="233" t="s">
        <v>165</v>
      </c>
      <c r="G994" s="231"/>
      <c r="H994" s="234">
        <v>90.53</v>
      </c>
      <c r="I994" s="235"/>
      <c r="J994" s="231"/>
      <c r="K994" s="231"/>
      <c r="L994" s="236"/>
      <c r="M994" s="237"/>
      <c r="N994" s="238"/>
      <c r="O994" s="238"/>
      <c r="P994" s="238"/>
      <c r="Q994" s="238"/>
      <c r="R994" s="238"/>
      <c r="S994" s="238"/>
      <c r="T994" s="239"/>
      <c r="AT994" s="240" t="s">
        <v>162</v>
      </c>
      <c r="AU994" s="240" t="s">
        <v>86</v>
      </c>
      <c r="AV994" s="13" t="s">
        <v>86</v>
      </c>
      <c r="AW994" s="13" t="s">
        <v>41</v>
      </c>
      <c r="AX994" s="13" t="s">
        <v>77</v>
      </c>
      <c r="AY994" s="240" t="s">
        <v>153</v>
      </c>
    </row>
    <row r="995" spans="2:51" s="12" customFormat="1" ht="13.5">
      <c r="B995" s="218"/>
      <c r="C995" s="219"/>
      <c r="D995" s="220" t="s">
        <v>162</v>
      </c>
      <c r="E995" s="221" t="s">
        <v>34</v>
      </c>
      <c r="F995" s="222" t="s">
        <v>166</v>
      </c>
      <c r="G995" s="219"/>
      <c r="H995" s="223" t="s">
        <v>34</v>
      </c>
      <c r="I995" s="224"/>
      <c r="J995" s="219"/>
      <c r="K995" s="219"/>
      <c r="L995" s="225"/>
      <c r="M995" s="226"/>
      <c r="N995" s="227"/>
      <c r="O995" s="227"/>
      <c r="P995" s="227"/>
      <c r="Q995" s="227"/>
      <c r="R995" s="227"/>
      <c r="S995" s="227"/>
      <c r="T995" s="228"/>
      <c r="AT995" s="229" t="s">
        <v>162</v>
      </c>
      <c r="AU995" s="229" t="s">
        <v>86</v>
      </c>
      <c r="AV995" s="12" t="s">
        <v>84</v>
      </c>
      <c r="AW995" s="12" t="s">
        <v>41</v>
      </c>
      <c r="AX995" s="12" t="s">
        <v>77</v>
      </c>
      <c r="AY995" s="229" t="s">
        <v>153</v>
      </c>
    </row>
    <row r="996" spans="2:51" s="12" customFormat="1" ht="13.5">
      <c r="B996" s="218"/>
      <c r="C996" s="219"/>
      <c r="D996" s="220" t="s">
        <v>162</v>
      </c>
      <c r="E996" s="221" t="s">
        <v>34</v>
      </c>
      <c r="F996" s="222" t="s">
        <v>164</v>
      </c>
      <c r="G996" s="219"/>
      <c r="H996" s="223" t="s">
        <v>34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162</v>
      </c>
      <c r="AU996" s="229" t="s">
        <v>86</v>
      </c>
      <c r="AV996" s="12" t="s">
        <v>84</v>
      </c>
      <c r="AW996" s="12" t="s">
        <v>41</v>
      </c>
      <c r="AX996" s="12" t="s">
        <v>77</v>
      </c>
      <c r="AY996" s="229" t="s">
        <v>153</v>
      </c>
    </row>
    <row r="997" spans="2:51" s="13" customFormat="1" ht="13.5">
      <c r="B997" s="230"/>
      <c r="C997" s="231"/>
      <c r="D997" s="220" t="s">
        <v>162</v>
      </c>
      <c r="E997" s="232" t="s">
        <v>34</v>
      </c>
      <c r="F997" s="233" t="s">
        <v>167</v>
      </c>
      <c r="G997" s="231"/>
      <c r="H997" s="234">
        <v>31.52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162</v>
      </c>
      <c r="AU997" s="240" t="s">
        <v>86</v>
      </c>
      <c r="AV997" s="13" t="s">
        <v>86</v>
      </c>
      <c r="AW997" s="13" t="s">
        <v>41</v>
      </c>
      <c r="AX997" s="13" t="s">
        <v>77</v>
      </c>
      <c r="AY997" s="240" t="s">
        <v>153</v>
      </c>
    </row>
    <row r="998" spans="2:51" s="12" customFormat="1" ht="13.5">
      <c r="B998" s="218"/>
      <c r="C998" s="219"/>
      <c r="D998" s="220" t="s">
        <v>162</v>
      </c>
      <c r="E998" s="221" t="s">
        <v>34</v>
      </c>
      <c r="F998" s="222" t="s">
        <v>283</v>
      </c>
      <c r="G998" s="219"/>
      <c r="H998" s="223" t="s">
        <v>34</v>
      </c>
      <c r="I998" s="224"/>
      <c r="J998" s="219"/>
      <c r="K998" s="219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162</v>
      </c>
      <c r="AU998" s="229" t="s">
        <v>86</v>
      </c>
      <c r="AV998" s="12" t="s">
        <v>84</v>
      </c>
      <c r="AW998" s="12" t="s">
        <v>41</v>
      </c>
      <c r="AX998" s="12" t="s">
        <v>77</v>
      </c>
      <c r="AY998" s="229" t="s">
        <v>153</v>
      </c>
    </row>
    <row r="999" spans="2:51" s="13" customFormat="1" ht="13.5">
      <c r="B999" s="230"/>
      <c r="C999" s="231"/>
      <c r="D999" s="220" t="s">
        <v>162</v>
      </c>
      <c r="E999" s="232" t="s">
        <v>34</v>
      </c>
      <c r="F999" s="233" t="s">
        <v>284</v>
      </c>
      <c r="G999" s="231"/>
      <c r="H999" s="234">
        <v>29.314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162</v>
      </c>
      <c r="AU999" s="240" t="s">
        <v>86</v>
      </c>
      <c r="AV999" s="13" t="s">
        <v>86</v>
      </c>
      <c r="AW999" s="13" t="s">
        <v>41</v>
      </c>
      <c r="AX999" s="13" t="s">
        <v>77</v>
      </c>
      <c r="AY999" s="240" t="s">
        <v>153</v>
      </c>
    </row>
    <row r="1000" spans="2:51" s="14" customFormat="1" ht="13.5">
      <c r="B1000" s="241"/>
      <c r="C1000" s="242"/>
      <c r="D1000" s="220" t="s">
        <v>162</v>
      </c>
      <c r="E1000" s="253" t="s">
        <v>34</v>
      </c>
      <c r="F1000" s="254" t="s">
        <v>168</v>
      </c>
      <c r="G1000" s="242"/>
      <c r="H1000" s="255">
        <v>151.364</v>
      </c>
      <c r="I1000" s="247"/>
      <c r="J1000" s="242"/>
      <c r="K1000" s="242"/>
      <c r="L1000" s="248"/>
      <c r="M1000" s="249"/>
      <c r="N1000" s="250"/>
      <c r="O1000" s="250"/>
      <c r="P1000" s="250"/>
      <c r="Q1000" s="250"/>
      <c r="R1000" s="250"/>
      <c r="S1000" s="250"/>
      <c r="T1000" s="251"/>
      <c r="AT1000" s="252" t="s">
        <v>162</v>
      </c>
      <c r="AU1000" s="252" t="s">
        <v>86</v>
      </c>
      <c r="AV1000" s="14" t="s">
        <v>160</v>
      </c>
      <c r="AW1000" s="14" t="s">
        <v>41</v>
      </c>
      <c r="AX1000" s="14" t="s">
        <v>77</v>
      </c>
      <c r="AY1000" s="252" t="s">
        <v>153</v>
      </c>
    </row>
    <row r="1001" spans="2:51" s="12" customFormat="1" ht="13.5">
      <c r="B1001" s="218"/>
      <c r="C1001" s="219"/>
      <c r="D1001" s="220" t="s">
        <v>162</v>
      </c>
      <c r="E1001" s="221" t="s">
        <v>34</v>
      </c>
      <c r="F1001" s="222" t="s">
        <v>977</v>
      </c>
      <c r="G1001" s="219"/>
      <c r="H1001" s="223" t="s">
        <v>34</v>
      </c>
      <c r="I1001" s="224"/>
      <c r="J1001" s="219"/>
      <c r="K1001" s="219"/>
      <c r="L1001" s="225"/>
      <c r="M1001" s="226"/>
      <c r="N1001" s="227"/>
      <c r="O1001" s="227"/>
      <c r="P1001" s="227"/>
      <c r="Q1001" s="227"/>
      <c r="R1001" s="227"/>
      <c r="S1001" s="227"/>
      <c r="T1001" s="228"/>
      <c r="AT1001" s="229" t="s">
        <v>162</v>
      </c>
      <c r="AU1001" s="229" t="s">
        <v>86</v>
      </c>
      <c r="AV1001" s="12" t="s">
        <v>84</v>
      </c>
      <c r="AW1001" s="12" t="s">
        <v>41</v>
      </c>
      <c r="AX1001" s="12" t="s">
        <v>77</v>
      </c>
      <c r="AY1001" s="229" t="s">
        <v>153</v>
      </c>
    </row>
    <row r="1002" spans="2:51" s="13" customFormat="1" ht="13.5">
      <c r="B1002" s="230"/>
      <c r="C1002" s="231"/>
      <c r="D1002" s="220" t="s">
        <v>162</v>
      </c>
      <c r="E1002" s="232" t="s">
        <v>34</v>
      </c>
      <c r="F1002" s="233" t="s">
        <v>978</v>
      </c>
      <c r="G1002" s="231"/>
      <c r="H1002" s="234">
        <v>196.773</v>
      </c>
      <c r="I1002" s="235"/>
      <c r="J1002" s="231"/>
      <c r="K1002" s="231"/>
      <c r="L1002" s="236"/>
      <c r="M1002" s="237"/>
      <c r="N1002" s="238"/>
      <c r="O1002" s="238"/>
      <c r="P1002" s="238"/>
      <c r="Q1002" s="238"/>
      <c r="R1002" s="238"/>
      <c r="S1002" s="238"/>
      <c r="T1002" s="239"/>
      <c r="AT1002" s="240" t="s">
        <v>162</v>
      </c>
      <c r="AU1002" s="240" t="s">
        <v>86</v>
      </c>
      <c r="AV1002" s="13" t="s">
        <v>86</v>
      </c>
      <c r="AW1002" s="13" t="s">
        <v>41</v>
      </c>
      <c r="AX1002" s="13" t="s">
        <v>77</v>
      </c>
      <c r="AY1002" s="240" t="s">
        <v>153</v>
      </c>
    </row>
    <row r="1003" spans="2:51" s="14" customFormat="1" ht="13.5">
      <c r="B1003" s="241"/>
      <c r="C1003" s="242"/>
      <c r="D1003" s="243" t="s">
        <v>162</v>
      </c>
      <c r="E1003" s="244" t="s">
        <v>34</v>
      </c>
      <c r="F1003" s="245" t="s">
        <v>168</v>
      </c>
      <c r="G1003" s="242"/>
      <c r="H1003" s="246">
        <v>196.773</v>
      </c>
      <c r="I1003" s="247"/>
      <c r="J1003" s="242"/>
      <c r="K1003" s="242"/>
      <c r="L1003" s="248"/>
      <c r="M1003" s="249"/>
      <c r="N1003" s="250"/>
      <c r="O1003" s="250"/>
      <c r="P1003" s="250"/>
      <c r="Q1003" s="250"/>
      <c r="R1003" s="250"/>
      <c r="S1003" s="250"/>
      <c r="T1003" s="251"/>
      <c r="AT1003" s="252" t="s">
        <v>162</v>
      </c>
      <c r="AU1003" s="252" t="s">
        <v>86</v>
      </c>
      <c r="AV1003" s="14" t="s">
        <v>160</v>
      </c>
      <c r="AW1003" s="14" t="s">
        <v>41</v>
      </c>
      <c r="AX1003" s="14" t="s">
        <v>84</v>
      </c>
      <c r="AY1003" s="252" t="s">
        <v>153</v>
      </c>
    </row>
    <row r="1004" spans="2:65" s="1" customFormat="1" ht="31.5" customHeight="1">
      <c r="B1004" s="43"/>
      <c r="C1004" s="206" t="s">
        <v>979</v>
      </c>
      <c r="D1004" s="206" t="s">
        <v>155</v>
      </c>
      <c r="E1004" s="207" t="s">
        <v>980</v>
      </c>
      <c r="F1004" s="208" t="s">
        <v>981</v>
      </c>
      <c r="G1004" s="209" t="s">
        <v>982</v>
      </c>
      <c r="H1004" s="289"/>
      <c r="I1004" s="211"/>
      <c r="J1004" s="212">
        <f>ROUND(I1004*H1004,2)</f>
        <v>0</v>
      </c>
      <c r="K1004" s="208" t="s">
        <v>159</v>
      </c>
      <c r="L1004" s="63"/>
      <c r="M1004" s="213" t="s">
        <v>34</v>
      </c>
      <c r="N1004" s="214" t="s">
        <v>48</v>
      </c>
      <c r="O1004" s="44"/>
      <c r="P1004" s="215">
        <f>O1004*H1004</f>
        <v>0</v>
      </c>
      <c r="Q1004" s="215">
        <v>0</v>
      </c>
      <c r="R1004" s="215">
        <f>Q1004*H1004</f>
        <v>0</v>
      </c>
      <c r="S1004" s="215">
        <v>0</v>
      </c>
      <c r="T1004" s="216">
        <f>S1004*H1004</f>
        <v>0</v>
      </c>
      <c r="AR1004" s="25" t="s">
        <v>288</v>
      </c>
      <c r="AT1004" s="25" t="s">
        <v>155</v>
      </c>
      <c r="AU1004" s="25" t="s">
        <v>86</v>
      </c>
      <c r="AY1004" s="25" t="s">
        <v>153</v>
      </c>
      <c r="BE1004" s="217">
        <f>IF(N1004="základní",J1004,0)</f>
        <v>0</v>
      </c>
      <c r="BF1004" s="217">
        <f>IF(N1004="snížená",J1004,0)</f>
        <v>0</v>
      </c>
      <c r="BG1004" s="217">
        <f>IF(N1004="zákl. přenesená",J1004,0)</f>
        <v>0</v>
      </c>
      <c r="BH1004" s="217">
        <f>IF(N1004="sníž. přenesená",J1004,0)</f>
        <v>0</v>
      </c>
      <c r="BI1004" s="217">
        <f>IF(N1004="nulová",J1004,0)</f>
        <v>0</v>
      </c>
      <c r="BJ1004" s="25" t="s">
        <v>84</v>
      </c>
      <c r="BK1004" s="217">
        <f>ROUND(I1004*H1004,2)</f>
        <v>0</v>
      </c>
      <c r="BL1004" s="25" t="s">
        <v>288</v>
      </c>
      <c r="BM1004" s="25" t="s">
        <v>983</v>
      </c>
    </row>
    <row r="1005" spans="2:63" s="11" customFormat="1" ht="29.85" customHeight="1">
      <c r="B1005" s="189"/>
      <c r="C1005" s="190"/>
      <c r="D1005" s="203" t="s">
        <v>76</v>
      </c>
      <c r="E1005" s="204" t="s">
        <v>984</v>
      </c>
      <c r="F1005" s="204" t="s">
        <v>985</v>
      </c>
      <c r="G1005" s="190"/>
      <c r="H1005" s="190"/>
      <c r="I1005" s="193"/>
      <c r="J1005" s="205">
        <f>BK1005</f>
        <v>0</v>
      </c>
      <c r="K1005" s="190"/>
      <c r="L1005" s="195"/>
      <c r="M1005" s="196"/>
      <c r="N1005" s="197"/>
      <c r="O1005" s="197"/>
      <c r="P1005" s="198">
        <f>SUM(P1006:P1232)</f>
        <v>0</v>
      </c>
      <c r="Q1005" s="197"/>
      <c r="R1005" s="198">
        <f>SUM(R1006:R1232)</f>
        <v>2.12947316</v>
      </c>
      <c r="S1005" s="197"/>
      <c r="T1005" s="199">
        <f>SUM(T1006:T1232)</f>
        <v>0</v>
      </c>
      <c r="AR1005" s="200" t="s">
        <v>86</v>
      </c>
      <c r="AT1005" s="201" t="s">
        <v>76</v>
      </c>
      <c r="AU1005" s="201" t="s">
        <v>84</v>
      </c>
      <c r="AY1005" s="200" t="s">
        <v>153</v>
      </c>
      <c r="BK1005" s="202">
        <f>SUM(BK1006:BK1232)</f>
        <v>0</v>
      </c>
    </row>
    <row r="1006" spans="2:65" s="1" customFormat="1" ht="31.5" customHeight="1">
      <c r="B1006" s="43"/>
      <c r="C1006" s="206" t="s">
        <v>986</v>
      </c>
      <c r="D1006" s="206" t="s">
        <v>155</v>
      </c>
      <c r="E1006" s="207" t="s">
        <v>987</v>
      </c>
      <c r="F1006" s="208" t="s">
        <v>988</v>
      </c>
      <c r="G1006" s="209" t="s">
        <v>158</v>
      </c>
      <c r="H1006" s="210">
        <v>167.994</v>
      </c>
      <c r="I1006" s="211"/>
      <c r="J1006" s="212">
        <f>ROUND(I1006*H1006,2)</f>
        <v>0</v>
      </c>
      <c r="K1006" s="208" t="s">
        <v>159</v>
      </c>
      <c r="L1006" s="63"/>
      <c r="M1006" s="213" t="s">
        <v>34</v>
      </c>
      <c r="N1006" s="214" t="s">
        <v>48</v>
      </c>
      <c r="O1006" s="44"/>
      <c r="P1006" s="215">
        <f>O1006*H1006</f>
        <v>0</v>
      </c>
      <c r="Q1006" s="215">
        <v>0</v>
      </c>
      <c r="R1006" s="215">
        <f>Q1006*H1006</f>
        <v>0</v>
      </c>
      <c r="S1006" s="215">
        <v>0</v>
      </c>
      <c r="T1006" s="216">
        <f>S1006*H1006</f>
        <v>0</v>
      </c>
      <c r="AR1006" s="25" t="s">
        <v>288</v>
      </c>
      <c r="AT1006" s="25" t="s">
        <v>155</v>
      </c>
      <c r="AU1006" s="25" t="s">
        <v>86</v>
      </c>
      <c r="AY1006" s="25" t="s">
        <v>153</v>
      </c>
      <c r="BE1006" s="217">
        <f>IF(N1006="základní",J1006,0)</f>
        <v>0</v>
      </c>
      <c r="BF1006" s="217">
        <f>IF(N1006="snížená",J1006,0)</f>
        <v>0</v>
      </c>
      <c r="BG1006" s="217">
        <f>IF(N1006="zákl. přenesená",J1006,0)</f>
        <v>0</v>
      </c>
      <c r="BH1006" s="217">
        <f>IF(N1006="sníž. přenesená",J1006,0)</f>
        <v>0</v>
      </c>
      <c r="BI1006" s="217">
        <f>IF(N1006="nulová",J1006,0)</f>
        <v>0</v>
      </c>
      <c r="BJ1006" s="25" t="s">
        <v>84</v>
      </c>
      <c r="BK1006" s="217">
        <f>ROUND(I1006*H1006,2)</f>
        <v>0</v>
      </c>
      <c r="BL1006" s="25" t="s">
        <v>288</v>
      </c>
      <c r="BM1006" s="25" t="s">
        <v>989</v>
      </c>
    </row>
    <row r="1007" spans="2:51" s="12" customFormat="1" ht="13.5">
      <c r="B1007" s="218"/>
      <c r="C1007" s="219"/>
      <c r="D1007" s="220" t="s">
        <v>162</v>
      </c>
      <c r="E1007" s="221" t="s">
        <v>34</v>
      </c>
      <c r="F1007" s="222" t="s">
        <v>173</v>
      </c>
      <c r="G1007" s="219"/>
      <c r="H1007" s="223" t="s">
        <v>34</v>
      </c>
      <c r="I1007" s="224"/>
      <c r="J1007" s="219"/>
      <c r="K1007" s="219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162</v>
      </c>
      <c r="AU1007" s="229" t="s">
        <v>86</v>
      </c>
      <c r="AV1007" s="12" t="s">
        <v>84</v>
      </c>
      <c r="AW1007" s="12" t="s">
        <v>41</v>
      </c>
      <c r="AX1007" s="12" t="s">
        <v>77</v>
      </c>
      <c r="AY1007" s="229" t="s">
        <v>153</v>
      </c>
    </row>
    <row r="1008" spans="2:51" s="12" customFormat="1" ht="13.5">
      <c r="B1008" s="218"/>
      <c r="C1008" s="219"/>
      <c r="D1008" s="220" t="s">
        <v>162</v>
      </c>
      <c r="E1008" s="221" t="s">
        <v>34</v>
      </c>
      <c r="F1008" s="222" t="s">
        <v>174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162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153</v>
      </c>
    </row>
    <row r="1009" spans="2:51" s="13" customFormat="1" ht="13.5">
      <c r="B1009" s="230"/>
      <c r="C1009" s="231"/>
      <c r="D1009" s="220" t="s">
        <v>162</v>
      </c>
      <c r="E1009" s="232" t="s">
        <v>34</v>
      </c>
      <c r="F1009" s="233" t="s">
        <v>175</v>
      </c>
      <c r="G1009" s="231"/>
      <c r="H1009" s="234">
        <v>21.22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162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153</v>
      </c>
    </row>
    <row r="1010" spans="2:51" s="12" customFormat="1" ht="13.5">
      <c r="B1010" s="218"/>
      <c r="C1010" s="219"/>
      <c r="D1010" s="220" t="s">
        <v>162</v>
      </c>
      <c r="E1010" s="221" t="s">
        <v>34</v>
      </c>
      <c r="F1010" s="222" t="s">
        <v>176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162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153</v>
      </c>
    </row>
    <row r="1011" spans="2:51" s="13" customFormat="1" ht="13.5">
      <c r="B1011" s="230"/>
      <c r="C1011" s="231"/>
      <c r="D1011" s="220" t="s">
        <v>162</v>
      </c>
      <c r="E1011" s="232" t="s">
        <v>34</v>
      </c>
      <c r="F1011" s="233" t="s">
        <v>177</v>
      </c>
      <c r="G1011" s="231"/>
      <c r="H1011" s="234">
        <v>10.37</v>
      </c>
      <c r="I1011" s="235"/>
      <c r="J1011" s="231"/>
      <c r="K1011" s="231"/>
      <c r="L1011" s="236"/>
      <c r="M1011" s="237"/>
      <c r="N1011" s="238"/>
      <c r="O1011" s="238"/>
      <c r="P1011" s="238"/>
      <c r="Q1011" s="238"/>
      <c r="R1011" s="238"/>
      <c r="S1011" s="238"/>
      <c r="T1011" s="239"/>
      <c r="AT1011" s="240" t="s">
        <v>162</v>
      </c>
      <c r="AU1011" s="240" t="s">
        <v>86</v>
      </c>
      <c r="AV1011" s="13" t="s">
        <v>86</v>
      </c>
      <c r="AW1011" s="13" t="s">
        <v>41</v>
      </c>
      <c r="AX1011" s="13" t="s">
        <v>77</v>
      </c>
      <c r="AY1011" s="240" t="s">
        <v>153</v>
      </c>
    </row>
    <row r="1012" spans="2:51" s="12" customFormat="1" ht="13.5">
      <c r="B1012" s="218"/>
      <c r="C1012" s="219"/>
      <c r="D1012" s="220" t="s">
        <v>162</v>
      </c>
      <c r="E1012" s="221" t="s">
        <v>34</v>
      </c>
      <c r="F1012" s="222" t="s">
        <v>178</v>
      </c>
      <c r="G1012" s="219"/>
      <c r="H1012" s="223" t="s">
        <v>34</v>
      </c>
      <c r="I1012" s="224"/>
      <c r="J1012" s="219"/>
      <c r="K1012" s="219"/>
      <c r="L1012" s="225"/>
      <c r="M1012" s="226"/>
      <c r="N1012" s="227"/>
      <c r="O1012" s="227"/>
      <c r="P1012" s="227"/>
      <c r="Q1012" s="227"/>
      <c r="R1012" s="227"/>
      <c r="S1012" s="227"/>
      <c r="T1012" s="228"/>
      <c r="AT1012" s="229" t="s">
        <v>162</v>
      </c>
      <c r="AU1012" s="229" t="s">
        <v>86</v>
      </c>
      <c r="AV1012" s="12" t="s">
        <v>84</v>
      </c>
      <c r="AW1012" s="12" t="s">
        <v>41</v>
      </c>
      <c r="AX1012" s="12" t="s">
        <v>77</v>
      </c>
      <c r="AY1012" s="229" t="s">
        <v>153</v>
      </c>
    </row>
    <row r="1013" spans="2:51" s="13" customFormat="1" ht="13.5">
      <c r="B1013" s="230"/>
      <c r="C1013" s="231"/>
      <c r="D1013" s="220" t="s">
        <v>162</v>
      </c>
      <c r="E1013" s="232" t="s">
        <v>34</v>
      </c>
      <c r="F1013" s="233" t="s">
        <v>179</v>
      </c>
      <c r="G1013" s="231"/>
      <c r="H1013" s="234">
        <v>13.63</v>
      </c>
      <c r="I1013" s="235"/>
      <c r="J1013" s="231"/>
      <c r="K1013" s="231"/>
      <c r="L1013" s="236"/>
      <c r="M1013" s="237"/>
      <c r="N1013" s="238"/>
      <c r="O1013" s="238"/>
      <c r="P1013" s="238"/>
      <c r="Q1013" s="238"/>
      <c r="R1013" s="238"/>
      <c r="S1013" s="238"/>
      <c r="T1013" s="239"/>
      <c r="AT1013" s="240" t="s">
        <v>162</v>
      </c>
      <c r="AU1013" s="240" t="s">
        <v>86</v>
      </c>
      <c r="AV1013" s="13" t="s">
        <v>86</v>
      </c>
      <c r="AW1013" s="13" t="s">
        <v>41</v>
      </c>
      <c r="AX1013" s="13" t="s">
        <v>77</v>
      </c>
      <c r="AY1013" s="240" t="s">
        <v>153</v>
      </c>
    </row>
    <row r="1014" spans="2:51" s="12" customFormat="1" ht="13.5">
      <c r="B1014" s="218"/>
      <c r="C1014" s="219"/>
      <c r="D1014" s="220" t="s">
        <v>162</v>
      </c>
      <c r="E1014" s="221" t="s">
        <v>34</v>
      </c>
      <c r="F1014" s="222" t="s">
        <v>180</v>
      </c>
      <c r="G1014" s="219"/>
      <c r="H1014" s="223" t="s">
        <v>34</v>
      </c>
      <c r="I1014" s="224"/>
      <c r="J1014" s="219"/>
      <c r="K1014" s="219"/>
      <c r="L1014" s="225"/>
      <c r="M1014" s="226"/>
      <c r="N1014" s="227"/>
      <c r="O1014" s="227"/>
      <c r="P1014" s="227"/>
      <c r="Q1014" s="227"/>
      <c r="R1014" s="227"/>
      <c r="S1014" s="227"/>
      <c r="T1014" s="228"/>
      <c r="AT1014" s="229" t="s">
        <v>162</v>
      </c>
      <c r="AU1014" s="229" t="s">
        <v>86</v>
      </c>
      <c r="AV1014" s="12" t="s">
        <v>84</v>
      </c>
      <c r="AW1014" s="12" t="s">
        <v>41</v>
      </c>
      <c r="AX1014" s="12" t="s">
        <v>77</v>
      </c>
      <c r="AY1014" s="229" t="s">
        <v>153</v>
      </c>
    </row>
    <row r="1015" spans="2:51" s="13" customFormat="1" ht="13.5">
      <c r="B1015" s="230"/>
      <c r="C1015" s="231"/>
      <c r="D1015" s="220" t="s">
        <v>162</v>
      </c>
      <c r="E1015" s="232" t="s">
        <v>34</v>
      </c>
      <c r="F1015" s="233" t="s">
        <v>181</v>
      </c>
      <c r="G1015" s="231"/>
      <c r="H1015" s="234">
        <v>9.53</v>
      </c>
      <c r="I1015" s="235"/>
      <c r="J1015" s="231"/>
      <c r="K1015" s="231"/>
      <c r="L1015" s="236"/>
      <c r="M1015" s="237"/>
      <c r="N1015" s="238"/>
      <c r="O1015" s="238"/>
      <c r="P1015" s="238"/>
      <c r="Q1015" s="238"/>
      <c r="R1015" s="238"/>
      <c r="S1015" s="238"/>
      <c r="T1015" s="239"/>
      <c r="AT1015" s="240" t="s">
        <v>162</v>
      </c>
      <c r="AU1015" s="240" t="s">
        <v>86</v>
      </c>
      <c r="AV1015" s="13" t="s">
        <v>86</v>
      </c>
      <c r="AW1015" s="13" t="s">
        <v>41</v>
      </c>
      <c r="AX1015" s="13" t="s">
        <v>77</v>
      </c>
      <c r="AY1015" s="240" t="s">
        <v>153</v>
      </c>
    </row>
    <row r="1016" spans="2:51" s="12" customFormat="1" ht="13.5">
      <c r="B1016" s="218"/>
      <c r="C1016" s="219"/>
      <c r="D1016" s="220" t="s">
        <v>162</v>
      </c>
      <c r="E1016" s="221" t="s">
        <v>34</v>
      </c>
      <c r="F1016" s="222" t="s">
        <v>406</v>
      </c>
      <c r="G1016" s="219"/>
      <c r="H1016" s="223" t="s">
        <v>34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162</v>
      </c>
      <c r="AU1016" s="229" t="s">
        <v>86</v>
      </c>
      <c r="AV1016" s="12" t="s">
        <v>84</v>
      </c>
      <c r="AW1016" s="12" t="s">
        <v>41</v>
      </c>
      <c r="AX1016" s="12" t="s">
        <v>77</v>
      </c>
      <c r="AY1016" s="229" t="s">
        <v>153</v>
      </c>
    </row>
    <row r="1017" spans="2:51" s="12" customFormat="1" ht="13.5">
      <c r="B1017" s="218"/>
      <c r="C1017" s="219"/>
      <c r="D1017" s="220" t="s">
        <v>162</v>
      </c>
      <c r="E1017" s="221" t="s">
        <v>34</v>
      </c>
      <c r="F1017" s="222" t="s">
        <v>407</v>
      </c>
      <c r="G1017" s="219"/>
      <c r="H1017" s="223" t="s">
        <v>34</v>
      </c>
      <c r="I1017" s="224"/>
      <c r="J1017" s="219"/>
      <c r="K1017" s="219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162</v>
      </c>
      <c r="AU1017" s="229" t="s">
        <v>86</v>
      </c>
      <c r="AV1017" s="12" t="s">
        <v>84</v>
      </c>
      <c r="AW1017" s="12" t="s">
        <v>41</v>
      </c>
      <c r="AX1017" s="12" t="s">
        <v>77</v>
      </c>
      <c r="AY1017" s="229" t="s">
        <v>153</v>
      </c>
    </row>
    <row r="1018" spans="2:51" s="13" customFormat="1" ht="13.5">
      <c r="B1018" s="230"/>
      <c r="C1018" s="231"/>
      <c r="D1018" s="220" t="s">
        <v>162</v>
      </c>
      <c r="E1018" s="232" t="s">
        <v>34</v>
      </c>
      <c r="F1018" s="233" t="s">
        <v>408</v>
      </c>
      <c r="G1018" s="231"/>
      <c r="H1018" s="234">
        <v>19.08</v>
      </c>
      <c r="I1018" s="235"/>
      <c r="J1018" s="231"/>
      <c r="K1018" s="231"/>
      <c r="L1018" s="236"/>
      <c r="M1018" s="237"/>
      <c r="N1018" s="238"/>
      <c r="O1018" s="238"/>
      <c r="P1018" s="238"/>
      <c r="Q1018" s="238"/>
      <c r="R1018" s="238"/>
      <c r="S1018" s="238"/>
      <c r="T1018" s="239"/>
      <c r="AT1018" s="240" t="s">
        <v>162</v>
      </c>
      <c r="AU1018" s="240" t="s">
        <v>86</v>
      </c>
      <c r="AV1018" s="13" t="s">
        <v>86</v>
      </c>
      <c r="AW1018" s="13" t="s">
        <v>41</v>
      </c>
      <c r="AX1018" s="13" t="s">
        <v>77</v>
      </c>
      <c r="AY1018" s="240" t="s">
        <v>153</v>
      </c>
    </row>
    <row r="1019" spans="2:51" s="12" customFormat="1" ht="13.5">
      <c r="B1019" s="218"/>
      <c r="C1019" s="219"/>
      <c r="D1019" s="220" t="s">
        <v>162</v>
      </c>
      <c r="E1019" s="221" t="s">
        <v>34</v>
      </c>
      <c r="F1019" s="222" t="s">
        <v>308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162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153</v>
      </c>
    </row>
    <row r="1020" spans="2:51" s="12" customFormat="1" ht="13.5">
      <c r="B1020" s="218"/>
      <c r="C1020" s="219"/>
      <c r="D1020" s="220" t="s">
        <v>162</v>
      </c>
      <c r="E1020" s="221" t="s">
        <v>34</v>
      </c>
      <c r="F1020" s="222" t="s">
        <v>309</v>
      </c>
      <c r="G1020" s="219"/>
      <c r="H1020" s="223" t="s">
        <v>34</v>
      </c>
      <c r="I1020" s="224"/>
      <c r="J1020" s="219"/>
      <c r="K1020" s="219"/>
      <c r="L1020" s="225"/>
      <c r="M1020" s="226"/>
      <c r="N1020" s="227"/>
      <c r="O1020" s="227"/>
      <c r="P1020" s="227"/>
      <c r="Q1020" s="227"/>
      <c r="R1020" s="227"/>
      <c r="S1020" s="227"/>
      <c r="T1020" s="228"/>
      <c r="AT1020" s="229" t="s">
        <v>162</v>
      </c>
      <c r="AU1020" s="229" t="s">
        <v>86</v>
      </c>
      <c r="AV1020" s="12" t="s">
        <v>84</v>
      </c>
      <c r="AW1020" s="12" t="s">
        <v>41</v>
      </c>
      <c r="AX1020" s="12" t="s">
        <v>77</v>
      </c>
      <c r="AY1020" s="229" t="s">
        <v>153</v>
      </c>
    </row>
    <row r="1021" spans="2:51" s="13" customFormat="1" ht="13.5">
      <c r="B1021" s="230"/>
      <c r="C1021" s="231"/>
      <c r="D1021" s="220" t="s">
        <v>162</v>
      </c>
      <c r="E1021" s="232" t="s">
        <v>34</v>
      </c>
      <c r="F1021" s="233" t="s">
        <v>310</v>
      </c>
      <c r="G1021" s="231"/>
      <c r="H1021" s="234">
        <v>33.33</v>
      </c>
      <c r="I1021" s="235"/>
      <c r="J1021" s="231"/>
      <c r="K1021" s="231"/>
      <c r="L1021" s="236"/>
      <c r="M1021" s="237"/>
      <c r="N1021" s="238"/>
      <c r="O1021" s="238"/>
      <c r="P1021" s="238"/>
      <c r="Q1021" s="238"/>
      <c r="R1021" s="238"/>
      <c r="S1021" s="238"/>
      <c r="T1021" s="239"/>
      <c r="AT1021" s="240" t="s">
        <v>162</v>
      </c>
      <c r="AU1021" s="240" t="s">
        <v>86</v>
      </c>
      <c r="AV1021" s="13" t="s">
        <v>86</v>
      </c>
      <c r="AW1021" s="13" t="s">
        <v>41</v>
      </c>
      <c r="AX1021" s="13" t="s">
        <v>77</v>
      </c>
      <c r="AY1021" s="240" t="s">
        <v>153</v>
      </c>
    </row>
    <row r="1022" spans="2:51" s="12" customFormat="1" ht="13.5">
      <c r="B1022" s="218"/>
      <c r="C1022" s="219"/>
      <c r="D1022" s="220" t="s">
        <v>162</v>
      </c>
      <c r="E1022" s="221" t="s">
        <v>34</v>
      </c>
      <c r="F1022" s="222" t="s">
        <v>166</v>
      </c>
      <c r="G1022" s="219"/>
      <c r="H1022" s="223" t="s">
        <v>34</v>
      </c>
      <c r="I1022" s="224"/>
      <c r="J1022" s="219"/>
      <c r="K1022" s="219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162</v>
      </c>
      <c r="AU1022" s="229" t="s">
        <v>86</v>
      </c>
      <c r="AV1022" s="12" t="s">
        <v>84</v>
      </c>
      <c r="AW1022" s="12" t="s">
        <v>41</v>
      </c>
      <c r="AX1022" s="12" t="s">
        <v>77</v>
      </c>
      <c r="AY1022" s="229" t="s">
        <v>153</v>
      </c>
    </row>
    <row r="1023" spans="2:51" s="12" customFormat="1" ht="13.5">
      <c r="B1023" s="218"/>
      <c r="C1023" s="219"/>
      <c r="D1023" s="220" t="s">
        <v>162</v>
      </c>
      <c r="E1023" s="221" t="s">
        <v>34</v>
      </c>
      <c r="F1023" s="222" t="s">
        <v>164</v>
      </c>
      <c r="G1023" s="219"/>
      <c r="H1023" s="223" t="s">
        <v>34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162</v>
      </c>
      <c r="AU1023" s="229" t="s">
        <v>86</v>
      </c>
      <c r="AV1023" s="12" t="s">
        <v>84</v>
      </c>
      <c r="AW1023" s="12" t="s">
        <v>41</v>
      </c>
      <c r="AX1023" s="12" t="s">
        <v>77</v>
      </c>
      <c r="AY1023" s="229" t="s">
        <v>153</v>
      </c>
    </row>
    <row r="1024" spans="2:51" s="13" customFormat="1" ht="13.5">
      <c r="B1024" s="230"/>
      <c r="C1024" s="231"/>
      <c r="D1024" s="220" t="s">
        <v>162</v>
      </c>
      <c r="E1024" s="232" t="s">
        <v>34</v>
      </c>
      <c r="F1024" s="233" t="s">
        <v>167</v>
      </c>
      <c r="G1024" s="231"/>
      <c r="H1024" s="234">
        <v>31.52</v>
      </c>
      <c r="I1024" s="235"/>
      <c r="J1024" s="231"/>
      <c r="K1024" s="231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162</v>
      </c>
      <c r="AU1024" s="240" t="s">
        <v>86</v>
      </c>
      <c r="AV1024" s="13" t="s">
        <v>86</v>
      </c>
      <c r="AW1024" s="13" t="s">
        <v>41</v>
      </c>
      <c r="AX1024" s="13" t="s">
        <v>77</v>
      </c>
      <c r="AY1024" s="240" t="s">
        <v>153</v>
      </c>
    </row>
    <row r="1025" spans="2:51" s="12" customFormat="1" ht="13.5">
      <c r="B1025" s="218"/>
      <c r="C1025" s="219"/>
      <c r="D1025" s="220" t="s">
        <v>162</v>
      </c>
      <c r="E1025" s="221" t="s">
        <v>34</v>
      </c>
      <c r="F1025" s="222" t="s">
        <v>283</v>
      </c>
      <c r="G1025" s="219"/>
      <c r="H1025" s="223" t="s">
        <v>34</v>
      </c>
      <c r="I1025" s="224"/>
      <c r="J1025" s="219"/>
      <c r="K1025" s="219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162</v>
      </c>
      <c r="AU1025" s="229" t="s">
        <v>86</v>
      </c>
      <c r="AV1025" s="12" t="s">
        <v>84</v>
      </c>
      <c r="AW1025" s="12" t="s">
        <v>41</v>
      </c>
      <c r="AX1025" s="12" t="s">
        <v>77</v>
      </c>
      <c r="AY1025" s="229" t="s">
        <v>153</v>
      </c>
    </row>
    <row r="1026" spans="2:51" s="13" customFormat="1" ht="13.5">
      <c r="B1026" s="230"/>
      <c r="C1026" s="231"/>
      <c r="D1026" s="220" t="s">
        <v>162</v>
      </c>
      <c r="E1026" s="232" t="s">
        <v>34</v>
      </c>
      <c r="F1026" s="233" t="s">
        <v>284</v>
      </c>
      <c r="G1026" s="231"/>
      <c r="H1026" s="234">
        <v>29.314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162</v>
      </c>
      <c r="AU1026" s="240" t="s">
        <v>86</v>
      </c>
      <c r="AV1026" s="13" t="s">
        <v>86</v>
      </c>
      <c r="AW1026" s="13" t="s">
        <v>41</v>
      </c>
      <c r="AX1026" s="13" t="s">
        <v>77</v>
      </c>
      <c r="AY1026" s="240" t="s">
        <v>153</v>
      </c>
    </row>
    <row r="1027" spans="2:51" s="14" customFormat="1" ht="13.5">
      <c r="B1027" s="241"/>
      <c r="C1027" s="242"/>
      <c r="D1027" s="243" t="s">
        <v>162</v>
      </c>
      <c r="E1027" s="244" t="s">
        <v>34</v>
      </c>
      <c r="F1027" s="245" t="s">
        <v>168</v>
      </c>
      <c r="G1027" s="242"/>
      <c r="H1027" s="246">
        <v>167.994</v>
      </c>
      <c r="I1027" s="247"/>
      <c r="J1027" s="242"/>
      <c r="K1027" s="242"/>
      <c r="L1027" s="248"/>
      <c r="M1027" s="249"/>
      <c r="N1027" s="250"/>
      <c r="O1027" s="250"/>
      <c r="P1027" s="250"/>
      <c r="Q1027" s="250"/>
      <c r="R1027" s="250"/>
      <c r="S1027" s="250"/>
      <c r="T1027" s="251"/>
      <c r="AT1027" s="252" t="s">
        <v>162</v>
      </c>
      <c r="AU1027" s="252" t="s">
        <v>86</v>
      </c>
      <c r="AV1027" s="14" t="s">
        <v>160</v>
      </c>
      <c r="AW1027" s="14" t="s">
        <v>41</v>
      </c>
      <c r="AX1027" s="14" t="s">
        <v>84</v>
      </c>
      <c r="AY1027" s="252" t="s">
        <v>153</v>
      </c>
    </row>
    <row r="1028" spans="2:65" s="1" customFormat="1" ht="31.5" customHeight="1">
      <c r="B1028" s="43"/>
      <c r="C1028" s="277" t="s">
        <v>990</v>
      </c>
      <c r="D1028" s="277" t="s">
        <v>928</v>
      </c>
      <c r="E1028" s="278" t="s">
        <v>991</v>
      </c>
      <c r="F1028" s="279" t="s">
        <v>992</v>
      </c>
      <c r="G1028" s="280" t="s">
        <v>158</v>
      </c>
      <c r="H1028" s="281">
        <v>55.845</v>
      </c>
      <c r="I1028" s="282"/>
      <c r="J1028" s="283">
        <f>ROUND(I1028*H1028,2)</f>
        <v>0</v>
      </c>
      <c r="K1028" s="279" t="s">
        <v>159</v>
      </c>
      <c r="L1028" s="284"/>
      <c r="M1028" s="285" t="s">
        <v>34</v>
      </c>
      <c r="N1028" s="286" t="s">
        <v>48</v>
      </c>
      <c r="O1028" s="44"/>
      <c r="P1028" s="215">
        <f>O1028*H1028</f>
        <v>0</v>
      </c>
      <c r="Q1028" s="215">
        <v>0.003</v>
      </c>
      <c r="R1028" s="215">
        <f>Q1028*H1028</f>
        <v>0.167535</v>
      </c>
      <c r="S1028" s="215">
        <v>0</v>
      </c>
      <c r="T1028" s="216">
        <f>S1028*H1028</f>
        <v>0</v>
      </c>
      <c r="AR1028" s="25" t="s">
        <v>420</v>
      </c>
      <c r="AT1028" s="25" t="s">
        <v>928</v>
      </c>
      <c r="AU1028" s="25" t="s">
        <v>86</v>
      </c>
      <c r="AY1028" s="25" t="s">
        <v>153</v>
      </c>
      <c r="BE1028" s="217">
        <f>IF(N1028="základní",J1028,0)</f>
        <v>0</v>
      </c>
      <c r="BF1028" s="217">
        <f>IF(N1028="snížená",J1028,0)</f>
        <v>0</v>
      </c>
      <c r="BG1028" s="217">
        <f>IF(N1028="zákl. přenesená",J1028,0)</f>
        <v>0</v>
      </c>
      <c r="BH1028" s="217">
        <f>IF(N1028="sníž. přenesená",J1028,0)</f>
        <v>0</v>
      </c>
      <c r="BI1028" s="217">
        <f>IF(N1028="nulová",J1028,0)</f>
        <v>0</v>
      </c>
      <c r="BJ1028" s="25" t="s">
        <v>84</v>
      </c>
      <c r="BK1028" s="217">
        <f>ROUND(I1028*H1028,2)</f>
        <v>0</v>
      </c>
      <c r="BL1028" s="25" t="s">
        <v>288</v>
      </c>
      <c r="BM1028" s="25" t="s">
        <v>993</v>
      </c>
    </row>
    <row r="1029" spans="2:47" s="1" customFormat="1" ht="27">
      <c r="B1029" s="43"/>
      <c r="C1029" s="65"/>
      <c r="D1029" s="220" t="s">
        <v>932</v>
      </c>
      <c r="E1029" s="65"/>
      <c r="F1029" s="287" t="s">
        <v>994</v>
      </c>
      <c r="G1029" s="65"/>
      <c r="H1029" s="65"/>
      <c r="I1029" s="174"/>
      <c r="J1029" s="65"/>
      <c r="K1029" s="65"/>
      <c r="L1029" s="63"/>
      <c r="M1029" s="288"/>
      <c r="N1029" s="44"/>
      <c r="O1029" s="44"/>
      <c r="P1029" s="44"/>
      <c r="Q1029" s="44"/>
      <c r="R1029" s="44"/>
      <c r="S1029" s="44"/>
      <c r="T1029" s="80"/>
      <c r="AT1029" s="25" t="s">
        <v>932</v>
      </c>
      <c r="AU1029" s="25" t="s">
        <v>86</v>
      </c>
    </row>
    <row r="1030" spans="2:51" s="12" customFormat="1" ht="13.5">
      <c r="B1030" s="218"/>
      <c r="C1030" s="219"/>
      <c r="D1030" s="220" t="s">
        <v>162</v>
      </c>
      <c r="E1030" s="221" t="s">
        <v>34</v>
      </c>
      <c r="F1030" s="222" t="s">
        <v>173</v>
      </c>
      <c r="G1030" s="219"/>
      <c r="H1030" s="223" t="s">
        <v>34</v>
      </c>
      <c r="I1030" s="224"/>
      <c r="J1030" s="219"/>
      <c r="K1030" s="219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162</v>
      </c>
      <c r="AU1030" s="229" t="s">
        <v>86</v>
      </c>
      <c r="AV1030" s="12" t="s">
        <v>84</v>
      </c>
      <c r="AW1030" s="12" t="s">
        <v>41</v>
      </c>
      <c r="AX1030" s="12" t="s">
        <v>77</v>
      </c>
      <c r="AY1030" s="229" t="s">
        <v>153</v>
      </c>
    </row>
    <row r="1031" spans="2:51" s="12" customFormat="1" ht="13.5">
      <c r="B1031" s="218"/>
      <c r="C1031" s="219"/>
      <c r="D1031" s="220" t="s">
        <v>162</v>
      </c>
      <c r="E1031" s="221" t="s">
        <v>34</v>
      </c>
      <c r="F1031" s="222" t="s">
        <v>174</v>
      </c>
      <c r="G1031" s="219"/>
      <c r="H1031" s="223" t="s">
        <v>34</v>
      </c>
      <c r="I1031" s="224"/>
      <c r="J1031" s="219"/>
      <c r="K1031" s="219"/>
      <c r="L1031" s="225"/>
      <c r="M1031" s="226"/>
      <c r="N1031" s="227"/>
      <c r="O1031" s="227"/>
      <c r="P1031" s="227"/>
      <c r="Q1031" s="227"/>
      <c r="R1031" s="227"/>
      <c r="S1031" s="227"/>
      <c r="T1031" s="228"/>
      <c r="AT1031" s="229" t="s">
        <v>162</v>
      </c>
      <c r="AU1031" s="229" t="s">
        <v>86</v>
      </c>
      <c r="AV1031" s="12" t="s">
        <v>84</v>
      </c>
      <c r="AW1031" s="12" t="s">
        <v>41</v>
      </c>
      <c r="AX1031" s="12" t="s">
        <v>77</v>
      </c>
      <c r="AY1031" s="229" t="s">
        <v>153</v>
      </c>
    </row>
    <row r="1032" spans="2:51" s="13" customFormat="1" ht="13.5">
      <c r="B1032" s="230"/>
      <c r="C1032" s="231"/>
      <c r="D1032" s="220" t="s">
        <v>162</v>
      </c>
      <c r="E1032" s="232" t="s">
        <v>34</v>
      </c>
      <c r="F1032" s="233" t="s">
        <v>175</v>
      </c>
      <c r="G1032" s="231"/>
      <c r="H1032" s="234">
        <v>21.22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162</v>
      </c>
      <c r="AU1032" s="240" t="s">
        <v>86</v>
      </c>
      <c r="AV1032" s="13" t="s">
        <v>86</v>
      </c>
      <c r="AW1032" s="13" t="s">
        <v>41</v>
      </c>
      <c r="AX1032" s="13" t="s">
        <v>77</v>
      </c>
      <c r="AY1032" s="240" t="s">
        <v>153</v>
      </c>
    </row>
    <row r="1033" spans="2:51" s="12" customFormat="1" ht="13.5">
      <c r="B1033" s="218"/>
      <c r="C1033" s="219"/>
      <c r="D1033" s="220" t="s">
        <v>162</v>
      </c>
      <c r="E1033" s="221" t="s">
        <v>34</v>
      </c>
      <c r="F1033" s="222" t="s">
        <v>176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162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153</v>
      </c>
    </row>
    <row r="1034" spans="2:51" s="13" customFormat="1" ht="13.5">
      <c r="B1034" s="230"/>
      <c r="C1034" s="231"/>
      <c r="D1034" s="220" t="s">
        <v>162</v>
      </c>
      <c r="E1034" s="232" t="s">
        <v>34</v>
      </c>
      <c r="F1034" s="233" t="s">
        <v>177</v>
      </c>
      <c r="G1034" s="231"/>
      <c r="H1034" s="234">
        <v>10.37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162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153</v>
      </c>
    </row>
    <row r="1035" spans="2:51" s="12" customFormat="1" ht="13.5">
      <c r="B1035" s="218"/>
      <c r="C1035" s="219"/>
      <c r="D1035" s="220" t="s">
        <v>162</v>
      </c>
      <c r="E1035" s="221" t="s">
        <v>34</v>
      </c>
      <c r="F1035" s="222" t="s">
        <v>178</v>
      </c>
      <c r="G1035" s="219"/>
      <c r="H1035" s="223" t="s">
        <v>34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162</v>
      </c>
      <c r="AU1035" s="229" t="s">
        <v>86</v>
      </c>
      <c r="AV1035" s="12" t="s">
        <v>84</v>
      </c>
      <c r="AW1035" s="12" t="s">
        <v>41</v>
      </c>
      <c r="AX1035" s="12" t="s">
        <v>77</v>
      </c>
      <c r="AY1035" s="229" t="s">
        <v>153</v>
      </c>
    </row>
    <row r="1036" spans="2:51" s="13" customFormat="1" ht="13.5">
      <c r="B1036" s="230"/>
      <c r="C1036" s="231"/>
      <c r="D1036" s="220" t="s">
        <v>162</v>
      </c>
      <c r="E1036" s="232" t="s">
        <v>34</v>
      </c>
      <c r="F1036" s="233" t="s">
        <v>179</v>
      </c>
      <c r="G1036" s="231"/>
      <c r="H1036" s="234">
        <v>13.63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162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153</v>
      </c>
    </row>
    <row r="1037" spans="2:51" s="12" customFormat="1" ht="13.5">
      <c r="B1037" s="218"/>
      <c r="C1037" s="219"/>
      <c r="D1037" s="220" t="s">
        <v>162</v>
      </c>
      <c r="E1037" s="221" t="s">
        <v>34</v>
      </c>
      <c r="F1037" s="222" t="s">
        <v>180</v>
      </c>
      <c r="G1037" s="219"/>
      <c r="H1037" s="223" t="s">
        <v>34</v>
      </c>
      <c r="I1037" s="224"/>
      <c r="J1037" s="219"/>
      <c r="K1037" s="219"/>
      <c r="L1037" s="225"/>
      <c r="M1037" s="226"/>
      <c r="N1037" s="227"/>
      <c r="O1037" s="227"/>
      <c r="P1037" s="227"/>
      <c r="Q1037" s="227"/>
      <c r="R1037" s="227"/>
      <c r="S1037" s="227"/>
      <c r="T1037" s="228"/>
      <c r="AT1037" s="229" t="s">
        <v>162</v>
      </c>
      <c r="AU1037" s="229" t="s">
        <v>86</v>
      </c>
      <c r="AV1037" s="12" t="s">
        <v>84</v>
      </c>
      <c r="AW1037" s="12" t="s">
        <v>41</v>
      </c>
      <c r="AX1037" s="12" t="s">
        <v>77</v>
      </c>
      <c r="AY1037" s="229" t="s">
        <v>153</v>
      </c>
    </row>
    <row r="1038" spans="2:51" s="13" customFormat="1" ht="13.5">
      <c r="B1038" s="230"/>
      <c r="C1038" s="231"/>
      <c r="D1038" s="220" t="s">
        <v>162</v>
      </c>
      <c r="E1038" s="232" t="s">
        <v>34</v>
      </c>
      <c r="F1038" s="233" t="s">
        <v>181</v>
      </c>
      <c r="G1038" s="231"/>
      <c r="H1038" s="234">
        <v>9.53</v>
      </c>
      <c r="I1038" s="235"/>
      <c r="J1038" s="231"/>
      <c r="K1038" s="231"/>
      <c r="L1038" s="236"/>
      <c r="M1038" s="237"/>
      <c r="N1038" s="238"/>
      <c r="O1038" s="238"/>
      <c r="P1038" s="238"/>
      <c r="Q1038" s="238"/>
      <c r="R1038" s="238"/>
      <c r="S1038" s="238"/>
      <c r="T1038" s="239"/>
      <c r="AT1038" s="240" t="s">
        <v>162</v>
      </c>
      <c r="AU1038" s="240" t="s">
        <v>86</v>
      </c>
      <c r="AV1038" s="13" t="s">
        <v>86</v>
      </c>
      <c r="AW1038" s="13" t="s">
        <v>41</v>
      </c>
      <c r="AX1038" s="13" t="s">
        <v>77</v>
      </c>
      <c r="AY1038" s="240" t="s">
        <v>153</v>
      </c>
    </row>
    <row r="1039" spans="2:51" s="14" customFormat="1" ht="13.5">
      <c r="B1039" s="241"/>
      <c r="C1039" s="242"/>
      <c r="D1039" s="220" t="s">
        <v>162</v>
      </c>
      <c r="E1039" s="253" t="s">
        <v>34</v>
      </c>
      <c r="F1039" s="254" t="s">
        <v>168</v>
      </c>
      <c r="G1039" s="242"/>
      <c r="H1039" s="255">
        <v>54.75</v>
      </c>
      <c r="I1039" s="247"/>
      <c r="J1039" s="242"/>
      <c r="K1039" s="242"/>
      <c r="L1039" s="248"/>
      <c r="M1039" s="249"/>
      <c r="N1039" s="250"/>
      <c r="O1039" s="250"/>
      <c r="P1039" s="250"/>
      <c r="Q1039" s="250"/>
      <c r="R1039" s="250"/>
      <c r="S1039" s="250"/>
      <c r="T1039" s="251"/>
      <c r="AT1039" s="252" t="s">
        <v>162</v>
      </c>
      <c r="AU1039" s="252" t="s">
        <v>86</v>
      </c>
      <c r="AV1039" s="14" t="s">
        <v>160</v>
      </c>
      <c r="AW1039" s="14" t="s">
        <v>41</v>
      </c>
      <c r="AX1039" s="14" t="s">
        <v>77</v>
      </c>
      <c r="AY1039" s="252" t="s">
        <v>153</v>
      </c>
    </row>
    <row r="1040" spans="2:51" s="13" customFormat="1" ht="13.5">
      <c r="B1040" s="230"/>
      <c r="C1040" s="231"/>
      <c r="D1040" s="220" t="s">
        <v>162</v>
      </c>
      <c r="E1040" s="232" t="s">
        <v>34</v>
      </c>
      <c r="F1040" s="233" t="s">
        <v>995</v>
      </c>
      <c r="G1040" s="231"/>
      <c r="H1040" s="234">
        <v>55.845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AT1040" s="240" t="s">
        <v>162</v>
      </c>
      <c r="AU1040" s="240" t="s">
        <v>86</v>
      </c>
      <c r="AV1040" s="13" t="s">
        <v>86</v>
      </c>
      <c r="AW1040" s="13" t="s">
        <v>41</v>
      </c>
      <c r="AX1040" s="13" t="s">
        <v>77</v>
      </c>
      <c r="AY1040" s="240" t="s">
        <v>153</v>
      </c>
    </row>
    <row r="1041" spans="2:51" s="14" customFormat="1" ht="13.5">
      <c r="B1041" s="241"/>
      <c r="C1041" s="242"/>
      <c r="D1041" s="243" t="s">
        <v>162</v>
      </c>
      <c r="E1041" s="244" t="s">
        <v>34</v>
      </c>
      <c r="F1041" s="245" t="s">
        <v>168</v>
      </c>
      <c r="G1041" s="242"/>
      <c r="H1041" s="246">
        <v>55.845</v>
      </c>
      <c r="I1041" s="247"/>
      <c r="J1041" s="242"/>
      <c r="K1041" s="242"/>
      <c r="L1041" s="248"/>
      <c r="M1041" s="249"/>
      <c r="N1041" s="250"/>
      <c r="O1041" s="250"/>
      <c r="P1041" s="250"/>
      <c r="Q1041" s="250"/>
      <c r="R1041" s="250"/>
      <c r="S1041" s="250"/>
      <c r="T1041" s="251"/>
      <c r="AT1041" s="252" t="s">
        <v>162</v>
      </c>
      <c r="AU1041" s="252" t="s">
        <v>86</v>
      </c>
      <c r="AV1041" s="14" t="s">
        <v>160</v>
      </c>
      <c r="AW1041" s="14" t="s">
        <v>41</v>
      </c>
      <c r="AX1041" s="14" t="s">
        <v>84</v>
      </c>
      <c r="AY1041" s="252" t="s">
        <v>153</v>
      </c>
    </row>
    <row r="1042" spans="2:65" s="1" customFormat="1" ht="22.5" customHeight="1">
      <c r="B1042" s="43"/>
      <c r="C1042" s="277" t="s">
        <v>996</v>
      </c>
      <c r="D1042" s="277" t="s">
        <v>928</v>
      </c>
      <c r="E1042" s="278" t="s">
        <v>997</v>
      </c>
      <c r="F1042" s="279" t="s">
        <v>998</v>
      </c>
      <c r="G1042" s="280" t="s">
        <v>158</v>
      </c>
      <c r="H1042" s="281">
        <v>62.051</v>
      </c>
      <c r="I1042" s="282"/>
      <c r="J1042" s="283">
        <f>ROUND(I1042*H1042,2)</f>
        <v>0</v>
      </c>
      <c r="K1042" s="279" t="s">
        <v>159</v>
      </c>
      <c r="L1042" s="284"/>
      <c r="M1042" s="285" t="s">
        <v>34</v>
      </c>
      <c r="N1042" s="286" t="s">
        <v>48</v>
      </c>
      <c r="O1042" s="44"/>
      <c r="P1042" s="215">
        <f>O1042*H1042</f>
        <v>0</v>
      </c>
      <c r="Q1042" s="215">
        <v>0.0006</v>
      </c>
      <c r="R1042" s="215">
        <f>Q1042*H1042</f>
        <v>0.037230599999999996</v>
      </c>
      <c r="S1042" s="215">
        <v>0</v>
      </c>
      <c r="T1042" s="216">
        <f>S1042*H1042</f>
        <v>0</v>
      </c>
      <c r="AR1042" s="25" t="s">
        <v>420</v>
      </c>
      <c r="AT1042" s="25" t="s">
        <v>928</v>
      </c>
      <c r="AU1042" s="25" t="s">
        <v>86</v>
      </c>
      <c r="AY1042" s="25" t="s">
        <v>153</v>
      </c>
      <c r="BE1042" s="217">
        <f>IF(N1042="základní",J1042,0)</f>
        <v>0</v>
      </c>
      <c r="BF1042" s="217">
        <f>IF(N1042="snížená",J1042,0)</f>
        <v>0</v>
      </c>
      <c r="BG1042" s="217">
        <f>IF(N1042="zákl. přenesená",J1042,0)</f>
        <v>0</v>
      </c>
      <c r="BH1042" s="217">
        <f>IF(N1042="sníž. přenesená",J1042,0)</f>
        <v>0</v>
      </c>
      <c r="BI1042" s="217">
        <f>IF(N1042="nulová",J1042,0)</f>
        <v>0</v>
      </c>
      <c r="BJ1042" s="25" t="s">
        <v>84</v>
      </c>
      <c r="BK1042" s="217">
        <f>ROUND(I1042*H1042,2)</f>
        <v>0</v>
      </c>
      <c r="BL1042" s="25" t="s">
        <v>288</v>
      </c>
      <c r="BM1042" s="25" t="s">
        <v>999</v>
      </c>
    </row>
    <row r="1043" spans="2:47" s="1" customFormat="1" ht="27">
      <c r="B1043" s="43"/>
      <c r="C1043" s="65"/>
      <c r="D1043" s="220" t="s">
        <v>932</v>
      </c>
      <c r="E1043" s="65"/>
      <c r="F1043" s="287" t="s">
        <v>1000</v>
      </c>
      <c r="G1043" s="65"/>
      <c r="H1043" s="65"/>
      <c r="I1043" s="174"/>
      <c r="J1043" s="65"/>
      <c r="K1043" s="65"/>
      <c r="L1043" s="63"/>
      <c r="M1043" s="288"/>
      <c r="N1043" s="44"/>
      <c r="O1043" s="44"/>
      <c r="P1043" s="44"/>
      <c r="Q1043" s="44"/>
      <c r="R1043" s="44"/>
      <c r="S1043" s="44"/>
      <c r="T1043" s="80"/>
      <c r="AT1043" s="25" t="s">
        <v>932</v>
      </c>
      <c r="AU1043" s="25" t="s">
        <v>86</v>
      </c>
    </row>
    <row r="1044" spans="2:51" s="12" customFormat="1" ht="13.5">
      <c r="B1044" s="218"/>
      <c r="C1044" s="219"/>
      <c r="D1044" s="220" t="s">
        <v>162</v>
      </c>
      <c r="E1044" s="221" t="s">
        <v>34</v>
      </c>
      <c r="F1044" s="222" t="s">
        <v>166</v>
      </c>
      <c r="G1044" s="219"/>
      <c r="H1044" s="223" t="s">
        <v>34</v>
      </c>
      <c r="I1044" s="224"/>
      <c r="J1044" s="219"/>
      <c r="K1044" s="219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162</v>
      </c>
      <c r="AU1044" s="229" t="s">
        <v>86</v>
      </c>
      <c r="AV1044" s="12" t="s">
        <v>84</v>
      </c>
      <c r="AW1044" s="12" t="s">
        <v>41</v>
      </c>
      <c r="AX1044" s="12" t="s">
        <v>77</v>
      </c>
      <c r="AY1044" s="229" t="s">
        <v>153</v>
      </c>
    </row>
    <row r="1045" spans="2:51" s="12" customFormat="1" ht="13.5">
      <c r="B1045" s="218"/>
      <c r="C1045" s="219"/>
      <c r="D1045" s="220" t="s">
        <v>162</v>
      </c>
      <c r="E1045" s="221" t="s">
        <v>34</v>
      </c>
      <c r="F1045" s="222" t="s">
        <v>164</v>
      </c>
      <c r="G1045" s="219"/>
      <c r="H1045" s="223" t="s">
        <v>34</v>
      </c>
      <c r="I1045" s="224"/>
      <c r="J1045" s="219"/>
      <c r="K1045" s="219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162</v>
      </c>
      <c r="AU1045" s="229" t="s">
        <v>86</v>
      </c>
      <c r="AV1045" s="12" t="s">
        <v>84</v>
      </c>
      <c r="AW1045" s="12" t="s">
        <v>41</v>
      </c>
      <c r="AX1045" s="12" t="s">
        <v>77</v>
      </c>
      <c r="AY1045" s="229" t="s">
        <v>153</v>
      </c>
    </row>
    <row r="1046" spans="2:51" s="13" customFormat="1" ht="13.5">
      <c r="B1046" s="230"/>
      <c r="C1046" s="231"/>
      <c r="D1046" s="220" t="s">
        <v>162</v>
      </c>
      <c r="E1046" s="232" t="s">
        <v>34</v>
      </c>
      <c r="F1046" s="233" t="s">
        <v>167</v>
      </c>
      <c r="G1046" s="231"/>
      <c r="H1046" s="234">
        <v>31.52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162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153</v>
      </c>
    </row>
    <row r="1047" spans="2:51" s="12" customFormat="1" ht="13.5">
      <c r="B1047" s="218"/>
      <c r="C1047" s="219"/>
      <c r="D1047" s="220" t="s">
        <v>162</v>
      </c>
      <c r="E1047" s="221" t="s">
        <v>34</v>
      </c>
      <c r="F1047" s="222" t="s">
        <v>283</v>
      </c>
      <c r="G1047" s="219"/>
      <c r="H1047" s="223" t="s">
        <v>34</v>
      </c>
      <c r="I1047" s="224"/>
      <c r="J1047" s="219"/>
      <c r="K1047" s="219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162</v>
      </c>
      <c r="AU1047" s="229" t="s">
        <v>86</v>
      </c>
      <c r="AV1047" s="12" t="s">
        <v>84</v>
      </c>
      <c r="AW1047" s="12" t="s">
        <v>41</v>
      </c>
      <c r="AX1047" s="12" t="s">
        <v>77</v>
      </c>
      <c r="AY1047" s="229" t="s">
        <v>153</v>
      </c>
    </row>
    <row r="1048" spans="2:51" s="13" customFormat="1" ht="13.5">
      <c r="B1048" s="230"/>
      <c r="C1048" s="231"/>
      <c r="D1048" s="220" t="s">
        <v>162</v>
      </c>
      <c r="E1048" s="232" t="s">
        <v>34</v>
      </c>
      <c r="F1048" s="233" t="s">
        <v>284</v>
      </c>
      <c r="G1048" s="231"/>
      <c r="H1048" s="234">
        <v>29.314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AT1048" s="240" t="s">
        <v>162</v>
      </c>
      <c r="AU1048" s="240" t="s">
        <v>86</v>
      </c>
      <c r="AV1048" s="13" t="s">
        <v>86</v>
      </c>
      <c r="AW1048" s="13" t="s">
        <v>41</v>
      </c>
      <c r="AX1048" s="13" t="s">
        <v>77</v>
      </c>
      <c r="AY1048" s="240" t="s">
        <v>153</v>
      </c>
    </row>
    <row r="1049" spans="2:51" s="14" customFormat="1" ht="13.5">
      <c r="B1049" s="241"/>
      <c r="C1049" s="242"/>
      <c r="D1049" s="220" t="s">
        <v>162</v>
      </c>
      <c r="E1049" s="253" t="s">
        <v>34</v>
      </c>
      <c r="F1049" s="254" t="s">
        <v>168</v>
      </c>
      <c r="G1049" s="242"/>
      <c r="H1049" s="255">
        <v>60.834</v>
      </c>
      <c r="I1049" s="247"/>
      <c r="J1049" s="242"/>
      <c r="K1049" s="242"/>
      <c r="L1049" s="248"/>
      <c r="M1049" s="249"/>
      <c r="N1049" s="250"/>
      <c r="O1049" s="250"/>
      <c r="P1049" s="250"/>
      <c r="Q1049" s="250"/>
      <c r="R1049" s="250"/>
      <c r="S1049" s="250"/>
      <c r="T1049" s="251"/>
      <c r="AT1049" s="252" t="s">
        <v>162</v>
      </c>
      <c r="AU1049" s="252" t="s">
        <v>86</v>
      </c>
      <c r="AV1049" s="14" t="s">
        <v>160</v>
      </c>
      <c r="AW1049" s="14" t="s">
        <v>41</v>
      </c>
      <c r="AX1049" s="14" t="s">
        <v>77</v>
      </c>
      <c r="AY1049" s="252" t="s">
        <v>153</v>
      </c>
    </row>
    <row r="1050" spans="2:51" s="13" customFormat="1" ht="13.5">
      <c r="B1050" s="230"/>
      <c r="C1050" s="231"/>
      <c r="D1050" s="220" t="s">
        <v>162</v>
      </c>
      <c r="E1050" s="232" t="s">
        <v>34</v>
      </c>
      <c r="F1050" s="233" t="s">
        <v>1001</v>
      </c>
      <c r="G1050" s="231"/>
      <c r="H1050" s="234">
        <v>62.051</v>
      </c>
      <c r="I1050" s="235"/>
      <c r="J1050" s="231"/>
      <c r="K1050" s="231"/>
      <c r="L1050" s="236"/>
      <c r="M1050" s="237"/>
      <c r="N1050" s="238"/>
      <c r="O1050" s="238"/>
      <c r="P1050" s="238"/>
      <c r="Q1050" s="238"/>
      <c r="R1050" s="238"/>
      <c r="S1050" s="238"/>
      <c r="T1050" s="239"/>
      <c r="AT1050" s="240" t="s">
        <v>162</v>
      </c>
      <c r="AU1050" s="240" t="s">
        <v>86</v>
      </c>
      <c r="AV1050" s="13" t="s">
        <v>86</v>
      </c>
      <c r="AW1050" s="13" t="s">
        <v>41</v>
      </c>
      <c r="AX1050" s="13" t="s">
        <v>77</v>
      </c>
      <c r="AY1050" s="240" t="s">
        <v>153</v>
      </c>
    </row>
    <row r="1051" spans="2:51" s="14" customFormat="1" ht="13.5">
      <c r="B1051" s="241"/>
      <c r="C1051" s="242"/>
      <c r="D1051" s="243" t="s">
        <v>162</v>
      </c>
      <c r="E1051" s="244" t="s">
        <v>34</v>
      </c>
      <c r="F1051" s="245" t="s">
        <v>168</v>
      </c>
      <c r="G1051" s="242"/>
      <c r="H1051" s="246">
        <v>62.051</v>
      </c>
      <c r="I1051" s="247"/>
      <c r="J1051" s="242"/>
      <c r="K1051" s="242"/>
      <c r="L1051" s="248"/>
      <c r="M1051" s="249"/>
      <c r="N1051" s="250"/>
      <c r="O1051" s="250"/>
      <c r="P1051" s="250"/>
      <c r="Q1051" s="250"/>
      <c r="R1051" s="250"/>
      <c r="S1051" s="250"/>
      <c r="T1051" s="251"/>
      <c r="AT1051" s="252" t="s">
        <v>162</v>
      </c>
      <c r="AU1051" s="252" t="s">
        <v>86</v>
      </c>
      <c r="AV1051" s="14" t="s">
        <v>160</v>
      </c>
      <c r="AW1051" s="14" t="s">
        <v>41</v>
      </c>
      <c r="AX1051" s="14" t="s">
        <v>84</v>
      </c>
      <c r="AY1051" s="252" t="s">
        <v>153</v>
      </c>
    </row>
    <row r="1052" spans="2:65" s="1" customFormat="1" ht="31.5" customHeight="1">
      <c r="B1052" s="43"/>
      <c r="C1052" s="277" t="s">
        <v>1002</v>
      </c>
      <c r="D1052" s="277" t="s">
        <v>928</v>
      </c>
      <c r="E1052" s="278" t="s">
        <v>1003</v>
      </c>
      <c r="F1052" s="279" t="s">
        <v>1004</v>
      </c>
      <c r="G1052" s="280" t="s">
        <v>158</v>
      </c>
      <c r="H1052" s="281">
        <v>53.458</v>
      </c>
      <c r="I1052" s="282"/>
      <c r="J1052" s="283">
        <f>ROUND(I1052*H1052,2)</f>
        <v>0</v>
      </c>
      <c r="K1052" s="279" t="s">
        <v>159</v>
      </c>
      <c r="L1052" s="284"/>
      <c r="M1052" s="285" t="s">
        <v>34</v>
      </c>
      <c r="N1052" s="286" t="s">
        <v>48</v>
      </c>
      <c r="O1052" s="44"/>
      <c r="P1052" s="215">
        <f>O1052*H1052</f>
        <v>0</v>
      </c>
      <c r="Q1052" s="215">
        <v>0.02139</v>
      </c>
      <c r="R1052" s="215">
        <f>Q1052*H1052</f>
        <v>1.1434666199999999</v>
      </c>
      <c r="S1052" s="215">
        <v>0</v>
      </c>
      <c r="T1052" s="216">
        <f>S1052*H1052</f>
        <v>0</v>
      </c>
      <c r="AR1052" s="25" t="s">
        <v>420</v>
      </c>
      <c r="AT1052" s="25" t="s">
        <v>928</v>
      </c>
      <c r="AU1052" s="25" t="s">
        <v>86</v>
      </c>
      <c r="AY1052" s="25" t="s">
        <v>153</v>
      </c>
      <c r="BE1052" s="217">
        <f>IF(N1052="základní",J1052,0)</f>
        <v>0</v>
      </c>
      <c r="BF1052" s="217">
        <f>IF(N1052="snížená",J1052,0)</f>
        <v>0</v>
      </c>
      <c r="BG1052" s="217">
        <f>IF(N1052="zákl. přenesená",J1052,0)</f>
        <v>0</v>
      </c>
      <c r="BH1052" s="217">
        <f>IF(N1052="sníž. přenesená",J1052,0)</f>
        <v>0</v>
      </c>
      <c r="BI1052" s="217">
        <f>IF(N1052="nulová",J1052,0)</f>
        <v>0</v>
      </c>
      <c r="BJ1052" s="25" t="s">
        <v>84</v>
      </c>
      <c r="BK1052" s="217">
        <f>ROUND(I1052*H1052,2)</f>
        <v>0</v>
      </c>
      <c r="BL1052" s="25" t="s">
        <v>288</v>
      </c>
      <c r="BM1052" s="25" t="s">
        <v>1005</v>
      </c>
    </row>
    <row r="1053" spans="2:51" s="12" customFormat="1" ht="13.5">
      <c r="B1053" s="218"/>
      <c r="C1053" s="219"/>
      <c r="D1053" s="220" t="s">
        <v>162</v>
      </c>
      <c r="E1053" s="221" t="s">
        <v>34</v>
      </c>
      <c r="F1053" s="222" t="s">
        <v>406</v>
      </c>
      <c r="G1053" s="219"/>
      <c r="H1053" s="223" t="s">
        <v>34</v>
      </c>
      <c r="I1053" s="224"/>
      <c r="J1053" s="219"/>
      <c r="K1053" s="219"/>
      <c r="L1053" s="225"/>
      <c r="M1053" s="226"/>
      <c r="N1053" s="227"/>
      <c r="O1053" s="227"/>
      <c r="P1053" s="227"/>
      <c r="Q1053" s="227"/>
      <c r="R1053" s="227"/>
      <c r="S1053" s="227"/>
      <c r="T1053" s="228"/>
      <c r="AT1053" s="229" t="s">
        <v>162</v>
      </c>
      <c r="AU1053" s="229" t="s">
        <v>86</v>
      </c>
      <c r="AV1053" s="12" t="s">
        <v>84</v>
      </c>
      <c r="AW1053" s="12" t="s">
        <v>41</v>
      </c>
      <c r="AX1053" s="12" t="s">
        <v>77</v>
      </c>
      <c r="AY1053" s="229" t="s">
        <v>153</v>
      </c>
    </row>
    <row r="1054" spans="2:51" s="12" customFormat="1" ht="13.5">
      <c r="B1054" s="218"/>
      <c r="C1054" s="219"/>
      <c r="D1054" s="220" t="s">
        <v>162</v>
      </c>
      <c r="E1054" s="221" t="s">
        <v>34</v>
      </c>
      <c r="F1054" s="222" t="s">
        <v>407</v>
      </c>
      <c r="G1054" s="219"/>
      <c r="H1054" s="223" t="s">
        <v>34</v>
      </c>
      <c r="I1054" s="224"/>
      <c r="J1054" s="219"/>
      <c r="K1054" s="219"/>
      <c r="L1054" s="225"/>
      <c r="M1054" s="226"/>
      <c r="N1054" s="227"/>
      <c r="O1054" s="227"/>
      <c r="P1054" s="227"/>
      <c r="Q1054" s="227"/>
      <c r="R1054" s="227"/>
      <c r="S1054" s="227"/>
      <c r="T1054" s="228"/>
      <c r="AT1054" s="229" t="s">
        <v>162</v>
      </c>
      <c r="AU1054" s="229" t="s">
        <v>86</v>
      </c>
      <c r="AV1054" s="12" t="s">
        <v>84</v>
      </c>
      <c r="AW1054" s="12" t="s">
        <v>41</v>
      </c>
      <c r="AX1054" s="12" t="s">
        <v>77</v>
      </c>
      <c r="AY1054" s="229" t="s">
        <v>153</v>
      </c>
    </row>
    <row r="1055" spans="2:51" s="13" customFormat="1" ht="13.5">
      <c r="B1055" s="230"/>
      <c r="C1055" s="231"/>
      <c r="D1055" s="220" t="s">
        <v>162</v>
      </c>
      <c r="E1055" s="232" t="s">
        <v>34</v>
      </c>
      <c r="F1055" s="233" t="s">
        <v>408</v>
      </c>
      <c r="G1055" s="231"/>
      <c r="H1055" s="234">
        <v>19.08</v>
      </c>
      <c r="I1055" s="235"/>
      <c r="J1055" s="231"/>
      <c r="K1055" s="231"/>
      <c r="L1055" s="236"/>
      <c r="M1055" s="237"/>
      <c r="N1055" s="238"/>
      <c r="O1055" s="238"/>
      <c r="P1055" s="238"/>
      <c r="Q1055" s="238"/>
      <c r="R1055" s="238"/>
      <c r="S1055" s="238"/>
      <c r="T1055" s="239"/>
      <c r="AT1055" s="240" t="s">
        <v>162</v>
      </c>
      <c r="AU1055" s="240" t="s">
        <v>86</v>
      </c>
      <c r="AV1055" s="13" t="s">
        <v>86</v>
      </c>
      <c r="AW1055" s="13" t="s">
        <v>41</v>
      </c>
      <c r="AX1055" s="13" t="s">
        <v>77</v>
      </c>
      <c r="AY1055" s="240" t="s">
        <v>153</v>
      </c>
    </row>
    <row r="1056" spans="2:51" s="12" customFormat="1" ht="13.5">
      <c r="B1056" s="218"/>
      <c r="C1056" s="219"/>
      <c r="D1056" s="220" t="s">
        <v>162</v>
      </c>
      <c r="E1056" s="221" t="s">
        <v>34</v>
      </c>
      <c r="F1056" s="222" t="s">
        <v>308</v>
      </c>
      <c r="G1056" s="219"/>
      <c r="H1056" s="223" t="s">
        <v>34</v>
      </c>
      <c r="I1056" s="224"/>
      <c r="J1056" s="219"/>
      <c r="K1056" s="219"/>
      <c r="L1056" s="225"/>
      <c r="M1056" s="226"/>
      <c r="N1056" s="227"/>
      <c r="O1056" s="227"/>
      <c r="P1056" s="227"/>
      <c r="Q1056" s="227"/>
      <c r="R1056" s="227"/>
      <c r="S1056" s="227"/>
      <c r="T1056" s="228"/>
      <c r="AT1056" s="229" t="s">
        <v>162</v>
      </c>
      <c r="AU1056" s="229" t="s">
        <v>86</v>
      </c>
      <c r="AV1056" s="12" t="s">
        <v>84</v>
      </c>
      <c r="AW1056" s="12" t="s">
        <v>41</v>
      </c>
      <c r="AX1056" s="12" t="s">
        <v>77</v>
      </c>
      <c r="AY1056" s="229" t="s">
        <v>153</v>
      </c>
    </row>
    <row r="1057" spans="2:51" s="12" customFormat="1" ht="13.5">
      <c r="B1057" s="218"/>
      <c r="C1057" s="219"/>
      <c r="D1057" s="220" t="s">
        <v>162</v>
      </c>
      <c r="E1057" s="221" t="s">
        <v>34</v>
      </c>
      <c r="F1057" s="222" t="s">
        <v>309</v>
      </c>
      <c r="G1057" s="219"/>
      <c r="H1057" s="223" t="s">
        <v>34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162</v>
      </c>
      <c r="AU1057" s="229" t="s">
        <v>86</v>
      </c>
      <c r="AV1057" s="12" t="s">
        <v>84</v>
      </c>
      <c r="AW1057" s="12" t="s">
        <v>41</v>
      </c>
      <c r="AX1057" s="12" t="s">
        <v>77</v>
      </c>
      <c r="AY1057" s="229" t="s">
        <v>153</v>
      </c>
    </row>
    <row r="1058" spans="2:51" s="13" customFormat="1" ht="13.5">
      <c r="B1058" s="230"/>
      <c r="C1058" s="231"/>
      <c r="D1058" s="220" t="s">
        <v>162</v>
      </c>
      <c r="E1058" s="232" t="s">
        <v>34</v>
      </c>
      <c r="F1058" s="233" t="s">
        <v>310</v>
      </c>
      <c r="G1058" s="231"/>
      <c r="H1058" s="234">
        <v>33.33</v>
      </c>
      <c r="I1058" s="235"/>
      <c r="J1058" s="231"/>
      <c r="K1058" s="231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162</v>
      </c>
      <c r="AU1058" s="240" t="s">
        <v>86</v>
      </c>
      <c r="AV1058" s="13" t="s">
        <v>86</v>
      </c>
      <c r="AW1058" s="13" t="s">
        <v>41</v>
      </c>
      <c r="AX1058" s="13" t="s">
        <v>77</v>
      </c>
      <c r="AY1058" s="240" t="s">
        <v>153</v>
      </c>
    </row>
    <row r="1059" spans="2:51" s="14" customFormat="1" ht="13.5">
      <c r="B1059" s="241"/>
      <c r="C1059" s="242"/>
      <c r="D1059" s="220" t="s">
        <v>162</v>
      </c>
      <c r="E1059" s="253" t="s">
        <v>34</v>
      </c>
      <c r="F1059" s="254" t="s">
        <v>168</v>
      </c>
      <c r="G1059" s="242"/>
      <c r="H1059" s="255">
        <v>52.41</v>
      </c>
      <c r="I1059" s="247"/>
      <c r="J1059" s="242"/>
      <c r="K1059" s="242"/>
      <c r="L1059" s="248"/>
      <c r="M1059" s="249"/>
      <c r="N1059" s="250"/>
      <c r="O1059" s="250"/>
      <c r="P1059" s="250"/>
      <c r="Q1059" s="250"/>
      <c r="R1059" s="250"/>
      <c r="S1059" s="250"/>
      <c r="T1059" s="251"/>
      <c r="AT1059" s="252" t="s">
        <v>162</v>
      </c>
      <c r="AU1059" s="252" t="s">
        <v>86</v>
      </c>
      <c r="AV1059" s="14" t="s">
        <v>160</v>
      </c>
      <c r="AW1059" s="14" t="s">
        <v>41</v>
      </c>
      <c r="AX1059" s="14" t="s">
        <v>77</v>
      </c>
      <c r="AY1059" s="252" t="s">
        <v>153</v>
      </c>
    </row>
    <row r="1060" spans="2:51" s="13" customFormat="1" ht="13.5">
      <c r="B1060" s="230"/>
      <c r="C1060" s="231"/>
      <c r="D1060" s="220" t="s">
        <v>162</v>
      </c>
      <c r="E1060" s="232" t="s">
        <v>34</v>
      </c>
      <c r="F1060" s="233" t="s">
        <v>1006</v>
      </c>
      <c r="G1060" s="231"/>
      <c r="H1060" s="234">
        <v>53.458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162</v>
      </c>
      <c r="AU1060" s="240" t="s">
        <v>86</v>
      </c>
      <c r="AV1060" s="13" t="s">
        <v>86</v>
      </c>
      <c r="AW1060" s="13" t="s">
        <v>41</v>
      </c>
      <c r="AX1060" s="13" t="s">
        <v>77</v>
      </c>
      <c r="AY1060" s="240" t="s">
        <v>153</v>
      </c>
    </row>
    <row r="1061" spans="2:51" s="14" customFormat="1" ht="13.5">
      <c r="B1061" s="241"/>
      <c r="C1061" s="242"/>
      <c r="D1061" s="243" t="s">
        <v>162</v>
      </c>
      <c r="E1061" s="244" t="s">
        <v>34</v>
      </c>
      <c r="F1061" s="245" t="s">
        <v>168</v>
      </c>
      <c r="G1061" s="242"/>
      <c r="H1061" s="246">
        <v>53.458</v>
      </c>
      <c r="I1061" s="247"/>
      <c r="J1061" s="242"/>
      <c r="K1061" s="242"/>
      <c r="L1061" s="248"/>
      <c r="M1061" s="249"/>
      <c r="N1061" s="250"/>
      <c r="O1061" s="250"/>
      <c r="P1061" s="250"/>
      <c r="Q1061" s="250"/>
      <c r="R1061" s="250"/>
      <c r="S1061" s="250"/>
      <c r="T1061" s="251"/>
      <c r="AT1061" s="252" t="s">
        <v>162</v>
      </c>
      <c r="AU1061" s="252" t="s">
        <v>86</v>
      </c>
      <c r="AV1061" s="14" t="s">
        <v>160</v>
      </c>
      <c r="AW1061" s="14" t="s">
        <v>41</v>
      </c>
      <c r="AX1061" s="14" t="s">
        <v>84</v>
      </c>
      <c r="AY1061" s="252" t="s">
        <v>153</v>
      </c>
    </row>
    <row r="1062" spans="2:65" s="1" customFormat="1" ht="31.5" customHeight="1">
      <c r="B1062" s="43"/>
      <c r="C1062" s="206" t="s">
        <v>1007</v>
      </c>
      <c r="D1062" s="206" t="s">
        <v>155</v>
      </c>
      <c r="E1062" s="207" t="s">
        <v>1008</v>
      </c>
      <c r="F1062" s="208" t="s">
        <v>1009</v>
      </c>
      <c r="G1062" s="209" t="s">
        <v>158</v>
      </c>
      <c r="H1062" s="210">
        <v>63.229</v>
      </c>
      <c r="I1062" s="211"/>
      <c r="J1062" s="212">
        <f>ROUND(I1062*H1062,2)</f>
        <v>0</v>
      </c>
      <c r="K1062" s="208" t="s">
        <v>159</v>
      </c>
      <c r="L1062" s="63"/>
      <c r="M1062" s="213" t="s">
        <v>34</v>
      </c>
      <c r="N1062" s="214" t="s">
        <v>48</v>
      </c>
      <c r="O1062" s="44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AR1062" s="25" t="s">
        <v>288</v>
      </c>
      <c r="AT1062" s="25" t="s">
        <v>155</v>
      </c>
      <c r="AU1062" s="25" t="s">
        <v>86</v>
      </c>
      <c r="AY1062" s="25" t="s">
        <v>153</v>
      </c>
      <c r="BE1062" s="217">
        <f>IF(N1062="základní",J1062,0)</f>
        <v>0</v>
      </c>
      <c r="BF1062" s="217">
        <f>IF(N1062="snížená",J1062,0)</f>
        <v>0</v>
      </c>
      <c r="BG1062" s="217">
        <f>IF(N1062="zákl. přenesená",J1062,0)</f>
        <v>0</v>
      </c>
      <c r="BH1062" s="217">
        <f>IF(N1062="sníž. přenesená",J1062,0)</f>
        <v>0</v>
      </c>
      <c r="BI1062" s="217">
        <f>IF(N1062="nulová",J1062,0)</f>
        <v>0</v>
      </c>
      <c r="BJ1062" s="25" t="s">
        <v>84</v>
      </c>
      <c r="BK1062" s="217">
        <f>ROUND(I1062*H1062,2)</f>
        <v>0</v>
      </c>
      <c r="BL1062" s="25" t="s">
        <v>288</v>
      </c>
      <c r="BM1062" s="25" t="s">
        <v>1010</v>
      </c>
    </row>
    <row r="1063" spans="2:51" s="12" customFormat="1" ht="13.5">
      <c r="B1063" s="218"/>
      <c r="C1063" s="219"/>
      <c r="D1063" s="220" t="s">
        <v>162</v>
      </c>
      <c r="E1063" s="221" t="s">
        <v>34</v>
      </c>
      <c r="F1063" s="222" t="s">
        <v>325</v>
      </c>
      <c r="G1063" s="219"/>
      <c r="H1063" s="223" t="s">
        <v>34</v>
      </c>
      <c r="I1063" s="224"/>
      <c r="J1063" s="219"/>
      <c r="K1063" s="219"/>
      <c r="L1063" s="225"/>
      <c r="M1063" s="226"/>
      <c r="N1063" s="227"/>
      <c r="O1063" s="227"/>
      <c r="P1063" s="227"/>
      <c r="Q1063" s="227"/>
      <c r="R1063" s="227"/>
      <c r="S1063" s="227"/>
      <c r="T1063" s="228"/>
      <c r="AT1063" s="229" t="s">
        <v>162</v>
      </c>
      <c r="AU1063" s="229" t="s">
        <v>86</v>
      </c>
      <c r="AV1063" s="12" t="s">
        <v>84</v>
      </c>
      <c r="AW1063" s="12" t="s">
        <v>41</v>
      </c>
      <c r="AX1063" s="12" t="s">
        <v>77</v>
      </c>
      <c r="AY1063" s="229" t="s">
        <v>153</v>
      </c>
    </row>
    <row r="1064" spans="2:51" s="12" customFormat="1" ht="13.5">
      <c r="B1064" s="218"/>
      <c r="C1064" s="219"/>
      <c r="D1064" s="220" t="s">
        <v>162</v>
      </c>
      <c r="E1064" s="221" t="s">
        <v>34</v>
      </c>
      <c r="F1064" s="222" t="s">
        <v>326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162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153</v>
      </c>
    </row>
    <row r="1065" spans="2:51" s="13" customFormat="1" ht="13.5">
      <c r="B1065" s="230"/>
      <c r="C1065" s="231"/>
      <c r="D1065" s="220" t="s">
        <v>162</v>
      </c>
      <c r="E1065" s="232" t="s">
        <v>34</v>
      </c>
      <c r="F1065" s="233" t="s">
        <v>327</v>
      </c>
      <c r="G1065" s="231"/>
      <c r="H1065" s="234">
        <v>63.229</v>
      </c>
      <c r="I1065" s="235"/>
      <c r="J1065" s="231"/>
      <c r="K1065" s="231"/>
      <c r="L1065" s="236"/>
      <c r="M1065" s="237"/>
      <c r="N1065" s="238"/>
      <c r="O1065" s="238"/>
      <c r="P1065" s="238"/>
      <c r="Q1065" s="238"/>
      <c r="R1065" s="238"/>
      <c r="S1065" s="238"/>
      <c r="T1065" s="239"/>
      <c r="AT1065" s="240" t="s">
        <v>162</v>
      </c>
      <c r="AU1065" s="240" t="s">
        <v>86</v>
      </c>
      <c r="AV1065" s="13" t="s">
        <v>86</v>
      </c>
      <c r="AW1065" s="13" t="s">
        <v>41</v>
      </c>
      <c r="AX1065" s="13" t="s">
        <v>77</v>
      </c>
      <c r="AY1065" s="240" t="s">
        <v>153</v>
      </c>
    </row>
    <row r="1066" spans="2:51" s="14" customFormat="1" ht="13.5">
      <c r="B1066" s="241"/>
      <c r="C1066" s="242"/>
      <c r="D1066" s="243" t="s">
        <v>162</v>
      </c>
      <c r="E1066" s="244" t="s">
        <v>34</v>
      </c>
      <c r="F1066" s="245" t="s">
        <v>168</v>
      </c>
      <c r="G1066" s="242"/>
      <c r="H1066" s="246">
        <v>63.229</v>
      </c>
      <c r="I1066" s="247"/>
      <c r="J1066" s="242"/>
      <c r="K1066" s="242"/>
      <c r="L1066" s="248"/>
      <c r="M1066" s="249"/>
      <c r="N1066" s="250"/>
      <c r="O1066" s="250"/>
      <c r="P1066" s="250"/>
      <c r="Q1066" s="250"/>
      <c r="R1066" s="250"/>
      <c r="S1066" s="250"/>
      <c r="T1066" s="251"/>
      <c r="AT1066" s="252" t="s">
        <v>162</v>
      </c>
      <c r="AU1066" s="252" t="s">
        <v>86</v>
      </c>
      <c r="AV1066" s="14" t="s">
        <v>160</v>
      </c>
      <c r="AW1066" s="14" t="s">
        <v>41</v>
      </c>
      <c r="AX1066" s="14" t="s">
        <v>84</v>
      </c>
      <c r="AY1066" s="252" t="s">
        <v>153</v>
      </c>
    </row>
    <row r="1067" spans="2:65" s="1" customFormat="1" ht="22.5" customHeight="1">
      <c r="B1067" s="43"/>
      <c r="C1067" s="277" t="s">
        <v>1011</v>
      </c>
      <c r="D1067" s="277" t="s">
        <v>928</v>
      </c>
      <c r="E1067" s="278" t="s">
        <v>1012</v>
      </c>
      <c r="F1067" s="279" t="s">
        <v>1013</v>
      </c>
      <c r="G1067" s="280" t="s">
        <v>158</v>
      </c>
      <c r="H1067" s="281">
        <v>64.494</v>
      </c>
      <c r="I1067" s="282"/>
      <c r="J1067" s="283">
        <f>ROUND(I1067*H1067,2)</f>
        <v>0</v>
      </c>
      <c r="K1067" s="279" t="s">
        <v>159</v>
      </c>
      <c r="L1067" s="284"/>
      <c r="M1067" s="285" t="s">
        <v>34</v>
      </c>
      <c r="N1067" s="286" t="s">
        <v>48</v>
      </c>
      <c r="O1067" s="44"/>
      <c r="P1067" s="215">
        <f>O1067*H1067</f>
        <v>0</v>
      </c>
      <c r="Q1067" s="215">
        <v>0.00456</v>
      </c>
      <c r="R1067" s="215">
        <f>Q1067*H1067</f>
        <v>0.29409263999999996</v>
      </c>
      <c r="S1067" s="215">
        <v>0</v>
      </c>
      <c r="T1067" s="216">
        <f>S1067*H1067</f>
        <v>0</v>
      </c>
      <c r="AR1067" s="25" t="s">
        <v>420</v>
      </c>
      <c r="AT1067" s="25" t="s">
        <v>928</v>
      </c>
      <c r="AU1067" s="25" t="s">
        <v>86</v>
      </c>
      <c r="AY1067" s="25" t="s">
        <v>153</v>
      </c>
      <c r="BE1067" s="217">
        <f>IF(N1067="základní",J1067,0)</f>
        <v>0</v>
      </c>
      <c r="BF1067" s="217">
        <f>IF(N1067="snížená",J1067,0)</f>
        <v>0</v>
      </c>
      <c r="BG1067" s="217">
        <f>IF(N1067="zákl. přenesená",J1067,0)</f>
        <v>0</v>
      </c>
      <c r="BH1067" s="217">
        <f>IF(N1067="sníž. přenesená",J1067,0)</f>
        <v>0</v>
      </c>
      <c r="BI1067" s="217">
        <f>IF(N1067="nulová",J1067,0)</f>
        <v>0</v>
      </c>
      <c r="BJ1067" s="25" t="s">
        <v>84</v>
      </c>
      <c r="BK1067" s="217">
        <f>ROUND(I1067*H1067,2)</f>
        <v>0</v>
      </c>
      <c r="BL1067" s="25" t="s">
        <v>288</v>
      </c>
      <c r="BM1067" s="25" t="s">
        <v>1014</v>
      </c>
    </row>
    <row r="1068" spans="2:51" s="12" customFormat="1" ht="13.5">
      <c r="B1068" s="218"/>
      <c r="C1068" s="219"/>
      <c r="D1068" s="220" t="s">
        <v>162</v>
      </c>
      <c r="E1068" s="221" t="s">
        <v>34</v>
      </c>
      <c r="F1068" s="222" t="s">
        <v>325</v>
      </c>
      <c r="G1068" s="219"/>
      <c r="H1068" s="223" t="s">
        <v>34</v>
      </c>
      <c r="I1068" s="224"/>
      <c r="J1068" s="219"/>
      <c r="K1068" s="219"/>
      <c r="L1068" s="225"/>
      <c r="M1068" s="226"/>
      <c r="N1068" s="227"/>
      <c r="O1068" s="227"/>
      <c r="P1068" s="227"/>
      <c r="Q1068" s="227"/>
      <c r="R1068" s="227"/>
      <c r="S1068" s="227"/>
      <c r="T1068" s="228"/>
      <c r="AT1068" s="229" t="s">
        <v>162</v>
      </c>
      <c r="AU1068" s="229" t="s">
        <v>86</v>
      </c>
      <c r="AV1068" s="12" t="s">
        <v>84</v>
      </c>
      <c r="AW1068" s="12" t="s">
        <v>41</v>
      </c>
      <c r="AX1068" s="12" t="s">
        <v>77</v>
      </c>
      <c r="AY1068" s="229" t="s">
        <v>153</v>
      </c>
    </row>
    <row r="1069" spans="2:51" s="12" customFormat="1" ht="13.5">
      <c r="B1069" s="218"/>
      <c r="C1069" s="219"/>
      <c r="D1069" s="220" t="s">
        <v>162</v>
      </c>
      <c r="E1069" s="221" t="s">
        <v>34</v>
      </c>
      <c r="F1069" s="222" t="s">
        <v>326</v>
      </c>
      <c r="G1069" s="219"/>
      <c r="H1069" s="223" t="s">
        <v>34</v>
      </c>
      <c r="I1069" s="224"/>
      <c r="J1069" s="219"/>
      <c r="K1069" s="219"/>
      <c r="L1069" s="225"/>
      <c r="M1069" s="226"/>
      <c r="N1069" s="227"/>
      <c r="O1069" s="227"/>
      <c r="P1069" s="227"/>
      <c r="Q1069" s="227"/>
      <c r="R1069" s="227"/>
      <c r="S1069" s="227"/>
      <c r="T1069" s="228"/>
      <c r="AT1069" s="229" t="s">
        <v>162</v>
      </c>
      <c r="AU1069" s="229" t="s">
        <v>86</v>
      </c>
      <c r="AV1069" s="12" t="s">
        <v>84</v>
      </c>
      <c r="AW1069" s="12" t="s">
        <v>41</v>
      </c>
      <c r="AX1069" s="12" t="s">
        <v>77</v>
      </c>
      <c r="AY1069" s="229" t="s">
        <v>153</v>
      </c>
    </row>
    <row r="1070" spans="2:51" s="13" customFormat="1" ht="13.5">
      <c r="B1070" s="230"/>
      <c r="C1070" s="231"/>
      <c r="D1070" s="220" t="s">
        <v>162</v>
      </c>
      <c r="E1070" s="232" t="s">
        <v>34</v>
      </c>
      <c r="F1070" s="233" t="s">
        <v>327</v>
      </c>
      <c r="G1070" s="231"/>
      <c r="H1070" s="234">
        <v>63.229</v>
      </c>
      <c r="I1070" s="235"/>
      <c r="J1070" s="231"/>
      <c r="K1070" s="231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162</v>
      </c>
      <c r="AU1070" s="240" t="s">
        <v>86</v>
      </c>
      <c r="AV1070" s="13" t="s">
        <v>86</v>
      </c>
      <c r="AW1070" s="13" t="s">
        <v>41</v>
      </c>
      <c r="AX1070" s="13" t="s">
        <v>77</v>
      </c>
      <c r="AY1070" s="240" t="s">
        <v>153</v>
      </c>
    </row>
    <row r="1071" spans="2:51" s="14" customFormat="1" ht="13.5">
      <c r="B1071" s="241"/>
      <c r="C1071" s="242"/>
      <c r="D1071" s="220" t="s">
        <v>162</v>
      </c>
      <c r="E1071" s="253" t="s">
        <v>34</v>
      </c>
      <c r="F1071" s="254" t="s">
        <v>168</v>
      </c>
      <c r="G1071" s="242"/>
      <c r="H1071" s="255">
        <v>63.229</v>
      </c>
      <c r="I1071" s="247"/>
      <c r="J1071" s="242"/>
      <c r="K1071" s="242"/>
      <c r="L1071" s="248"/>
      <c r="M1071" s="249"/>
      <c r="N1071" s="250"/>
      <c r="O1071" s="250"/>
      <c r="P1071" s="250"/>
      <c r="Q1071" s="250"/>
      <c r="R1071" s="250"/>
      <c r="S1071" s="250"/>
      <c r="T1071" s="251"/>
      <c r="AT1071" s="252" t="s">
        <v>162</v>
      </c>
      <c r="AU1071" s="252" t="s">
        <v>86</v>
      </c>
      <c r="AV1071" s="14" t="s">
        <v>160</v>
      </c>
      <c r="AW1071" s="14" t="s">
        <v>41</v>
      </c>
      <c r="AX1071" s="14" t="s">
        <v>77</v>
      </c>
      <c r="AY1071" s="252" t="s">
        <v>153</v>
      </c>
    </row>
    <row r="1072" spans="2:51" s="13" customFormat="1" ht="13.5">
      <c r="B1072" s="230"/>
      <c r="C1072" s="231"/>
      <c r="D1072" s="220" t="s">
        <v>162</v>
      </c>
      <c r="E1072" s="232" t="s">
        <v>34</v>
      </c>
      <c r="F1072" s="233" t="s">
        <v>1015</v>
      </c>
      <c r="G1072" s="231"/>
      <c r="H1072" s="234">
        <v>64.494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AT1072" s="240" t="s">
        <v>162</v>
      </c>
      <c r="AU1072" s="240" t="s">
        <v>86</v>
      </c>
      <c r="AV1072" s="13" t="s">
        <v>86</v>
      </c>
      <c r="AW1072" s="13" t="s">
        <v>41</v>
      </c>
      <c r="AX1072" s="13" t="s">
        <v>77</v>
      </c>
      <c r="AY1072" s="240" t="s">
        <v>153</v>
      </c>
    </row>
    <row r="1073" spans="2:51" s="14" customFormat="1" ht="13.5">
      <c r="B1073" s="241"/>
      <c r="C1073" s="242"/>
      <c r="D1073" s="243" t="s">
        <v>162</v>
      </c>
      <c r="E1073" s="244" t="s">
        <v>34</v>
      </c>
      <c r="F1073" s="245" t="s">
        <v>168</v>
      </c>
      <c r="G1073" s="242"/>
      <c r="H1073" s="246">
        <v>64.494</v>
      </c>
      <c r="I1073" s="247"/>
      <c r="J1073" s="242"/>
      <c r="K1073" s="242"/>
      <c r="L1073" s="248"/>
      <c r="M1073" s="249"/>
      <c r="N1073" s="250"/>
      <c r="O1073" s="250"/>
      <c r="P1073" s="250"/>
      <c r="Q1073" s="250"/>
      <c r="R1073" s="250"/>
      <c r="S1073" s="250"/>
      <c r="T1073" s="251"/>
      <c r="AT1073" s="252" t="s">
        <v>162</v>
      </c>
      <c r="AU1073" s="252" t="s">
        <v>86</v>
      </c>
      <c r="AV1073" s="14" t="s">
        <v>160</v>
      </c>
      <c r="AW1073" s="14" t="s">
        <v>41</v>
      </c>
      <c r="AX1073" s="14" t="s">
        <v>84</v>
      </c>
      <c r="AY1073" s="252" t="s">
        <v>153</v>
      </c>
    </row>
    <row r="1074" spans="2:65" s="1" customFormat="1" ht="31.5" customHeight="1">
      <c r="B1074" s="43"/>
      <c r="C1074" s="206" t="s">
        <v>1016</v>
      </c>
      <c r="D1074" s="206" t="s">
        <v>155</v>
      </c>
      <c r="E1074" s="207" t="s">
        <v>1017</v>
      </c>
      <c r="F1074" s="208" t="s">
        <v>1018</v>
      </c>
      <c r="G1074" s="209" t="s">
        <v>158</v>
      </c>
      <c r="H1074" s="210">
        <v>227.29</v>
      </c>
      <c r="I1074" s="211"/>
      <c r="J1074" s="212">
        <f>ROUND(I1074*H1074,2)</f>
        <v>0</v>
      </c>
      <c r="K1074" s="208" t="s">
        <v>159</v>
      </c>
      <c r="L1074" s="63"/>
      <c r="M1074" s="213" t="s">
        <v>34</v>
      </c>
      <c r="N1074" s="214" t="s">
        <v>48</v>
      </c>
      <c r="O1074" s="44"/>
      <c r="P1074" s="215">
        <f>O1074*H1074</f>
        <v>0</v>
      </c>
      <c r="Q1074" s="215">
        <v>0</v>
      </c>
      <c r="R1074" s="215">
        <f>Q1074*H1074</f>
        <v>0</v>
      </c>
      <c r="S1074" s="215">
        <v>0</v>
      </c>
      <c r="T1074" s="216">
        <f>S1074*H1074</f>
        <v>0</v>
      </c>
      <c r="AR1074" s="25" t="s">
        <v>288</v>
      </c>
      <c r="AT1074" s="25" t="s">
        <v>155</v>
      </c>
      <c r="AU1074" s="25" t="s">
        <v>86</v>
      </c>
      <c r="AY1074" s="25" t="s">
        <v>153</v>
      </c>
      <c r="BE1074" s="217">
        <f>IF(N1074="základní",J1074,0)</f>
        <v>0</v>
      </c>
      <c r="BF1074" s="217">
        <f>IF(N1074="snížená",J1074,0)</f>
        <v>0</v>
      </c>
      <c r="BG1074" s="217">
        <f>IF(N1074="zákl. přenesená",J1074,0)</f>
        <v>0</v>
      </c>
      <c r="BH1074" s="217">
        <f>IF(N1074="sníž. přenesená",J1074,0)</f>
        <v>0</v>
      </c>
      <c r="BI1074" s="217">
        <f>IF(N1074="nulová",J1074,0)</f>
        <v>0</v>
      </c>
      <c r="BJ1074" s="25" t="s">
        <v>84</v>
      </c>
      <c r="BK1074" s="217">
        <f>ROUND(I1074*H1074,2)</f>
        <v>0</v>
      </c>
      <c r="BL1074" s="25" t="s">
        <v>288</v>
      </c>
      <c r="BM1074" s="25" t="s">
        <v>1019</v>
      </c>
    </row>
    <row r="1075" spans="2:51" s="12" customFormat="1" ht="13.5">
      <c r="B1075" s="218"/>
      <c r="C1075" s="219"/>
      <c r="D1075" s="220" t="s">
        <v>162</v>
      </c>
      <c r="E1075" s="221" t="s">
        <v>34</v>
      </c>
      <c r="F1075" s="222" t="s">
        <v>1020</v>
      </c>
      <c r="G1075" s="219"/>
      <c r="H1075" s="223" t="s">
        <v>34</v>
      </c>
      <c r="I1075" s="224"/>
      <c r="J1075" s="219"/>
      <c r="K1075" s="219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162</v>
      </c>
      <c r="AU1075" s="229" t="s">
        <v>86</v>
      </c>
      <c r="AV1075" s="12" t="s">
        <v>84</v>
      </c>
      <c r="AW1075" s="12" t="s">
        <v>41</v>
      </c>
      <c r="AX1075" s="12" t="s">
        <v>77</v>
      </c>
      <c r="AY1075" s="229" t="s">
        <v>153</v>
      </c>
    </row>
    <row r="1076" spans="2:51" s="12" customFormat="1" ht="13.5">
      <c r="B1076" s="218"/>
      <c r="C1076" s="219"/>
      <c r="D1076" s="220" t="s">
        <v>162</v>
      </c>
      <c r="E1076" s="221" t="s">
        <v>34</v>
      </c>
      <c r="F1076" s="222" t="s">
        <v>258</v>
      </c>
      <c r="G1076" s="219"/>
      <c r="H1076" s="223" t="s">
        <v>34</v>
      </c>
      <c r="I1076" s="224"/>
      <c r="J1076" s="219"/>
      <c r="K1076" s="219"/>
      <c r="L1076" s="225"/>
      <c r="M1076" s="226"/>
      <c r="N1076" s="227"/>
      <c r="O1076" s="227"/>
      <c r="P1076" s="227"/>
      <c r="Q1076" s="227"/>
      <c r="R1076" s="227"/>
      <c r="S1076" s="227"/>
      <c r="T1076" s="228"/>
      <c r="AT1076" s="229" t="s">
        <v>162</v>
      </c>
      <c r="AU1076" s="229" t="s">
        <v>86</v>
      </c>
      <c r="AV1076" s="12" t="s">
        <v>84</v>
      </c>
      <c r="AW1076" s="12" t="s">
        <v>41</v>
      </c>
      <c r="AX1076" s="12" t="s">
        <v>77</v>
      </c>
      <c r="AY1076" s="229" t="s">
        <v>153</v>
      </c>
    </row>
    <row r="1077" spans="2:51" s="12" customFormat="1" ht="13.5">
      <c r="B1077" s="218"/>
      <c r="C1077" s="219"/>
      <c r="D1077" s="220" t="s">
        <v>162</v>
      </c>
      <c r="E1077" s="221" t="s">
        <v>34</v>
      </c>
      <c r="F1077" s="222" t="s">
        <v>259</v>
      </c>
      <c r="G1077" s="219"/>
      <c r="H1077" s="223" t="s">
        <v>34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162</v>
      </c>
      <c r="AU1077" s="229" t="s">
        <v>86</v>
      </c>
      <c r="AV1077" s="12" t="s">
        <v>84</v>
      </c>
      <c r="AW1077" s="12" t="s">
        <v>41</v>
      </c>
      <c r="AX1077" s="12" t="s">
        <v>77</v>
      </c>
      <c r="AY1077" s="229" t="s">
        <v>153</v>
      </c>
    </row>
    <row r="1078" spans="2:51" s="13" customFormat="1" ht="13.5">
      <c r="B1078" s="230"/>
      <c r="C1078" s="231"/>
      <c r="D1078" s="220" t="s">
        <v>162</v>
      </c>
      <c r="E1078" s="232" t="s">
        <v>34</v>
      </c>
      <c r="F1078" s="233" t="s">
        <v>260</v>
      </c>
      <c r="G1078" s="231"/>
      <c r="H1078" s="234">
        <v>26.16</v>
      </c>
      <c r="I1078" s="235"/>
      <c r="J1078" s="231"/>
      <c r="K1078" s="231"/>
      <c r="L1078" s="236"/>
      <c r="M1078" s="237"/>
      <c r="N1078" s="238"/>
      <c r="O1078" s="238"/>
      <c r="P1078" s="238"/>
      <c r="Q1078" s="238"/>
      <c r="R1078" s="238"/>
      <c r="S1078" s="238"/>
      <c r="T1078" s="239"/>
      <c r="AT1078" s="240" t="s">
        <v>162</v>
      </c>
      <c r="AU1078" s="240" t="s">
        <v>86</v>
      </c>
      <c r="AV1078" s="13" t="s">
        <v>86</v>
      </c>
      <c r="AW1078" s="13" t="s">
        <v>41</v>
      </c>
      <c r="AX1078" s="13" t="s">
        <v>77</v>
      </c>
      <c r="AY1078" s="240" t="s">
        <v>153</v>
      </c>
    </row>
    <row r="1079" spans="2:51" s="12" customFormat="1" ht="13.5">
      <c r="B1079" s="218"/>
      <c r="C1079" s="219"/>
      <c r="D1079" s="220" t="s">
        <v>162</v>
      </c>
      <c r="E1079" s="221" t="s">
        <v>34</v>
      </c>
      <c r="F1079" s="222" t="s">
        <v>261</v>
      </c>
      <c r="G1079" s="219"/>
      <c r="H1079" s="223" t="s">
        <v>34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162</v>
      </c>
      <c r="AU1079" s="229" t="s">
        <v>86</v>
      </c>
      <c r="AV1079" s="12" t="s">
        <v>84</v>
      </c>
      <c r="AW1079" s="12" t="s">
        <v>41</v>
      </c>
      <c r="AX1079" s="12" t="s">
        <v>77</v>
      </c>
      <c r="AY1079" s="229" t="s">
        <v>153</v>
      </c>
    </row>
    <row r="1080" spans="2:51" s="13" customFormat="1" ht="13.5">
      <c r="B1080" s="230"/>
      <c r="C1080" s="231"/>
      <c r="D1080" s="220" t="s">
        <v>162</v>
      </c>
      <c r="E1080" s="232" t="s">
        <v>34</v>
      </c>
      <c r="F1080" s="233" t="s">
        <v>262</v>
      </c>
      <c r="G1080" s="231"/>
      <c r="H1080" s="234">
        <v>35.25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162</v>
      </c>
      <c r="AU1080" s="240" t="s">
        <v>86</v>
      </c>
      <c r="AV1080" s="13" t="s">
        <v>86</v>
      </c>
      <c r="AW1080" s="13" t="s">
        <v>41</v>
      </c>
      <c r="AX1080" s="13" t="s">
        <v>77</v>
      </c>
      <c r="AY1080" s="240" t="s">
        <v>153</v>
      </c>
    </row>
    <row r="1081" spans="2:51" s="12" customFormat="1" ht="13.5">
      <c r="B1081" s="218"/>
      <c r="C1081" s="219"/>
      <c r="D1081" s="220" t="s">
        <v>162</v>
      </c>
      <c r="E1081" s="221" t="s">
        <v>34</v>
      </c>
      <c r="F1081" s="222" t="s">
        <v>263</v>
      </c>
      <c r="G1081" s="219"/>
      <c r="H1081" s="223" t="s">
        <v>34</v>
      </c>
      <c r="I1081" s="224"/>
      <c r="J1081" s="219"/>
      <c r="K1081" s="219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162</v>
      </c>
      <c r="AU1081" s="229" t="s">
        <v>86</v>
      </c>
      <c r="AV1081" s="12" t="s">
        <v>84</v>
      </c>
      <c r="AW1081" s="12" t="s">
        <v>41</v>
      </c>
      <c r="AX1081" s="12" t="s">
        <v>77</v>
      </c>
      <c r="AY1081" s="229" t="s">
        <v>153</v>
      </c>
    </row>
    <row r="1082" spans="2:51" s="13" customFormat="1" ht="13.5">
      <c r="B1082" s="230"/>
      <c r="C1082" s="231"/>
      <c r="D1082" s="220" t="s">
        <v>162</v>
      </c>
      <c r="E1082" s="232" t="s">
        <v>34</v>
      </c>
      <c r="F1082" s="233" t="s">
        <v>264</v>
      </c>
      <c r="G1082" s="231"/>
      <c r="H1082" s="234">
        <v>29.71</v>
      </c>
      <c r="I1082" s="235"/>
      <c r="J1082" s="231"/>
      <c r="K1082" s="231"/>
      <c r="L1082" s="236"/>
      <c r="M1082" s="237"/>
      <c r="N1082" s="238"/>
      <c r="O1082" s="238"/>
      <c r="P1082" s="238"/>
      <c r="Q1082" s="238"/>
      <c r="R1082" s="238"/>
      <c r="S1082" s="238"/>
      <c r="T1082" s="239"/>
      <c r="AT1082" s="240" t="s">
        <v>162</v>
      </c>
      <c r="AU1082" s="240" t="s">
        <v>86</v>
      </c>
      <c r="AV1082" s="13" t="s">
        <v>86</v>
      </c>
      <c r="AW1082" s="13" t="s">
        <v>41</v>
      </c>
      <c r="AX1082" s="13" t="s">
        <v>77</v>
      </c>
      <c r="AY1082" s="240" t="s">
        <v>153</v>
      </c>
    </row>
    <row r="1083" spans="2:51" s="12" customFormat="1" ht="13.5">
      <c r="B1083" s="218"/>
      <c r="C1083" s="219"/>
      <c r="D1083" s="220" t="s">
        <v>162</v>
      </c>
      <c r="E1083" s="221" t="s">
        <v>34</v>
      </c>
      <c r="F1083" s="222" t="s">
        <v>265</v>
      </c>
      <c r="G1083" s="219"/>
      <c r="H1083" s="223" t="s">
        <v>34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162</v>
      </c>
      <c r="AU1083" s="229" t="s">
        <v>86</v>
      </c>
      <c r="AV1083" s="12" t="s">
        <v>84</v>
      </c>
      <c r="AW1083" s="12" t="s">
        <v>41</v>
      </c>
      <c r="AX1083" s="12" t="s">
        <v>77</v>
      </c>
      <c r="AY1083" s="229" t="s">
        <v>153</v>
      </c>
    </row>
    <row r="1084" spans="2:51" s="13" customFormat="1" ht="13.5">
      <c r="B1084" s="230"/>
      <c r="C1084" s="231"/>
      <c r="D1084" s="220" t="s">
        <v>162</v>
      </c>
      <c r="E1084" s="232" t="s">
        <v>34</v>
      </c>
      <c r="F1084" s="233" t="s">
        <v>266</v>
      </c>
      <c r="G1084" s="231"/>
      <c r="H1084" s="234">
        <v>12.24</v>
      </c>
      <c r="I1084" s="235"/>
      <c r="J1084" s="231"/>
      <c r="K1084" s="231"/>
      <c r="L1084" s="236"/>
      <c r="M1084" s="237"/>
      <c r="N1084" s="238"/>
      <c r="O1084" s="238"/>
      <c r="P1084" s="238"/>
      <c r="Q1084" s="238"/>
      <c r="R1084" s="238"/>
      <c r="S1084" s="238"/>
      <c r="T1084" s="239"/>
      <c r="AT1084" s="240" t="s">
        <v>162</v>
      </c>
      <c r="AU1084" s="240" t="s">
        <v>86</v>
      </c>
      <c r="AV1084" s="13" t="s">
        <v>86</v>
      </c>
      <c r="AW1084" s="13" t="s">
        <v>41</v>
      </c>
      <c r="AX1084" s="13" t="s">
        <v>77</v>
      </c>
      <c r="AY1084" s="240" t="s">
        <v>153</v>
      </c>
    </row>
    <row r="1085" spans="2:51" s="12" customFormat="1" ht="13.5">
      <c r="B1085" s="218"/>
      <c r="C1085" s="219"/>
      <c r="D1085" s="220" t="s">
        <v>162</v>
      </c>
      <c r="E1085" s="221" t="s">
        <v>34</v>
      </c>
      <c r="F1085" s="222" t="s">
        <v>267</v>
      </c>
      <c r="G1085" s="219"/>
      <c r="H1085" s="223" t="s">
        <v>34</v>
      </c>
      <c r="I1085" s="224"/>
      <c r="J1085" s="219"/>
      <c r="K1085" s="219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162</v>
      </c>
      <c r="AU1085" s="229" t="s">
        <v>86</v>
      </c>
      <c r="AV1085" s="12" t="s">
        <v>84</v>
      </c>
      <c r="AW1085" s="12" t="s">
        <v>41</v>
      </c>
      <c r="AX1085" s="12" t="s">
        <v>77</v>
      </c>
      <c r="AY1085" s="229" t="s">
        <v>153</v>
      </c>
    </row>
    <row r="1086" spans="2:51" s="12" customFormat="1" ht="13.5">
      <c r="B1086" s="218"/>
      <c r="C1086" s="219"/>
      <c r="D1086" s="220" t="s">
        <v>162</v>
      </c>
      <c r="E1086" s="221" t="s">
        <v>34</v>
      </c>
      <c r="F1086" s="222" t="s">
        <v>268</v>
      </c>
      <c r="G1086" s="219"/>
      <c r="H1086" s="223" t="s">
        <v>34</v>
      </c>
      <c r="I1086" s="224"/>
      <c r="J1086" s="219"/>
      <c r="K1086" s="219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162</v>
      </c>
      <c r="AU1086" s="229" t="s">
        <v>86</v>
      </c>
      <c r="AV1086" s="12" t="s">
        <v>84</v>
      </c>
      <c r="AW1086" s="12" t="s">
        <v>41</v>
      </c>
      <c r="AX1086" s="12" t="s">
        <v>77</v>
      </c>
      <c r="AY1086" s="229" t="s">
        <v>153</v>
      </c>
    </row>
    <row r="1087" spans="2:51" s="13" customFormat="1" ht="13.5">
      <c r="B1087" s="230"/>
      <c r="C1087" s="231"/>
      <c r="D1087" s="220" t="s">
        <v>162</v>
      </c>
      <c r="E1087" s="232" t="s">
        <v>34</v>
      </c>
      <c r="F1087" s="233" t="s">
        <v>269</v>
      </c>
      <c r="G1087" s="231"/>
      <c r="H1087" s="234">
        <v>7.13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AT1087" s="240" t="s">
        <v>162</v>
      </c>
      <c r="AU1087" s="240" t="s">
        <v>86</v>
      </c>
      <c r="AV1087" s="13" t="s">
        <v>86</v>
      </c>
      <c r="AW1087" s="13" t="s">
        <v>41</v>
      </c>
      <c r="AX1087" s="13" t="s">
        <v>77</v>
      </c>
      <c r="AY1087" s="240" t="s">
        <v>153</v>
      </c>
    </row>
    <row r="1088" spans="2:51" s="12" customFormat="1" ht="13.5">
      <c r="B1088" s="218"/>
      <c r="C1088" s="219"/>
      <c r="D1088" s="220" t="s">
        <v>162</v>
      </c>
      <c r="E1088" s="221" t="s">
        <v>34</v>
      </c>
      <c r="F1088" s="222" t="s">
        <v>270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162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153</v>
      </c>
    </row>
    <row r="1089" spans="2:51" s="13" customFormat="1" ht="13.5">
      <c r="B1089" s="230"/>
      <c r="C1089" s="231"/>
      <c r="D1089" s="220" t="s">
        <v>162</v>
      </c>
      <c r="E1089" s="232" t="s">
        <v>34</v>
      </c>
      <c r="F1089" s="233" t="s">
        <v>271</v>
      </c>
      <c r="G1089" s="231"/>
      <c r="H1089" s="234">
        <v>12.91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162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153</v>
      </c>
    </row>
    <row r="1090" spans="2:51" s="12" customFormat="1" ht="13.5">
      <c r="B1090" s="218"/>
      <c r="C1090" s="219"/>
      <c r="D1090" s="220" t="s">
        <v>162</v>
      </c>
      <c r="E1090" s="221" t="s">
        <v>34</v>
      </c>
      <c r="F1090" s="222" t="s">
        <v>272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162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153</v>
      </c>
    </row>
    <row r="1091" spans="2:51" s="13" customFormat="1" ht="13.5">
      <c r="B1091" s="230"/>
      <c r="C1091" s="231"/>
      <c r="D1091" s="220" t="s">
        <v>162</v>
      </c>
      <c r="E1091" s="232" t="s">
        <v>34</v>
      </c>
      <c r="F1091" s="233" t="s">
        <v>273</v>
      </c>
      <c r="G1091" s="231"/>
      <c r="H1091" s="234">
        <v>7.61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AT1091" s="240" t="s">
        <v>162</v>
      </c>
      <c r="AU1091" s="240" t="s">
        <v>86</v>
      </c>
      <c r="AV1091" s="13" t="s">
        <v>86</v>
      </c>
      <c r="AW1091" s="13" t="s">
        <v>41</v>
      </c>
      <c r="AX1091" s="13" t="s">
        <v>77</v>
      </c>
      <c r="AY1091" s="240" t="s">
        <v>153</v>
      </c>
    </row>
    <row r="1092" spans="2:51" s="12" customFormat="1" ht="13.5">
      <c r="B1092" s="218"/>
      <c r="C1092" s="219"/>
      <c r="D1092" s="220" t="s">
        <v>162</v>
      </c>
      <c r="E1092" s="221" t="s">
        <v>34</v>
      </c>
      <c r="F1092" s="222" t="s">
        <v>274</v>
      </c>
      <c r="G1092" s="219"/>
      <c r="H1092" s="223" t="s">
        <v>34</v>
      </c>
      <c r="I1092" s="224"/>
      <c r="J1092" s="219"/>
      <c r="K1092" s="219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162</v>
      </c>
      <c r="AU1092" s="229" t="s">
        <v>86</v>
      </c>
      <c r="AV1092" s="12" t="s">
        <v>84</v>
      </c>
      <c r="AW1092" s="12" t="s">
        <v>41</v>
      </c>
      <c r="AX1092" s="12" t="s">
        <v>77</v>
      </c>
      <c r="AY1092" s="229" t="s">
        <v>153</v>
      </c>
    </row>
    <row r="1093" spans="2:51" s="13" customFormat="1" ht="13.5">
      <c r="B1093" s="230"/>
      <c r="C1093" s="231"/>
      <c r="D1093" s="220" t="s">
        <v>162</v>
      </c>
      <c r="E1093" s="232" t="s">
        <v>34</v>
      </c>
      <c r="F1093" s="233" t="s">
        <v>275</v>
      </c>
      <c r="G1093" s="231"/>
      <c r="H1093" s="234">
        <v>5.75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AT1093" s="240" t="s">
        <v>162</v>
      </c>
      <c r="AU1093" s="240" t="s">
        <v>86</v>
      </c>
      <c r="AV1093" s="13" t="s">
        <v>86</v>
      </c>
      <c r="AW1093" s="13" t="s">
        <v>41</v>
      </c>
      <c r="AX1093" s="13" t="s">
        <v>77</v>
      </c>
      <c r="AY1093" s="240" t="s">
        <v>153</v>
      </c>
    </row>
    <row r="1094" spans="2:51" s="12" customFormat="1" ht="13.5">
      <c r="B1094" s="218"/>
      <c r="C1094" s="219"/>
      <c r="D1094" s="220" t="s">
        <v>162</v>
      </c>
      <c r="E1094" s="221" t="s">
        <v>34</v>
      </c>
      <c r="F1094" s="222" t="s">
        <v>163</v>
      </c>
      <c r="G1094" s="219"/>
      <c r="H1094" s="223" t="s">
        <v>34</v>
      </c>
      <c r="I1094" s="224"/>
      <c r="J1094" s="219"/>
      <c r="K1094" s="219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162</v>
      </c>
      <c r="AU1094" s="229" t="s">
        <v>86</v>
      </c>
      <c r="AV1094" s="12" t="s">
        <v>84</v>
      </c>
      <c r="AW1094" s="12" t="s">
        <v>41</v>
      </c>
      <c r="AX1094" s="12" t="s">
        <v>77</v>
      </c>
      <c r="AY1094" s="229" t="s">
        <v>153</v>
      </c>
    </row>
    <row r="1095" spans="2:51" s="12" customFormat="1" ht="13.5">
      <c r="B1095" s="218"/>
      <c r="C1095" s="219"/>
      <c r="D1095" s="220" t="s">
        <v>162</v>
      </c>
      <c r="E1095" s="221" t="s">
        <v>34</v>
      </c>
      <c r="F1095" s="222" t="s">
        <v>164</v>
      </c>
      <c r="G1095" s="219"/>
      <c r="H1095" s="223" t="s">
        <v>34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162</v>
      </c>
      <c r="AU1095" s="229" t="s">
        <v>86</v>
      </c>
      <c r="AV1095" s="12" t="s">
        <v>84</v>
      </c>
      <c r="AW1095" s="12" t="s">
        <v>41</v>
      </c>
      <c r="AX1095" s="12" t="s">
        <v>77</v>
      </c>
      <c r="AY1095" s="229" t="s">
        <v>153</v>
      </c>
    </row>
    <row r="1096" spans="2:51" s="13" customFormat="1" ht="13.5">
      <c r="B1096" s="230"/>
      <c r="C1096" s="231"/>
      <c r="D1096" s="220" t="s">
        <v>162</v>
      </c>
      <c r="E1096" s="232" t="s">
        <v>34</v>
      </c>
      <c r="F1096" s="233" t="s">
        <v>165</v>
      </c>
      <c r="G1096" s="231"/>
      <c r="H1096" s="234">
        <v>90.53</v>
      </c>
      <c r="I1096" s="235"/>
      <c r="J1096" s="231"/>
      <c r="K1096" s="231"/>
      <c r="L1096" s="236"/>
      <c r="M1096" s="237"/>
      <c r="N1096" s="238"/>
      <c r="O1096" s="238"/>
      <c r="P1096" s="238"/>
      <c r="Q1096" s="238"/>
      <c r="R1096" s="238"/>
      <c r="S1096" s="238"/>
      <c r="T1096" s="239"/>
      <c r="AT1096" s="240" t="s">
        <v>162</v>
      </c>
      <c r="AU1096" s="240" t="s">
        <v>86</v>
      </c>
      <c r="AV1096" s="13" t="s">
        <v>86</v>
      </c>
      <c r="AW1096" s="13" t="s">
        <v>41</v>
      </c>
      <c r="AX1096" s="13" t="s">
        <v>77</v>
      </c>
      <c r="AY1096" s="240" t="s">
        <v>153</v>
      </c>
    </row>
    <row r="1097" spans="2:51" s="14" customFormat="1" ht="13.5">
      <c r="B1097" s="241"/>
      <c r="C1097" s="242"/>
      <c r="D1097" s="243" t="s">
        <v>162</v>
      </c>
      <c r="E1097" s="244" t="s">
        <v>34</v>
      </c>
      <c r="F1097" s="245" t="s">
        <v>168</v>
      </c>
      <c r="G1097" s="242"/>
      <c r="H1097" s="246">
        <v>227.29</v>
      </c>
      <c r="I1097" s="247"/>
      <c r="J1097" s="242"/>
      <c r="K1097" s="242"/>
      <c r="L1097" s="248"/>
      <c r="M1097" s="249"/>
      <c r="N1097" s="250"/>
      <c r="O1097" s="250"/>
      <c r="P1097" s="250"/>
      <c r="Q1097" s="250"/>
      <c r="R1097" s="250"/>
      <c r="S1097" s="250"/>
      <c r="T1097" s="251"/>
      <c r="AT1097" s="252" t="s">
        <v>162</v>
      </c>
      <c r="AU1097" s="252" t="s">
        <v>86</v>
      </c>
      <c r="AV1097" s="14" t="s">
        <v>160</v>
      </c>
      <c r="AW1097" s="14" t="s">
        <v>41</v>
      </c>
      <c r="AX1097" s="14" t="s">
        <v>84</v>
      </c>
      <c r="AY1097" s="252" t="s">
        <v>153</v>
      </c>
    </row>
    <row r="1098" spans="2:65" s="1" customFormat="1" ht="22.5" customHeight="1">
      <c r="B1098" s="43"/>
      <c r="C1098" s="277" t="s">
        <v>1021</v>
      </c>
      <c r="D1098" s="277" t="s">
        <v>928</v>
      </c>
      <c r="E1098" s="278" t="s">
        <v>1022</v>
      </c>
      <c r="F1098" s="279" t="s">
        <v>1023</v>
      </c>
      <c r="G1098" s="280" t="s">
        <v>218</v>
      </c>
      <c r="H1098" s="281">
        <v>0.17</v>
      </c>
      <c r="I1098" s="282"/>
      <c r="J1098" s="283">
        <f>ROUND(I1098*H1098,2)</f>
        <v>0</v>
      </c>
      <c r="K1098" s="279" t="s">
        <v>34</v>
      </c>
      <c r="L1098" s="284"/>
      <c r="M1098" s="285" t="s">
        <v>34</v>
      </c>
      <c r="N1098" s="286" t="s">
        <v>48</v>
      </c>
      <c r="O1098" s="44"/>
      <c r="P1098" s="215">
        <f>O1098*H1098</f>
        <v>0</v>
      </c>
      <c r="Q1098" s="215">
        <v>1</v>
      </c>
      <c r="R1098" s="215">
        <f>Q1098*H1098</f>
        <v>0.17</v>
      </c>
      <c r="S1098" s="215">
        <v>0</v>
      </c>
      <c r="T1098" s="216">
        <f>S1098*H1098</f>
        <v>0</v>
      </c>
      <c r="AR1098" s="25" t="s">
        <v>420</v>
      </c>
      <c r="AT1098" s="25" t="s">
        <v>928</v>
      </c>
      <c r="AU1098" s="25" t="s">
        <v>86</v>
      </c>
      <c r="AY1098" s="25" t="s">
        <v>153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25" t="s">
        <v>84</v>
      </c>
      <c r="BK1098" s="217">
        <f>ROUND(I1098*H1098,2)</f>
        <v>0</v>
      </c>
      <c r="BL1098" s="25" t="s">
        <v>288</v>
      </c>
      <c r="BM1098" s="25" t="s">
        <v>1024</v>
      </c>
    </row>
    <row r="1099" spans="2:51" s="12" customFormat="1" ht="13.5">
      <c r="B1099" s="218"/>
      <c r="C1099" s="219"/>
      <c r="D1099" s="220" t="s">
        <v>162</v>
      </c>
      <c r="E1099" s="221" t="s">
        <v>34</v>
      </c>
      <c r="F1099" s="222" t="s">
        <v>258</v>
      </c>
      <c r="G1099" s="219"/>
      <c r="H1099" s="223" t="s">
        <v>34</v>
      </c>
      <c r="I1099" s="224"/>
      <c r="J1099" s="219"/>
      <c r="K1099" s="219"/>
      <c r="L1099" s="225"/>
      <c r="M1099" s="226"/>
      <c r="N1099" s="227"/>
      <c r="O1099" s="227"/>
      <c r="P1099" s="227"/>
      <c r="Q1099" s="227"/>
      <c r="R1099" s="227"/>
      <c r="S1099" s="227"/>
      <c r="T1099" s="228"/>
      <c r="AT1099" s="229" t="s">
        <v>162</v>
      </c>
      <c r="AU1099" s="229" t="s">
        <v>86</v>
      </c>
      <c r="AV1099" s="12" t="s">
        <v>84</v>
      </c>
      <c r="AW1099" s="12" t="s">
        <v>41</v>
      </c>
      <c r="AX1099" s="12" t="s">
        <v>77</v>
      </c>
      <c r="AY1099" s="229" t="s">
        <v>153</v>
      </c>
    </row>
    <row r="1100" spans="2:51" s="12" customFormat="1" ht="13.5">
      <c r="B1100" s="218"/>
      <c r="C1100" s="219"/>
      <c r="D1100" s="220" t="s">
        <v>162</v>
      </c>
      <c r="E1100" s="221" t="s">
        <v>34</v>
      </c>
      <c r="F1100" s="222" t="s">
        <v>259</v>
      </c>
      <c r="G1100" s="219"/>
      <c r="H1100" s="223" t="s">
        <v>34</v>
      </c>
      <c r="I1100" s="224"/>
      <c r="J1100" s="219"/>
      <c r="K1100" s="219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162</v>
      </c>
      <c r="AU1100" s="229" t="s">
        <v>86</v>
      </c>
      <c r="AV1100" s="12" t="s">
        <v>84</v>
      </c>
      <c r="AW1100" s="12" t="s">
        <v>41</v>
      </c>
      <c r="AX1100" s="12" t="s">
        <v>77</v>
      </c>
      <c r="AY1100" s="229" t="s">
        <v>153</v>
      </c>
    </row>
    <row r="1101" spans="2:51" s="13" customFormat="1" ht="13.5">
      <c r="B1101" s="230"/>
      <c r="C1101" s="231"/>
      <c r="D1101" s="220" t="s">
        <v>162</v>
      </c>
      <c r="E1101" s="232" t="s">
        <v>34</v>
      </c>
      <c r="F1101" s="233" t="s">
        <v>260</v>
      </c>
      <c r="G1101" s="231"/>
      <c r="H1101" s="234">
        <v>26.16</v>
      </c>
      <c r="I1101" s="235"/>
      <c r="J1101" s="231"/>
      <c r="K1101" s="231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162</v>
      </c>
      <c r="AU1101" s="240" t="s">
        <v>86</v>
      </c>
      <c r="AV1101" s="13" t="s">
        <v>86</v>
      </c>
      <c r="AW1101" s="13" t="s">
        <v>41</v>
      </c>
      <c r="AX1101" s="13" t="s">
        <v>77</v>
      </c>
      <c r="AY1101" s="240" t="s">
        <v>153</v>
      </c>
    </row>
    <row r="1102" spans="2:51" s="12" customFormat="1" ht="13.5">
      <c r="B1102" s="218"/>
      <c r="C1102" s="219"/>
      <c r="D1102" s="220" t="s">
        <v>162</v>
      </c>
      <c r="E1102" s="221" t="s">
        <v>34</v>
      </c>
      <c r="F1102" s="222" t="s">
        <v>261</v>
      </c>
      <c r="G1102" s="219"/>
      <c r="H1102" s="223" t="s">
        <v>34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162</v>
      </c>
      <c r="AU1102" s="229" t="s">
        <v>86</v>
      </c>
      <c r="AV1102" s="12" t="s">
        <v>84</v>
      </c>
      <c r="AW1102" s="12" t="s">
        <v>41</v>
      </c>
      <c r="AX1102" s="12" t="s">
        <v>77</v>
      </c>
      <c r="AY1102" s="229" t="s">
        <v>153</v>
      </c>
    </row>
    <row r="1103" spans="2:51" s="13" customFormat="1" ht="13.5">
      <c r="B1103" s="230"/>
      <c r="C1103" s="231"/>
      <c r="D1103" s="220" t="s">
        <v>162</v>
      </c>
      <c r="E1103" s="232" t="s">
        <v>34</v>
      </c>
      <c r="F1103" s="233" t="s">
        <v>262</v>
      </c>
      <c r="G1103" s="231"/>
      <c r="H1103" s="234">
        <v>35.25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AT1103" s="240" t="s">
        <v>162</v>
      </c>
      <c r="AU1103" s="240" t="s">
        <v>86</v>
      </c>
      <c r="AV1103" s="13" t="s">
        <v>86</v>
      </c>
      <c r="AW1103" s="13" t="s">
        <v>41</v>
      </c>
      <c r="AX1103" s="13" t="s">
        <v>77</v>
      </c>
      <c r="AY1103" s="240" t="s">
        <v>153</v>
      </c>
    </row>
    <row r="1104" spans="2:51" s="12" customFormat="1" ht="13.5">
      <c r="B1104" s="218"/>
      <c r="C1104" s="219"/>
      <c r="D1104" s="220" t="s">
        <v>162</v>
      </c>
      <c r="E1104" s="221" t="s">
        <v>34</v>
      </c>
      <c r="F1104" s="222" t="s">
        <v>263</v>
      </c>
      <c r="G1104" s="219"/>
      <c r="H1104" s="223" t="s">
        <v>34</v>
      </c>
      <c r="I1104" s="224"/>
      <c r="J1104" s="219"/>
      <c r="K1104" s="219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162</v>
      </c>
      <c r="AU1104" s="229" t="s">
        <v>86</v>
      </c>
      <c r="AV1104" s="12" t="s">
        <v>84</v>
      </c>
      <c r="AW1104" s="12" t="s">
        <v>41</v>
      </c>
      <c r="AX1104" s="12" t="s">
        <v>77</v>
      </c>
      <c r="AY1104" s="229" t="s">
        <v>153</v>
      </c>
    </row>
    <row r="1105" spans="2:51" s="13" customFormat="1" ht="13.5">
      <c r="B1105" s="230"/>
      <c r="C1105" s="231"/>
      <c r="D1105" s="220" t="s">
        <v>162</v>
      </c>
      <c r="E1105" s="232" t="s">
        <v>34</v>
      </c>
      <c r="F1105" s="233" t="s">
        <v>264</v>
      </c>
      <c r="G1105" s="231"/>
      <c r="H1105" s="234">
        <v>29.71</v>
      </c>
      <c r="I1105" s="235"/>
      <c r="J1105" s="231"/>
      <c r="K1105" s="231"/>
      <c r="L1105" s="236"/>
      <c r="M1105" s="237"/>
      <c r="N1105" s="238"/>
      <c r="O1105" s="238"/>
      <c r="P1105" s="238"/>
      <c r="Q1105" s="238"/>
      <c r="R1105" s="238"/>
      <c r="S1105" s="238"/>
      <c r="T1105" s="239"/>
      <c r="AT1105" s="240" t="s">
        <v>162</v>
      </c>
      <c r="AU1105" s="240" t="s">
        <v>86</v>
      </c>
      <c r="AV1105" s="13" t="s">
        <v>86</v>
      </c>
      <c r="AW1105" s="13" t="s">
        <v>41</v>
      </c>
      <c r="AX1105" s="13" t="s">
        <v>77</v>
      </c>
      <c r="AY1105" s="240" t="s">
        <v>153</v>
      </c>
    </row>
    <row r="1106" spans="2:51" s="12" customFormat="1" ht="13.5">
      <c r="B1106" s="218"/>
      <c r="C1106" s="219"/>
      <c r="D1106" s="220" t="s">
        <v>162</v>
      </c>
      <c r="E1106" s="221" t="s">
        <v>34</v>
      </c>
      <c r="F1106" s="222" t="s">
        <v>265</v>
      </c>
      <c r="G1106" s="219"/>
      <c r="H1106" s="223" t="s">
        <v>34</v>
      </c>
      <c r="I1106" s="224"/>
      <c r="J1106" s="219"/>
      <c r="K1106" s="219"/>
      <c r="L1106" s="225"/>
      <c r="M1106" s="226"/>
      <c r="N1106" s="227"/>
      <c r="O1106" s="227"/>
      <c r="P1106" s="227"/>
      <c r="Q1106" s="227"/>
      <c r="R1106" s="227"/>
      <c r="S1106" s="227"/>
      <c r="T1106" s="228"/>
      <c r="AT1106" s="229" t="s">
        <v>162</v>
      </c>
      <c r="AU1106" s="229" t="s">
        <v>86</v>
      </c>
      <c r="AV1106" s="12" t="s">
        <v>84</v>
      </c>
      <c r="AW1106" s="12" t="s">
        <v>41</v>
      </c>
      <c r="AX1106" s="12" t="s">
        <v>77</v>
      </c>
      <c r="AY1106" s="229" t="s">
        <v>153</v>
      </c>
    </row>
    <row r="1107" spans="2:51" s="13" customFormat="1" ht="13.5">
      <c r="B1107" s="230"/>
      <c r="C1107" s="231"/>
      <c r="D1107" s="220" t="s">
        <v>162</v>
      </c>
      <c r="E1107" s="232" t="s">
        <v>34</v>
      </c>
      <c r="F1107" s="233" t="s">
        <v>266</v>
      </c>
      <c r="G1107" s="231"/>
      <c r="H1107" s="234">
        <v>12.24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AT1107" s="240" t="s">
        <v>162</v>
      </c>
      <c r="AU1107" s="240" t="s">
        <v>86</v>
      </c>
      <c r="AV1107" s="13" t="s">
        <v>86</v>
      </c>
      <c r="AW1107" s="13" t="s">
        <v>41</v>
      </c>
      <c r="AX1107" s="13" t="s">
        <v>77</v>
      </c>
      <c r="AY1107" s="240" t="s">
        <v>153</v>
      </c>
    </row>
    <row r="1108" spans="2:51" s="12" customFormat="1" ht="13.5">
      <c r="B1108" s="218"/>
      <c r="C1108" s="219"/>
      <c r="D1108" s="220" t="s">
        <v>162</v>
      </c>
      <c r="E1108" s="221" t="s">
        <v>34</v>
      </c>
      <c r="F1108" s="222" t="s">
        <v>267</v>
      </c>
      <c r="G1108" s="219"/>
      <c r="H1108" s="223" t="s">
        <v>34</v>
      </c>
      <c r="I1108" s="224"/>
      <c r="J1108" s="219"/>
      <c r="K1108" s="219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162</v>
      </c>
      <c r="AU1108" s="229" t="s">
        <v>86</v>
      </c>
      <c r="AV1108" s="12" t="s">
        <v>84</v>
      </c>
      <c r="AW1108" s="12" t="s">
        <v>41</v>
      </c>
      <c r="AX1108" s="12" t="s">
        <v>77</v>
      </c>
      <c r="AY1108" s="229" t="s">
        <v>153</v>
      </c>
    </row>
    <row r="1109" spans="2:51" s="12" customFormat="1" ht="13.5">
      <c r="B1109" s="218"/>
      <c r="C1109" s="219"/>
      <c r="D1109" s="220" t="s">
        <v>162</v>
      </c>
      <c r="E1109" s="221" t="s">
        <v>34</v>
      </c>
      <c r="F1109" s="222" t="s">
        <v>268</v>
      </c>
      <c r="G1109" s="219"/>
      <c r="H1109" s="223" t="s">
        <v>34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162</v>
      </c>
      <c r="AU1109" s="229" t="s">
        <v>86</v>
      </c>
      <c r="AV1109" s="12" t="s">
        <v>84</v>
      </c>
      <c r="AW1109" s="12" t="s">
        <v>41</v>
      </c>
      <c r="AX1109" s="12" t="s">
        <v>77</v>
      </c>
      <c r="AY1109" s="229" t="s">
        <v>153</v>
      </c>
    </row>
    <row r="1110" spans="2:51" s="13" customFormat="1" ht="13.5">
      <c r="B1110" s="230"/>
      <c r="C1110" s="231"/>
      <c r="D1110" s="220" t="s">
        <v>162</v>
      </c>
      <c r="E1110" s="232" t="s">
        <v>34</v>
      </c>
      <c r="F1110" s="233" t="s">
        <v>269</v>
      </c>
      <c r="G1110" s="231"/>
      <c r="H1110" s="234">
        <v>7.13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162</v>
      </c>
      <c r="AU1110" s="240" t="s">
        <v>86</v>
      </c>
      <c r="AV1110" s="13" t="s">
        <v>86</v>
      </c>
      <c r="AW1110" s="13" t="s">
        <v>41</v>
      </c>
      <c r="AX1110" s="13" t="s">
        <v>77</v>
      </c>
      <c r="AY1110" s="240" t="s">
        <v>153</v>
      </c>
    </row>
    <row r="1111" spans="2:51" s="12" customFormat="1" ht="13.5">
      <c r="B1111" s="218"/>
      <c r="C1111" s="219"/>
      <c r="D1111" s="220" t="s">
        <v>162</v>
      </c>
      <c r="E1111" s="221" t="s">
        <v>34</v>
      </c>
      <c r="F1111" s="222" t="s">
        <v>270</v>
      </c>
      <c r="G1111" s="219"/>
      <c r="H1111" s="223" t="s">
        <v>34</v>
      </c>
      <c r="I1111" s="224"/>
      <c r="J1111" s="219"/>
      <c r="K1111" s="219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162</v>
      </c>
      <c r="AU1111" s="229" t="s">
        <v>86</v>
      </c>
      <c r="AV1111" s="12" t="s">
        <v>84</v>
      </c>
      <c r="AW1111" s="12" t="s">
        <v>41</v>
      </c>
      <c r="AX1111" s="12" t="s">
        <v>77</v>
      </c>
      <c r="AY1111" s="229" t="s">
        <v>153</v>
      </c>
    </row>
    <row r="1112" spans="2:51" s="13" customFormat="1" ht="13.5">
      <c r="B1112" s="230"/>
      <c r="C1112" s="231"/>
      <c r="D1112" s="220" t="s">
        <v>162</v>
      </c>
      <c r="E1112" s="232" t="s">
        <v>34</v>
      </c>
      <c r="F1112" s="233" t="s">
        <v>271</v>
      </c>
      <c r="G1112" s="231"/>
      <c r="H1112" s="234">
        <v>12.91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162</v>
      </c>
      <c r="AU1112" s="240" t="s">
        <v>86</v>
      </c>
      <c r="AV1112" s="13" t="s">
        <v>86</v>
      </c>
      <c r="AW1112" s="13" t="s">
        <v>41</v>
      </c>
      <c r="AX1112" s="13" t="s">
        <v>77</v>
      </c>
      <c r="AY1112" s="240" t="s">
        <v>153</v>
      </c>
    </row>
    <row r="1113" spans="2:51" s="12" customFormat="1" ht="13.5">
      <c r="B1113" s="218"/>
      <c r="C1113" s="219"/>
      <c r="D1113" s="220" t="s">
        <v>162</v>
      </c>
      <c r="E1113" s="221" t="s">
        <v>34</v>
      </c>
      <c r="F1113" s="222" t="s">
        <v>272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162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153</v>
      </c>
    </row>
    <row r="1114" spans="2:51" s="13" customFormat="1" ht="13.5">
      <c r="B1114" s="230"/>
      <c r="C1114" s="231"/>
      <c r="D1114" s="220" t="s">
        <v>162</v>
      </c>
      <c r="E1114" s="232" t="s">
        <v>34</v>
      </c>
      <c r="F1114" s="233" t="s">
        <v>273</v>
      </c>
      <c r="G1114" s="231"/>
      <c r="H1114" s="234">
        <v>7.61</v>
      </c>
      <c r="I1114" s="235"/>
      <c r="J1114" s="231"/>
      <c r="K1114" s="231"/>
      <c r="L1114" s="236"/>
      <c r="M1114" s="237"/>
      <c r="N1114" s="238"/>
      <c r="O1114" s="238"/>
      <c r="P1114" s="238"/>
      <c r="Q1114" s="238"/>
      <c r="R1114" s="238"/>
      <c r="S1114" s="238"/>
      <c r="T1114" s="239"/>
      <c r="AT1114" s="240" t="s">
        <v>162</v>
      </c>
      <c r="AU1114" s="240" t="s">
        <v>86</v>
      </c>
      <c r="AV1114" s="13" t="s">
        <v>86</v>
      </c>
      <c r="AW1114" s="13" t="s">
        <v>41</v>
      </c>
      <c r="AX1114" s="13" t="s">
        <v>77</v>
      </c>
      <c r="AY1114" s="240" t="s">
        <v>153</v>
      </c>
    </row>
    <row r="1115" spans="2:51" s="12" customFormat="1" ht="13.5">
      <c r="B1115" s="218"/>
      <c r="C1115" s="219"/>
      <c r="D1115" s="220" t="s">
        <v>162</v>
      </c>
      <c r="E1115" s="221" t="s">
        <v>34</v>
      </c>
      <c r="F1115" s="222" t="s">
        <v>274</v>
      </c>
      <c r="G1115" s="219"/>
      <c r="H1115" s="223" t="s">
        <v>34</v>
      </c>
      <c r="I1115" s="224"/>
      <c r="J1115" s="219"/>
      <c r="K1115" s="219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162</v>
      </c>
      <c r="AU1115" s="229" t="s">
        <v>86</v>
      </c>
      <c r="AV1115" s="12" t="s">
        <v>84</v>
      </c>
      <c r="AW1115" s="12" t="s">
        <v>41</v>
      </c>
      <c r="AX1115" s="12" t="s">
        <v>77</v>
      </c>
      <c r="AY1115" s="229" t="s">
        <v>153</v>
      </c>
    </row>
    <row r="1116" spans="2:51" s="13" customFormat="1" ht="13.5">
      <c r="B1116" s="230"/>
      <c r="C1116" s="231"/>
      <c r="D1116" s="220" t="s">
        <v>162</v>
      </c>
      <c r="E1116" s="232" t="s">
        <v>34</v>
      </c>
      <c r="F1116" s="233" t="s">
        <v>275</v>
      </c>
      <c r="G1116" s="231"/>
      <c r="H1116" s="234">
        <v>5.75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AT1116" s="240" t="s">
        <v>162</v>
      </c>
      <c r="AU1116" s="240" t="s">
        <v>86</v>
      </c>
      <c r="AV1116" s="13" t="s">
        <v>86</v>
      </c>
      <c r="AW1116" s="13" t="s">
        <v>41</v>
      </c>
      <c r="AX1116" s="13" t="s">
        <v>77</v>
      </c>
      <c r="AY1116" s="240" t="s">
        <v>153</v>
      </c>
    </row>
    <row r="1117" spans="2:51" s="12" customFormat="1" ht="13.5">
      <c r="B1117" s="218"/>
      <c r="C1117" s="219"/>
      <c r="D1117" s="220" t="s">
        <v>162</v>
      </c>
      <c r="E1117" s="221" t="s">
        <v>34</v>
      </c>
      <c r="F1117" s="222" t="s">
        <v>163</v>
      </c>
      <c r="G1117" s="219"/>
      <c r="H1117" s="223" t="s">
        <v>34</v>
      </c>
      <c r="I1117" s="224"/>
      <c r="J1117" s="219"/>
      <c r="K1117" s="219"/>
      <c r="L1117" s="225"/>
      <c r="M1117" s="226"/>
      <c r="N1117" s="227"/>
      <c r="O1117" s="227"/>
      <c r="P1117" s="227"/>
      <c r="Q1117" s="227"/>
      <c r="R1117" s="227"/>
      <c r="S1117" s="227"/>
      <c r="T1117" s="228"/>
      <c r="AT1117" s="229" t="s">
        <v>162</v>
      </c>
      <c r="AU1117" s="229" t="s">
        <v>86</v>
      </c>
      <c r="AV1117" s="12" t="s">
        <v>84</v>
      </c>
      <c r="AW1117" s="12" t="s">
        <v>41</v>
      </c>
      <c r="AX1117" s="12" t="s">
        <v>77</v>
      </c>
      <c r="AY1117" s="229" t="s">
        <v>153</v>
      </c>
    </row>
    <row r="1118" spans="2:51" s="12" customFormat="1" ht="13.5">
      <c r="B1118" s="218"/>
      <c r="C1118" s="219"/>
      <c r="D1118" s="220" t="s">
        <v>162</v>
      </c>
      <c r="E1118" s="221" t="s">
        <v>34</v>
      </c>
      <c r="F1118" s="222" t="s">
        <v>164</v>
      </c>
      <c r="G1118" s="219"/>
      <c r="H1118" s="223" t="s">
        <v>34</v>
      </c>
      <c r="I1118" s="224"/>
      <c r="J1118" s="219"/>
      <c r="K1118" s="219"/>
      <c r="L1118" s="225"/>
      <c r="M1118" s="226"/>
      <c r="N1118" s="227"/>
      <c r="O1118" s="227"/>
      <c r="P1118" s="227"/>
      <c r="Q1118" s="227"/>
      <c r="R1118" s="227"/>
      <c r="S1118" s="227"/>
      <c r="T1118" s="228"/>
      <c r="AT1118" s="229" t="s">
        <v>162</v>
      </c>
      <c r="AU1118" s="229" t="s">
        <v>86</v>
      </c>
      <c r="AV1118" s="12" t="s">
        <v>84</v>
      </c>
      <c r="AW1118" s="12" t="s">
        <v>41</v>
      </c>
      <c r="AX1118" s="12" t="s">
        <v>77</v>
      </c>
      <c r="AY1118" s="229" t="s">
        <v>153</v>
      </c>
    </row>
    <row r="1119" spans="2:51" s="13" customFormat="1" ht="13.5">
      <c r="B1119" s="230"/>
      <c r="C1119" s="231"/>
      <c r="D1119" s="220" t="s">
        <v>162</v>
      </c>
      <c r="E1119" s="232" t="s">
        <v>34</v>
      </c>
      <c r="F1119" s="233" t="s">
        <v>165</v>
      </c>
      <c r="G1119" s="231"/>
      <c r="H1119" s="234">
        <v>90.53</v>
      </c>
      <c r="I1119" s="235"/>
      <c r="J1119" s="231"/>
      <c r="K1119" s="231"/>
      <c r="L1119" s="236"/>
      <c r="M1119" s="237"/>
      <c r="N1119" s="238"/>
      <c r="O1119" s="238"/>
      <c r="P1119" s="238"/>
      <c r="Q1119" s="238"/>
      <c r="R1119" s="238"/>
      <c r="S1119" s="238"/>
      <c r="T1119" s="239"/>
      <c r="AT1119" s="240" t="s">
        <v>162</v>
      </c>
      <c r="AU1119" s="240" t="s">
        <v>86</v>
      </c>
      <c r="AV1119" s="13" t="s">
        <v>86</v>
      </c>
      <c r="AW1119" s="13" t="s">
        <v>41</v>
      </c>
      <c r="AX1119" s="13" t="s">
        <v>77</v>
      </c>
      <c r="AY1119" s="240" t="s">
        <v>153</v>
      </c>
    </row>
    <row r="1120" spans="2:51" s="14" customFormat="1" ht="13.5">
      <c r="B1120" s="241"/>
      <c r="C1120" s="242"/>
      <c r="D1120" s="220" t="s">
        <v>162</v>
      </c>
      <c r="E1120" s="253" t="s">
        <v>34</v>
      </c>
      <c r="F1120" s="254" t="s">
        <v>168</v>
      </c>
      <c r="G1120" s="242"/>
      <c r="H1120" s="255">
        <v>227.29</v>
      </c>
      <c r="I1120" s="247"/>
      <c r="J1120" s="242"/>
      <c r="K1120" s="242"/>
      <c r="L1120" s="248"/>
      <c r="M1120" s="249"/>
      <c r="N1120" s="250"/>
      <c r="O1120" s="250"/>
      <c r="P1120" s="250"/>
      <c r="Q1120" s="250"/>
      <c r="R1120" s="250"/>
      <c r="S1120" s="250"/>
      <c r="T1120" s="251"/>
      <c r="AT1120" s="252" t="s">
        <v>162</v>
      </c>
      <c r="AU1120" s="252" t="s">
        <v>86</v>
      </c>
      <c r="AV1120" s="14" t="s">
        <v>160</v>
      </c>
      <c r="AW1120" s="14" t="s">
        <v>41</v>
      </c>
      <c r="AX1120" s="14" t="s">
        <v>77</v>
      </c>
      <c r="AY1120" s="252" t="s">
        <v>153</v>
      </c>
    </row>
    <row r="1121" spans="2:51" s="13" customFormat="1" ht="13.5">
      <c r="B1121" s="230"/>
      <c r="C1121" s="231"/>
      <c r="D1121" s="220" t="s">
        <v>162</v>
      </c>
      <c r="E1121" s="232" t="s">
        <v>34</v>
      </c>
      <c r="F1121" s="233" t="s">
        <v>1025</v>
      </c>
      <c r="G1121" s="231"/>
      <c r="H1121" s="234">
        <v>0.17</v>
      </c>
      <c r="I1121" s="235"/>
      <c r="J1121" s="231"/>
      <c r="K1121" s="231"/>
      <c r="L1121" s="236"/>
      <c r="M1121" s="237"/>
      <c r="N1121" s="238"/>
      <c r="O1121" s="238"/>
      <c r="P1121" s="238"/>
      <c r="Q1121" s="238"/>
      <c r="R1121" s="238"/>
      <c r="S1121" s="238"/>
      <c r="T1121" s="239"/>
      <c r="AT1121" s="240" t="s">
        <v>162</v>
      </c>
      <c r="AU1121" s="240" t="s">
        <v>86</v>
      </c>
      <c r="AV1121" s="13" t="s">
        <v>86</v>
      </c>
      <c r="AW1121" s="13" t="s">
        <v>41</v>
      </c>
      <c r="AX1121" s="13" t="s">
        <v>77</v>
      </c>
      <c r="AY1121" s="240" t="s">
        <v>153</v>
      </c>
    </row>
    <row r="1122" spans="2:51" s="14" customFormat="1" ht="13.5">
      <c r="B1122" s="241"/>
      <c r="C1122" s="242"/>
      <c r="D1122" s="243" t="s">
        <v>162</v>
      </c>
      <c r="E1122" s="244" t="s">
        <v>34</v>
      </c>
      <c r="F1122" s="245" t="s">
        <v>168</v>
      </c>
      <c r="G1122" s="242"/>
      <c r="H1122" s="246">
        <v>0.17</v>
      </c>
      <c r="I1122" s="247"/>
      <c r="J1122" s="242"/>
      <c r="K1122" s="242"/>
      <c r="L1122" s="248"/>
      <c r="M1122" s="249"/>
      <c r="N1122" s="250"/>
      <c r="O1122" s="250"/>
      <c r="P1122" s="250"/>
      <c r="Q1122" s="250"/>
      <c r="R1122" s="250"/>
      <c r="S1122" s="250"/>
      <c r="T1122" s="251"/>
      <c r="AT1122" s="252" t="s">
        <v>162</v>
      </c>
      <c r="AU1122" s="252" t="s">
        <v>86</v>
      </c>
      <c r="AV1122" s="14" t="s">
        <v>160</v>
      </c>
      <c r="AW1122" s="14" t="s">
        <v>41</v>
      </c>
      <c r="AX1122" s="14" t="s">
        <v>84</v>
      </c>
      <c r="AY1122" s="252" t="s">
        <v>153</v>
      </c>
    </row>
    <row r="1123" spans="2:65" s="1" customFormat="1" ht="31.5" customHeight="1">
      <c r="B1123" s="43"/>
      <c r="C1123" s="206" t="s">
        <v>1026</v>
      </c>
      <c r="D1123" s="206" t="s">
        <v>155</v>
      </c>
      <c r="E1123" s="207" t="s">
        <v>1027</v>
      </c>
      <c r="F1123" s="208" t="s">
        <v>1028</v>
      </c>
      <c r="G1123" s="209" t="s">
        <v>158</v>
      </c>
      <c r="H1123" s="210">
        <v>195.894</v>
      </c>
      <c r="I1123" s="211"/>
      <c r="J1123" s="212">
        <f>ROUND(I1123*H1123,2)</f>
        <v>0</v>
      </c>
      <c r="K1123" s="208" t="s">
        <v>159</v>
      </c>
      <c r="L1123" s="63"/>
      <c r="M1123" s="213" t="s">
        <v>34</v>
      </c>
      <c r="N1123" s="214" t="s">
        <v>48</v>
      </c>
      <c r="O1123" s="44"/>
      <c r="P1123" s="215">
        <f>O1123*H1123</f>
        <v>0</v>
      </c>
      <c r="Q1123" s="215">
        <v>0</v>
      </c>
      <c r="R1123" s="215">
        <f>Q1123*H1123</f>
        <v>0</v>
      </c>
      <c r="S1123" s="215">
        <v>0</v>
      </c>
      <c r="T1123" s="216">
        <f>S1123*H1123</f>
        <v>0</v>
      </c>
      <c r="AR1123" s="25" t="s">
        <v>288</v>
      </c>
      <c r="AT1123" s="25" t="s">
        <v>155</v>
      </c>
      <c r="AU1123" s="25" t="s">
        <v>86</v>
      </c>
      <c r="AY1123" s="25" t="s">
        <v>153</v>
      </c>
      <c r="BE1123" s="217">
        <f>IF(N1123="základní",J1123,0)</f>
        <v>0</v>
      </c>
      <c r="BF1123" s="217">
        <f>IF(N1123="snížená",J1123,0)</f>
        <v>0</v>
      </c>
      <c r="BG1123" s="217">
        <f>IF(N1123="zákl. přenesená",J1123,0)</f>
        <v>0</v>
      </c>
      <c r="BH1123" s="217">
        <f>IF(N1123="sníž. přenesená",J1123,0)</f>
        <v>0</v>
      </c>
      <c r="BI1123" s="217">
        <f>IF(N1123="nulová",J1123,0)</f>
        <v>0</v>
      </c>
      <c r="BJ1123" s="25" t="s">
        <v>84</v>
      </c>
      <c r="BK1123" s="217">
        <f>ROUND(I1123*H1123,2)</f>
        <v>0</v>
      </c>
      <c r="BL1123" s="25" t="s">
        <v>288</v>
      </c>
      <c r="BM1123" s="25" t="s">
        <v>1029</v>
      </c>
    </row>
    <row r="1124" spans="2:51" s="12" customFormat="1" ht="13.5">
      <c r="B1124" s="218"/>
      <c r="C1124" s="219"/>
      <c r="D1124" s="220" t="s">
        <v>162</v>
      </c>
      <c r="E1124" s="221" t="s">
        <v>34</v>
      </c>
      <c r="F1124" s="222" t="s">
        <v>1030</v>
      </c>
      <c r="G1124" s="219"/>
      <c r="H1124" s="223" t="s">
        <v>34</v>
      </c>
      <c r="I1124" s="224"/>
      <c r="J1124" s="219"/>
      <c r="K1124" s="219"/>
      <c r="L1124" s="225"/>
      <c r="M1124" s="226"/>
      <c r="N1124" s="227"/>
      <c r="O1124" s="227"/>
      <c r="P1124" s="227"/>
      <c r="Q1124" s="227"/>
      <c r="R1124" s="227"/>
      <c r="S1124" s="227"/>
      <c r="T1124" s="228"/>
      <c r="AT1124" s="229" t="s">
        <v>162</v>
      </c>
      <c r="AU1124" s="229" t="s">
        <v>86</v>
      </c>
      <c r="AV1124" s="12" t="s">
        <v>84</v>
      </c>
      <c r="AW1124" s="12" t="s">
        <v>41</v>
      </c>
      <c r="AX1124" s="12" t="s">
        <v>77</v>
      </c>
      <c r="AY1124" s="229" t="s">
        <v>153</v>
      </c>
    </row>
    <row r="1125" spans="2:51" s="12" customFormat="1" ht="13.5">
      <c r="B1125" s="218"/>
      <c r="C1125" s="219"/>
      <c r="D1125" s="220" t="s">
        <v>162</v>
      </c>
      <c r="E1125" s="221" t="s">
        <v>34</v>
      </c>
      <c r="F1125" s="222" t="s">
        <v>258</v>
      </c>
      <c r="G1125" s="219"/>
      <c r="H1125" s="223" t="s">
        <v>34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162</v>
      </c>
      <c r="AU1125" s="229" t="s">
        <v>86</v>
      </c>
      <c r="AV1125" s="12" t="s">
        <v>84</v>
      </c>
      <c r="AW1125" s="12" t="s">
        <v>41</v>
      </c>
      <c r="AX1125" s="12" t="s">
        <v>77</v>
      </c>
      <c r="AY1125" s="229" t="s">
        <v>153</v>
      </c>
    </row>
    <row r="1126" spans="2:51" s="12" customFormat="1" ht="13.5">
      <c r="B1126" s="218"/>
      <c r="C1126" s="219"/>
      <c r="D1126" s="220" t="s">
        <v>162</v>
      </c>
      <c r="E1126" s="221" t="s">
        <v>34</v>
      </c>
      <c r="F1126" s="222" t="s">
        <v>259</v>
      </c>
      <c r="G1126" s="219"/>
      <c r="H1126" s="223" t="s">
        <v>34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162</v>
      </c>
      <c r="AU1126" s="229" t="s">
        <v>86</v>
      </c>
      <c r="AV1126" s="12" t="s">
        <v>84</v>
      </c>
      <c r="AW1126" s="12" t="s">
        <v>41</v>
      </c>
      <c r="AX1126" s="12" t="s">
        <v>77</v>
      </c>
      <c r="AY1126" s="229" t="s">
        <v>153</v>
      </c>
    </row>
    <row r="1127" spans="2:51" s="13" customFormat="1" ht="13.5">
      <c r="B1127" s="230"/>
      <c r="C1127" s="231"/>
      <c r="D1127" s="220" t="s">
        <v>162</v>
      </c>
      <c r="E1127" s="232" t="s">
        <v>34</v>
      </c>
      <c r="F1127" s="233" t="s">
        <v>260</v>
      </c>
      <c r="G1127" s="231"/>
      <c r="H1127" s="234">
        <v>26.16</v>
      </c>
      <c r="I1127" s="235"/>
      <c r="J1127" s="231"/>
      <c r="K1127" s="231"/>
      <c r="L1127" s="236"/>
      <c r="M1127" s="237"/>
      <c r="N1127" s="238"/>
      <c r="O1127" s="238"/>
      <c r="P1127" s="238"/>
      <c r="Q1127" s="238"/>
      <c r="R1127" s="238"/>
      <c r="S1127" s="238"/>
      <c r="T1127" s="239"/>
      <c r="AT1127" s="240" t="s">
        <v>162</v>
      </c>
      <c r="AU1127" s="240" t="s">
        <v>86</v>
      </c>
      <c r="AV1127" s="13" t="s">
        <v>86</v>
      </c>
      <c r="AW1127" s="13" t="s">
        <v>41</v>
      </c>
      <c r="AX1127" s="13" t="s">
        <v>77</v>
      </c>
      <c r="AY1127" s="240" t="s">
        <v>153</v>
      </c>
    </row>
    <row r="1128" spans="2:51" s="12" customFormat="1" ht="13.5">
      <c r="B1128" s="218"/>
      <c r="C1128" s="219"/>
      <c r="D1128" s="220" t="s">
        <v>162</v>
      </c>
      <c r="E1128" s="221" t="s">
        <v>34</v>
      </c>
      <c r="F1128" s="222" t="s">
        <v>261</v>
      </c>
      <c r="G1128" s="219"/>
      <c r="H1128" s="223" t="s">
        <v>34</v>
      </c>
      <c r="I1128" s="224"/>
      <c r="J1128" s="219"/>
      <c r="K1128" s="219"/>
      <c r="L1128" s="225"/>
      <c r="M1128" s="226"/>
      <c r="N1128" s="227"/>
      <c r="O1128" s="227"/>
      <c r="P1128" s="227"/>
      <c r="Q1128" s="227"/>
      <c r="R1128" s="227"/>
      <c r="S1128" s="227"/>
      <c r="T1128" s="228"/>
      <c r="AT1128" s="229" t="s">
        <v>162</v>
      </c>
      <c r="AU1128" s="229" t="s">
        <v>86</v>
      </c>
      <c r="AV1128" s="12" t="s">
        <v>84</v>
      </c>
      <c r="AW1128" s="12" t="s">
        <v>41</v>
      </c>
      <c r="AX1128" s="12" t="s">
        <v>77</v>
      </c>
      <c r="AY1128" s="229" t="s">
        <v>153</v>
      </c>
    </row>
    <row r="1129" spans="2:51" s="13" customFormat="1" ht="13.5">
      <c r="B1129" s="230"/>
      <c r="C1129" s="231"/>
      <c r="D1129" s="220" t="s">
        <v>162</v>
      </c>
      <c r="E1129" s="232" t="s">
        <v>34</v>
      </c>
      <c r="F1129" s="233" t="s">
        <v>262</v>
      </c>
      <c r="G1129" s="231"/>
      <c r="H1129" s="234">
        <v>35.25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AT1129" s="240" t="s">
        <v>162</v>
      </c>
      <c r="AU1129" s="240" t="s">
        <v>86</v>
      </c>
      <c r="AV1129" s="13" t="s">
        <v>86</v>
      </c>
      <c r="AW1129" s="13" t="s">
        <v>41</v>
      </c>
      <c r="AX1129" s="13" t="s">
        <v>77</v>
      </c>
      <c r="AY1129" s="240" t="s">
        <v>153</v>
      </c>
    </row>
    <row r="1130" spans="2:51" s="12" customFormat="1" ht="13.5">
      <c r="B1130" s="218"/>
      <c r="C1130" s="219"/>
      <c r="D1130" s="220" t="s">
        <v>162</v>
      </c>
      <c r="E1130" s="221" t="s">
        <v>34</v>
      </c>
      <c r="F1130" s="222" t="s">
        <v>263</v>
      </c>
      <c r="G1130" s="219"/>
      <c r="H1130" s="223" t="s">
        <v>34</v>
      </c>
      <c r="I1130" s="224"/>
      <c r="J1130" s="219"/>
      <c r="K1130" s="219"/>
      <c r="L1130" s="225"/>
      <c r="M1130" s="226"/>
      <c r="N1130" s="227"/>
      <c r="O1130" s="227"/>
      <c r="P1130" s="227"/>
      <c r="Q1130" s="227"/>
      <c r="R1130" s="227"/>
      <c r="S1130" s="227"/>
      <c r="T1130" s="228"/>
      <c r="AT1130" s="229" t="s">
        <v>162</v>
      </c>
      <c r="AU1130" s="229" t="s">
        <v>86</v>
      </c>
      <c r="AV1130" s="12" t="s">
        <v>84</v>
      </c>
      <c r="AW1130" s="12" t="s">
        <v>41</v>
      </c>
      <c r="AX1130" s="12" t="s">
        <v>77</v>
      </c>
      <c r="AY1130" s="229" t="s">
        <v>153</v>
      </c>
    </row>
    <row r="1131" spans="2:51" s="13" customFormat="1" ht="13.5">
      <c r="B1131" s="230"/>
      <c r="C1131" s="231"/>
      <c r="D1131" s="220" t="s">
        <v>162</v>
      </c>
      <c r="E1131" s="232" t="s">
        <v>34</v>
      </c>
      <c r="F1131" s="233" t="s">
        <v>264</v>
      </c>
      <c r="G1131" s="231"/>
      <c r="H1131" s="234">
        <v>29.71</v>
      </c>
      <c r="I1131" s="235"/>
      <c r="J1131" s="231"/>
      <c r="K1131" s="231"/>
      <c r="L1131" s="236"/>
      <c r="M1131" s="237"/>
      <c r="N1131" s="238"/>
      <c r="O1131" s="238"/>
      <c r="P1131" s="238"/>
      <c r="Q1131" s="238"/>
      <c r="R1131" s="238"/>
      <c r="S1131" s="238"/>
      <c r="T1131" s="239"/>
      <c r="AT1131" s="240" t="s">
        <v>162</v>
      </c>
      <c r="AU1131" s="240" t="s">
        <v>86</v>
      </c>
      <c r="AV1131" s="13" t="s">
        <v>86</v>
      </c>
      <c r="AW1131" s="13" t="s">
        <v>41</v>
      </c>
      <c r="AX1131" s="13" t="s">
        <v>77</v>
      </c>
      <c r="AY1131" s="240" t="s">
        <v>153</v>
      </c>
    </row>
    <row r="1132" spans="2:51" s="12" customFormat="1" ht="13.5">
      <c r="B1132" s="218"/>
      <c r="C1132" s="219"/>
      <c r="D1132" s="220" t="s">
        <v>162</v>
      </c>
      <c r="E1132" s="221" t="s">
        <v>34</v>
      </c>
      <c r="F1132" s="222" t="s">
        <v>265</v>
      </c>
      <c r="G1132" s="219"/>
      <c r="H1132" s="223" t="s">
        <v>34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162</v>
      </c>
      <c r="AU1132" s="229" t="s">
        <v>86</v>
      </c>
      <c r="AV1132" s="12" t="s">
        <v>84</v>
      </c>
      <c r="AW1132" s="12" t="s">
        <v>41</v>
      </c>
      <c r="AX1132" s="12" t="s">
        <v>77</v>
      </c>
      <c r="AY1132" s="229" t="s">
        <v>153</v>
      </c>
    </row>
    <row r="1133" spans="2:51" s="13" customFormat="1" ht="13.5">
      <c r="B1133" s="230"/>
      <c r="C1133" s="231"/>
      <c r="D1133" s="220" t="s">
        <v>162</v>
      </c>
      <c r="E1133" s="232" t="s">
        <v>34</v>
      </c>
      <c r="F1133" s="233" t="s">
        <v>266</v>
      </c>
      <c r="G1133" s="231"/>
      <c r="H1133" s="234">
        <v>12.24</v>
      </c>
      <c r="I1133" s="235"/>
      <c r="J1133" s="231"/>
      <c r="K1133" s="231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162</v>
      </c>
      <c r="AU1133" s="240" t="s">
        <v>86</v>
      </c>
      <c r="AV1133" s="13" t="s">
        <v>86</v>
      </c>
      <c r="AW1133" s="13" t="s">
        <v>41</v>
      </c>
      <c r="AX1133" s="13" t="s">
        <v>77</v>
      </c>
      <c r="AY1133" s="240" t="s">
        <v>153</v>
      </c>
    </row>
    <row r="1134" spans="2:51" s="12" customFormat="1" ht="13.5">
      <c r="B1134" s="218"/>
      <c r="C1134" s="219"/>
      <c r="D1134" s="220" t="s">
        <v>162</v>
      </c>
      <c r="E1134" s="221" t="s">
        <v>34</v>
      </c>
      <c r="F1134" s="222" t="s">
        <v>267</v>
      </c>
      <c r="G1134" s="219"/>
      <c r="H1134" s="223" t="s">
        <v>34</v>
      </c>
      <c r="I1134" s="224"/>
      <c r="J1134" s="219"/>
      <c r="K1134" s="219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162</v>
      </c>
      <c r="AU1134" s="229" t="s">
        <v>86</v>
      </c>
      <c r="AV1134" s="12" t="s">
        <v>84</v>
      </c>
      <c r="AW1134" s="12" t="s">
        <v>41</v>
      </c>
      <c r="AX1134" s="12" t="s">
        <v>77</v>
      </c>
      <c r="AY1134" s="229" t="s">
        <v>153</v>
      </c>
    </row>
    <row r="1135" spans="2:51" s="12" customFormat="1" ht="13.5">
      <c r="B1135" s="218"/>
      <c r="C1135" s="219"/>
      <c r="D1135" s="220" t="s">
        <v>162</v>
      </c>
      <c r="E1135" s="221" t="s">
        <v>34</v>
      </c>
      <c r="F1135" s="222" t="s">
        <v>268</v>
      </c>
      <c r="G1135" s="219"/>
      <c r="H1135" s="223" t="s">
        <v>34</v>
      </c>
      <c r="I1135" s="224"/>
      <c r="J1135" s="219"/>
      <c r="K1135" s="219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162</v>
      </c>
      <c r="AU1135" s="229" t="s">
        <v>86</v>
      </c>
      <c r="AV1135" s="12" t="s">
        <v>84</v>
      </c>
      <c r="AW1135" s="12" t="s">
        <v>41</v>
      </c>
      <c r="AX1135" s="12" t="s">
        <v>77</v>
      </c>
      <c r="AY1135" s="229" t="s">
        <v>153</v>
      </c>
    </row>
    <row r="1136" spans="2:51" s="13" customFormat="1" ht="13.5">
      <c r="B1136" s="230"/>
      <c r="C1136" s="231"/>
      <c r="D1136" s="220" t="s">
        <v>162</v>
      </c>
      <c r="E1136" s="232" t="s">
        <v>34</v>
      </c>
      <c r="F1136" s="233" t="s">
        <v>269</v>
      </c>
      <c r="G1136" s="231"/>
      <c r="H1136" s="234">
        <v>7.13</v>
      </c>
      <c r="I1136" s="235"/>
      <c r="J1136" s="231"/>
      <c r="K1136" s="231"/>
      <c r="L1136" s="236"/>
      <c r="M1136" s="237"/>
      <c r="N1136" s="238"/>
      <c r="O1136" s="238"/>
      <c r="P1136" s="238"/>
      <c r="Q1136" s="238"/>
      <c r="R1136" s="238"/>
      <c r="S1136" s="238"/>
      <c r="T1136" s="239"/>
      <c r="AT1136" s="240" t="s">
        <v>162</v>
      </c>
      <c r="AU1136" s="240" t="s">
        <v>86</v>
      </c>
      <c r="AV1136" s="13" t="s">
        <v>86</v>
      </c>
      <c r="AW1136" s="13" t="s">
        <v>41</v>
      </c>
      <c r="AX1136" s="13" t="s">
        <v>77</v>
      </c>
      <c r="AY1136" s="240" t="s">
        <v>153</v>
      </c>
    </row>
    <row r="1137" spans="2:51" s="12" customFormat="1" ht="13.5">
      <c r="B1137" s="218"/>
      <c r="C1137" s="219"/>
      <c r="D1137" s="220" t="s">
        <v>162</v>
      </c>
      <c r="E1137" s="221" t="s">
        <v>34</v>
      </c>
      <c r="F1137" s="222" t="s">
        <v>270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162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153</v>
      </c>
    </row>
    <row r="1138" spans="2:51" s="13" customFormat="1" ht="13.5">
      <c r="B1138" s="230"/>
      <c r="C1138" s="231"/>
      <c r="D1138" s="220" t="s">
        <v>162</v>
      </c>
      <c r="E1138" s="232" t="s">
        <v>34</v>
      </c>
      <c r="F1138" s="233" t="s">
        <v>271</v>
      </c>
      <c r="G1138" s="231"/>
      <c r="H1138" s="234">
        <v>12.91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162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153</v>
      </c>
    </row>
    <row r="1139" spans="2:51" s="12" customFormat="1" ht="13.5">
      <c r="B1139" s="218"/>
      <c r="C1139" s="219"/>
      <c r="D1139" s="220" t="s">
        <v>162</v>
      </c>
      <c r="E1139" s="221" t="s">
        <v>34</v>
      </c>
      <c r="F1139" s="222" t="s">
        <v>272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162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153</v>
      </c>
    </row>
    <row r="1140" spans="2:51" s="13" customFormat="1" ht="13.5">
      <c r="B1140" s="230"/>
      <c r="C1140" s="231"/>
      <c r="D1140" s="220" t="s">
        <v>162</v>
      </c>
      <c r="E1140" s="232" t="s">
        <v>34</v>
      </c>
      <c r="F1140" s="233" t="s">
        <v>273</v>
      </c>
      <c r="G1140" s="231"/>
      <c r="H1140" s="234">
        <v>7.61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162</v>
      </c>
      <c r="AU1140" s="240" t="s">
        <v>86</v>
      </c>
      <c r="AV1140" s="13" t="s">
        <v>86</v>
      </c>
      <c r="AW1140" s="13" t="s">
        <v>41</v>
      </c>
      <c r="AX1140" s="13" t="s">
        <v>77</v>
      </c>
      <c r="AY1140" s="240" t="s">
        <v>153</v>
      </c>
    </row>
    <row r="1141" spans="2:51" s="12" customFormat="1" ht="13.5">
      <c r="B1141" s="218"/>
      <c r="C1141" s="219"/>
      <c r="D1141" s="220" t="s">
        <v>162</v>
      </c>
      <c r="E1141" s="221" t="s">
        <v>34</v>
      </c>
      <c r="F1141" s="222" t="s">
        <v>274</v>
      </c>
      <c r="G1141" s="219"/>
      <c r="H1141" s="223" t="s">
        <v>34</v>
      </c>
      <c r="I1141" s="224"/>
      <c r="J1141" s="219"/>
      <c r="K1141" s="219"/>
      <c r="L1141" s="225"/>
      <c r="M1141" s="226"/>
      <c r="N1141" s="227"/>
      <c r="O1141" s="227"/>
      <c r="P1141" s="227"/>
      <c r="Q1141" s="227"/>
      <c r="R1141" s="227"/>
      <c r="S1141" s="227"/>
      <c r="T1141" s="228"/>
      <c r="AT1141" s="229" t="s">
        <v>162</v>
      </c>
      <c r="AU1141" s="229" t="s">
        <v>86</v>
      </c>
      <c r="AV1141" s="12" t="s">
        <v>84</v>
      </c>
      <c r="AW1141" s="12" t="s">
        <v>41</v>
      </c>
      <c r="AX1141" s="12" t="s">
        <v>77</v>
      </c>
      <c r="AY1141" s="229" t="s">
        <v>153</v>
      </c>
    </row>
    <row r="1142" spans="2:51" s="13" customFormat="1" ht="13.5">
      <c r="B1142" s="230"/>
      <c r="C1142" s="231"/>
      <c r="D1142" s="220" t="s">
        <v>162</v>
      </c>
      <c r="E1142" s="232" t="s">
        <v>34</v>
      </c>
      <c r="F1142" s="233" t="s">
        <v>275</v>
      </c>
      <c r="G1142" s="231"/>
      <c r="H1142" s="234">
        <v>5.75</v>
      </c>
      <c r="I1142" s="235"/>
      <c r="J1142" s="231"/>
      <c r="K1142" s="231"/>
      <c r="L1142" s="236"/>
      <c r="M1142" s="237"/>
      <c r="N1142" s="238"/>
      <c r="O1142" s="238"/>
      <c r="P1142" s="238"/>
      <c r="Q1142" s="238"/>
      <c r="R1142" s="238"/>
      <c r="S1142" s="238"/>
      <c r="T1142" s="239"/>
      <c r="AT1142" s="240" t="s">
        <v>162</v>
      </c>
      <c r="AU1142" s="240" t="s">
        <v>86</v>
      </c>
      <c r="AV1142" s="13" t="s">
        <v>86</v>
      </c>
      <c r="AW1142" s="13" t="s">
        <v>41</v>
      </c>
      <c r="AX1142" s="13" t="s">
        <v>77</v>
      </c>
      <c r="AY1142" s="240" t="s">
        <v>153</v>
      </c>
    </row>
    <row r="1143" spans="2:51" s="12" customFormat="1" ht="13.5">
      <c r="B1143" s="218"/>
      <c r="C1143" s="219"/>
      <c r="D1143" s="220" t="s">
        <v>162</v>
      </c>
      <c r="E1143" s="221" t="s">
        <v>34</v>
      </c>
      <c r="F1143" s="222" t="s">
        <v>276</v>
      </c>
      <c r="G1143" s="219"/>
      <c r="H1143" s="223" t="s">
        <v>34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162</v>
      </c>
      <c r="AU1143" s="229" t="s">
        <v>86</v>
      </c>
      <c r="AV1143" s="12" t="s">
        <v>84</v>
      </c>
      <c r="AW1143" s="12" t="s">
        <v>41</v>
      </c>
      <c r="AX1143" s="12" t="s">
        <v>77</v>
      </c>
      <c r="AY1143" s="229" t="s">
        <v>153</v>
      </c>
    </row>
    <row r="1144" spans="2:51" s="12" customFormat="1" ht="13.5">
      <c r="B1144" s="218"/>
      <c r="C1144" s="219"/>
      <c r="D1144" s="220" t="s">
        <v>162</v>
      </c>
      <c r="E1144" s="221" t="s">
        <v>34</v>
      </c>
      <c r="F1144" s="222" t="s">
        <v>277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162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153</v>
      </c>
    </row>
    <row r="1145" spans="2:51" s="13" customFormat="1" ht="13.5">
      <c r="B1145" s="230"/>
      <c r="C1145" s="231"/>
      <c r="D1145" s="220" t="s">
        <v>162</v>
      </c>
      <c r="E1145" s="232" t="s">
        <v>34</v>
      </c>
      <c r="F1145" s="233" t="s">
        <v>278</v>
      </c>
      <c r="G1145" s="231"/>
      <c r="H1145" s="234">
        <v>6.59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AT1145" s="240" t="s">
        <v>162</v>
      </c>
      <c r="AU1145" s="240" t="s">
        <v>86</v>
      </c>
      <c r="AV1145" s="13" t="s">
        <v>86</v>
      </c>
      <c r="AW1145" s="13" t="s">
        <v>41</v>
      </c>
      <c r="AX1145" s="13" t="s">
        <v>77</v>
      </c>
      <c r="AY1145" s="240" t="s">
        <v>153</v>
      </c>
    </row>
    <row r="1146" spans="2:51" s="12" customFormat="1" ht="13.5">
      <c r="B1146" s="218"/>
      <c r="C1146" s="219"/>
      <c r="D1146" s="220" t="s">
        <v>162</v>
      </c>
      <c r="E1146" s="221" t="s">
        <v>34</v>
      </c>
      <c r="F1146" s="222" t="s">
        <v>279</v>
      </c>
      <c r="G1146" s="219"/>
      <c r="H1146" s="223" t="s">
        <v>34</v>
      </c>
      <c r="I1146" s="224"/>
      <c r="J1146" s="219"/>
      <c r="K1146" s="219"/>
      <c r="L1146" s="225"/>
      <c r="M1146" s="226"/>
      <c r="N1146" s="227"/>
      <c r="O1146" s="227"/>
      <c r="P1146" s="227"/>
      <c r="Q1146" s="227"/>
      <c r="R1146" s="227"/>
      <c r="S1146" s="227"/>
      <c r="T1146" s="228"/>
      <c r="AT1146" s="229" t="s">
        <v>162</v>
      </c>
      <c r="AU1146" s="229" t="s">
        <v>86</v>
      </c>
      <c r="AV1146" s="12" t="s">
        <v>84</v>
      </c>
      <c r="AW1146" s="12" t="s">
        <v>41</v>
      </c>
      <c r="AX1146" s="12" t="s">
        <v>77</v>
      </c>
      <c r="AY1146" s="229" t="s">
        <v>153</v>
      </c>
    </row>
    <row r="1147" spans="2:51" s="13" customFormat="1" ht="13.5">
      <c r="B1147" s="230"/>
      <c r="C1147" s="231"/>
      <c r="D1147" s="220" t="s">
        <v>162</v>
      </c>
      <c r="E1147" s="232" t="s">
        <v>34</v>
      </c>
      <c r="F1147" s="233" t="s">
        <v>280</v>
      </c>
      <c r="G1147" s="231"/>
      <c r="H1147" s="234">
        <v>4.15</v>
      </c>
      <c r="I1147" s="235"/>
      <c r="J1147" s="231"/>
      <c r="K1147" s="231"/>
      <c r="L1147" s="236"/>
      <c r="M1147" s="237"/>
      <c r="N1147" s="238"/>
      <c r="O1147" s="238"/>
      <c r="P1147" s="238"/>
      <c r="Q1147" s="238"/>
      <c r="R1147" s="238"/>
      <c r="S1147" s="238"/>
      <c r="T1147" s="239"/>
      <c r="AT1147" s="240" t="s">
        <v>162</v>
      </c>
      <c r="AU1147" s="240" t="s">
        <v>86</v>
      </c>
      <c r="AV1147" s="13" t="s">
        <v>86</v>
      </c>
      <c r="AW1147" s="13" t="s">
        <v>41</v>
      </c>
      <c r="AX1147" s="13" t="s">
        <v>77</v>
      </c>
      <c r="AY1147" s="240" t="s">
        <v>153</v>
      </c>
    </row>
    <row r="1148" spans="2:51" s="12" customFormat="1" ht="13.5">
      <c r="B1148" s="218"/>
      <c r="C1148" s="219"/>
      <c r="D1148" s="220" t="s">
        <v>162</v>
      </c>
      <c r="E1148" s="221" t="s">
        <v>34</v>
      </c>
      <c r="F1148" s="222" t="s">
        <v>406</v>
      </c>
      <c r="G1148" s="219"/>
      <c r="H1148" s="223" t="s">
        <v>34</v>
      </c>
      <c r="I1148" s="224"/>
      <c r="J1148" s="219"/>
      <c r="K1148" s="219"/>
      <c r="L1148" s="225"/>
      <c r="M1148" s="226"/>
      <c r="N1148" s="227"/>
      <c r="O1148" s="227"/>
      <c r="P1148" s="227"/>
      <c r="Q1148" s="227"/>
      <c r="R1148" s="227"/>
      <c r="S1148" s="227"/>
      <c r="T1148" s="228"/>
      <c r="AT1148" s="229" t="s">
        <v>162</v>
      </c>
      <c r="AU1148" s="229" t="s">
        <v>86</v>
      </c>
      <c r="AV1148" s="12" t="s">
        <v>84</v>
      </c>
      <c r="AW1148" s="12" t="s">
        <v>41</v>
      </c>
      <c r="AX1148" s="12" t="s">
        <v>77</v>
      </c>
      <c r="AY1148" s="229" t="s">
        <v>153</v>
      </c>
    </row>
    <row r="1149" spans="2:51" s="12" customFormat="1" ht="13.5">
      <c r="B1149" s="218"/>
      <c r="C1149" s="219"/>
      <c r="D1149" s="220" t="s">
        <v>162</v>
      </c>
      <c r="E1149" s="221" t="s">
        <v>34</v>
      </c>
      <c r="F1149" s="222" t="s">
        <v>407</v>
      </c>
      <c r="G1149" s="219"/>
      <c r="H1149" s="223" t="s">
        <v>34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162</v>
      </c>
      <c r="AU1149" s="229" t="s">
        <v>86</v>
      </c>
      <c r="AV1149" s="12" t="s">
        <v>84</v>
      </c>
      <c r="AW1149" s="12" t="s">
        <v>41</v>
      </c>
      <c r="AX1149" s="12" t="s">
        <v>77</v>
      </c>
      <c r="AY1149" s="229" t="s">
        <v>153</v>
      </c>
    </row>
    <row r="1150" spans="2:51" s="13" customFormat="1" ht="13.5">
      <c r="B1150" s="230"/>
      <c r="C1150" s="231"/>
      <c r="D1150" s="220" t="s">
        <v>162</v>
      </c>
      <c r="E1150" s="232" t="s">
        <v>34</v>
      </c>
      <c r="F1150" s="233" t="s">
        <v>408</v>
      </c>
      <c r="G1150" s="231"/>
      <c r="H1150" s="234">
        <v>19.08</v>
      </c>
      <c r="I1150" s="235"/>
      <c r="J1150" s="231"/>
      <c r="K1150" s="231"/>
      <c r="L1150" s="236"/>
      <c r="M1150" s="237"/>
      <c r="N1150" s="238"/>
      <c r="O1150" s="238"/>
      <c r="P1150" s="238"/>
      <c r="Q1150" s="238"/>
      <c r="R1150" s="238"/>
      <c r="S1150" s="238"/>
      <c r="T1150" s="239"/>
      <c r="AT1150" s="240" t="s">
        <v>162</v>
      </c>
      <c r="AU1150" s="240" t="s">
        <v>86</v>
      </c>
      <c r="AV1150" s="13" t="s">
        <v>86</v>
      </c>
      <c r="AW1150" s="13" t="s">
        <v>41</v>
      </c>
      <c r="AX1150" s="13" t="s">
        <v>77</v>
      </c>
      <c r="AY1150" s="240" t="s">
        <v>153</v>
      </c>
    </row>
    <row r="1151" spans="2:51" s="12" customFormat="1" ht="13.5">
      <c r="B1151" s="218"/>
      <c r="C1151" s="219"/>
      <c r="D1151" s="220" t="s">
        <v>162</v>
      </c>
      <c r="E1151" s="221" t="s">
        <v>34</v>
      </c>
      <c r="F1151" s="222" t="s">
        <v>283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162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153</v>
      </c>
    </row>
    <row r="1152" spans="2:51" s="13" customFormat="1" ht="13.5">
      <c r="B1152" s="230"/>
      <c r="C1152" s="231"/>
      <c r="D1152" s="220" t="s">
        <v>162</v>
      </c>
      <c r="E1152" s="232" t="s">
        <v>34</v>
      </c>
      <c r="F1152" s="233" t="s">
        <v>284</v>
      </c>
      <c r="G1152" s="231"/>
      <c r="H1152" s="234">
        <v>29.314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162</v>
      </c>
      <c r="AU1152" s="240" t="s">
        <v>86</v>
      </c>
      <c r="AV1152" s="13" t="s">
        <v>86</v>
      </c>
      <c r="AW1152" s="13" t="s">
        <v>41</v>
      </c>
      <c r="AX1152" s="13" t="s">
        <v>77</v>
      </c>
      <c r="AY1152" s="240" t="s">
        <v>153</v>
      </c>
    </row>
    <row r="1153" spans="2:51" s="14" customFormat="1" ht="13.5">
      <c r="B1153" s="241"/>
      <c r="C1153" s="242"/>
      <c r="D1153" s="243" t="s">
        <v>162</v>
      </c>
      <c r="E1153" s="244" t="s">
        <v>34</v>
      </c>
      <c r="F1153" s="245" t="s">
        <v>168</v>
      </c>
      <c r="G1153" s="242"/>
      <c r="H1153" s="246">
        <v>195.894</v>
      </c>
      <c r="I1153" s="247"/>
      <c r="J1153" s="242"/>
      <c r="K1153" s="242"/>
      <c r="L1153" s="248"/>
      <c r="M1153" s="249"/>
      <c r="N1153" s="250"/>
      <c r="O1153" s="250"/>
      <c r="P1153" s="250"/>
      <c r="Q1153" s="250"/>
      <c r="R1153" s="250"/>
      <c r="S1153" s="250"/>
      <c r="T1153" s="251"/>
      <c r="AT1153" s="252" t="s">
        <v>162</v>
      </c>
      <c r="AU1153" s="252" t="s">
        <v>86</v>
      </c>
      <c r="AV1153" s="14" t="s">
        <v>160</v>
      </c>
      <c r="AW1153" s="14" t="s">
        <v>41</v>
      </c>
      <c r="AX1153" s="14" t="s">
        <v>84</v>
      </c>
      <c r="AY1153" s="252" t="s">
        <v>153</v>
      </c>
    </row>
    <row r="1154" spans="2:65" s="1" customFormat="1" ht="22.5" customHeight="1">
      <c r="B1154" s="43"/>
      <c r="C1154" s="277" t="s">
        <v>1031</v>
      </c>
      <c r="D1154" s="277" t="s">
        <v>928</v>
      </c>
      <c r="E1154" s="278" t="s">
        <v>1032</v>
      </c>
      <c r="F1154" s="279" t="s">
        <v>1033</v>
      </c>
      <c r="G1154" s="280" t="s">
        <v>158</v>
      </c>
      <c r="H1154" s="281">
        <v>225.278</v>
      </c>
      <c r="I1154" s="282"/>
      <c r="J1154" s="283">
        <f>ROUND(I1154*H1154,2)</f>
        <v>0</v>
      </c>
      <c r="K1154" s="279" t="s">
        <v>159</v>
      </c>
      <c r="L1154" s="284"/>
      <c r="M1154" s="285" t="s">
        <v>34</v>
      </c>
      <c r="N1154" s="286" t="s">
        <v>48</v>
      </c>
      <c r="O1154" s="44"/>
      <c r="P1154" s="215">
        <f>O1154*H1154</f>
        <v>0</v>
      </c>
      <c r="Q1154" s="215">
        <v>0.00135</v>
      </c>
      <c r="R1154" s="215">
        <f>Q1154*H1154</f>
        <v>0.3041253</v>
      </c>
      <c r="S1154" s="215">
        <v>0</v>
      </c>
      <c r="T1154" s="216">
        <f>S1154*H1154</f>
        <v>0</v>
      </c>
      <c r="AR1154" s="25" t="s">
        <v>420</v>
      </c>
      <c r="AT1154" s="25" t="s">
        <v>928</v>
      </c>
      <c r="AU1154" s="25" t="s">
        <v>86</v>
      </c>
      <c r="AY1154" s="25" t="s">
        <v>153</v>
      </c>
      <c r="BE1154" s="217">
        <f>IF(N1154="základní",J1154,0)</f>
        <v>0</v>
      </c>
      <c r="BF1154" s="217">
        <f>IF(N1154="snížená",J1154,0)</f>
        <v>0</v>
      </c>
      <c r="BG1154" s="217">
        <f>IF(N1154="zákl. přenesená",J1154,0)</f>
        <v>0</v>
      </c>
      <c r="BH1154" s="217">
        <f>IF(N1154="sníž. přenesená",J1154,0)</f>
        <v>0</v>
      </c>
      <c r="BI1154" s="217">
        <f>IF(N1154="nulová",J1154,0)</f>
        <v>0</v>
      </c>
      <c r="BJ1154" s="25" t="s">
        <v>84</v>
      </c>
      <c r="BK1154" s="217">
        <f>ROUND(I1154*H1154,2)</f>
        <v>0</v>
      </c>
      <c r="BL1154" s="25" t="s">
        <v>288</v>
      </c>
      <c r="BM1154" s="25" t="s">
        <v>1034</v>
      </c>
    </row>
    <row r="1155" spans="2:51" s="12" customFormat="1" ht="13.5">
      <c r="B1155" s="218"/>
      <c r="C1155" s="219"/>
      <c r="D1155" s="220" t="s">
        <v>162</v>
      </c>
      <c r="E1155" s="221" t="s">
        <v>34</v>
      </c>
      <c r="F1155" s="222" t="s">
        <v>1035</v>
      </c>
      <c r="G1155" s="219"/>
      <c r="H1155" s="223" t="s">
        <v>34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162</v>
      </c>
      <c r="AU1155" s="229" t="s">
        <v>86</v>
      </c>
      <c r="AV1155" s="12" t="s">
        <v>84</v>
      </c>
      <c r="AW1155" s="12" t="s">
        <v>41</v>
      </c>
      <c r="AX1155" s="12" t="s">
        <v>77</v>
      </c>
      <c r="AY1155" s="229" t="s">
        <v>153</v>
      </c>
    </row>
    <row r="1156" spans="2:51" s="12" customFormat="1" ht="13.5">
      <c r="B1156" s="218"/>
      <c r="C1156" s="219"/>
      <c r="D1156" s="220" t="s">
        <v>162</v>
      </c>
      <c r="E1156" s="221" t="s">
        <v>34</v>
      </c>
      <c r="F1156" s="222" t="s">
        <v>258</v>
      </c>
      <c r="G1156" s="219"/>
      <c r="H1156" s="223" t="s">
        <v>34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162</v>
      </c>
      <c r="AU1156" s="229" t="s">
        <v>86</v>
      </c>
      <c r="AV1156" s="12" t="s">
        <v>84</v>
      </c>
      <c r="AW1156" s="12" t="s">
        <v>41</v>
      </c>
      <c r="AX1156" s="12" t="s">
        <v>77</v>
      </c>
      <c r="AY1156" s="229" t="s">
        <v>153</v>
      </c>
    </row>
    <row r="1157" spans="2:51" s="12" customFormat="1" ht="13.5">
      <c r="B1157" s="218"/>
      <c r="C1157" s="219"/>
      <c r="D1157" s="220" t="s">
        <v>162</v>
      </c>
      <c r="E1157" s="221" t="s">
        <v>34</v>
      </c>
      <c r="F1157" s="222" t="s">
        <v>259</v>
      </c>
      <c r="G1157" s="219"/>
      <c r="H1157" s="223" t="s">
        <v>34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162</v>
      </c>
      <c r="AU1157" s="229" t="s">
        <v>86</v>
      </c>
      <c r="AV1157" s="12" t="s">
        <v>84</v>
      </c>
      <c r="AW1157" s="12" t="s">
        <v>41</v>
      </c>
      <c r="AX1157" s="12" t="s">
        <v>77</v>
      </c>
      <c r="AY1157" s="229" t="s">
        <v>153</v>
      </c>
    </row>
    <row r="1158" spans="2:51" s="13" customFormat="1" ht="13.5">
      <c r="B1158" s="230"/>
      <c r="C1158" s="231"/>
      <c r="D1158" s="220" t="s">
        <v>162</v>
      </c>
      <c r="E1158" s="232" t="s">
        <v>34</v>
      </c>
      <c r="F1158" s="233" t="s">
        <v>260</v>
      </c>
      <c r="G1158" s="231"/>
      <c r="H1158" s="234">
        <v>26.16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162</v>
      </c>
      <c r="AU1158" s="240" t="s">
        <v>86</v>
      </c>
      <c r="AV1158" s="13" t="s">
        <v>86</v>
      </c>
      <c r="AW1158" s="13" t="s">
        <v>41</v>
      </c>
      <c r="AX1158" s="13" t="s">
        <v>77</v>
      </c>
      <c r="AY1158" s="240" t="s">
        <v>153</v>
      </c>
    </row>
    <row r="1159" spans="2:51" s="12" customFormat="1" ht="13.5">
      <c r="B1159" s="218"/>
      <c r="C1159" s="219"/>
      <c r="D1159" s="220" t="s">
        <v>162</v>
      </c>
      <c r="E1159" s="221" t="s">
        <v>34</v>
      </c>
      <c r="F1159" s="222" t="s">
        <v>261</v>
      </c>
      <c r="G1159" s="219"/>
      <c r="H1159" s="223" t="s">
        <v>34</v>
      </c>
      <c r="I1159" s="224"/>
      <c r="J1159" s="219"/>
      <c r="K1159" s="219"/>
      <c r="L1159" s="225"/>
      <c r="M1159" s="226"/>
      <c r="N1159" s="227"/>
      <c r="O1159" s="227"/>
      <c r="P1159" s="227"/>
      <c r="Q1159" s="227"/>
      <c r="R1159" s="227"/>
      <c r="S1159" s="227"/>
      <c r="T1159" s="228"/>
      <c r="AT1159" s="229" t="s">
        <v>162</v>
      </c>
      <c r="AU1159" s="229" t="s">
        <v>86</v>
      </c>
      <c r="AV1159" s="12" t="s">
        <v>84</v>
      </c>
      <c r="AW1159" s="12" t="s">
        <v>41</v>
      </c>
      <c r="AX1159" s="12" t="s">
        <v>77</v>
      </c>
      <c r="AY1159" s="229" t="s">
        <v>153</v>
      </c>
    </row>
    <row r="1160" spans="2:51" s="13" customFormat="1" ht="13.5">
      <c r="B1160" s="230"/>
      <c r="C1160" s="231"/>
      <c r="D1160" s="220" t="s">
        <v>162</v>
      </c>
      <c r="E1160" s="232" t="s">
        <v>34</v>
      </c>
      <c r="F1160" s="233" t="s">
        <v>262</v>
      </c>
      <c r="G1160" s="231"/>
      <c r="H1160" s="234">
        <v>35.25</v>
      </c>
      <c r="I1160" s="235"/>
      <c r="J1160" s="231"/>
      <c r="K1160" s="231"/>
      <c r="L1160" s="236"/>
      <c r="M1160" s="237"/>
      <c r="N1160" s="238"/>
      <c r="O1160" s="238"/>
      <c r="P1160" s="238"/>
      <c r="Q1160" s="238"/>
      <c r="R1160" s="238"/>
      <c r="S1160" s="238"/>
      <c r="T1160" s="239"/>
      <c r="AT1160" s="240" t="s">
        <v>162</v>
      </c>
      <c r="AU1160" s="240" t="s">
        <v>86</v>
      </c>
      <c r="AV1160" s="13" t="s">
        <v>86</v>
      </c>
      <c r="AW1160" s="13" t="s">
        <v>41</v>
      </c>
      <c r="AX1160" s="13" t="s">
        <v>77</v>
      </c>
      <c r="AY1160" s="240" t="s">
        <v>153</v>
      </c>
    </row>
    <row r="1161" spans="2:51" s="12" customFormat="1" ht="13.5">
      <c r="B1161" s="218"/>
      <c r="C1161" s="219"/>
      <c r="D1161" s="220" t="s">
        <v>162</v>
      </c>
      <c r="E1161" s="221" t="s">
        <v>34</v>
      </c>
      <c r="F1161" s="222" t="s">
        <v>263</v>
      </c>
      <c r="G1161" s="219"/>
      <c r="H1161" s="223" t="s">
        <v>34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162</v>
      </c>
      <c r="AU1161" s="229" t="s">
        <v>86</v>
      </c>
      <c r="AV1161" s="12" t="s">
        <v>84</v>
      </c>
      <c r="AW1161" s="12" t="s">
        <v>41</v>
      </c>
      <c r="AX1161" s="12" t="s">
        <v>77</v>
      </c>
      <c r="AY1161" s="229" t="s">
        <v>153</v>
      </c>
    </row>
    <row r="1162" spans="2:51" s="13" customFormat="1" ht="13.5">
      <c r="B1162" s="230"/>
      <c r="C1162" s="231"/>
      <c r="D1162" s="220" t="s">
        <v>162</v>
      </c>
      <c r="E1162" s="232" t="s">
        <v>34</v>
      </c>
      <c r="F1162" s="233" t="s">
        <v>264</v>
      </c>
      <c r="G1162" s="231"/>
      <c r="H1162" s="234">
        <v>29.71</v>
      </c>
      <c r="I1162" s="235"/>
      <c r="J1162" s="231"/>
      <c r="K1162" s="231"/>
      <c r="L1162" s="236"/>
      <c r="M1162" s="237"/>
      <c r="N1162" s="238"/>
      <c r="O1162" s="238"/>
      <c r="P1162" s="238"/>
      <c r="Q1162" s="238"/>
      <c r="R1162" s="238"/>
      <c r="S1162" s="238"/>
      <c r="T1162" s="239"/>
      <c r="AT1162" s="240" t="s">
        <v>162</v>
      </c>
      <c r="AU1162" s="240" t="s">
        <v>86</v>
      </c>
      <c r="AV1162" s="13" t="s">
        <v>86</v>
      </c>
      <c r="AW1162" s="13" t="s">
        <v>41</v>
      </c>
      <c r="AX1162" s="13" t="s">
        <v>77</v>
      </c>
      <c r="AY1162" s="240" t="s">
        <v>153</v>
      </c>
    </row>
    <row r="1163" spans="2:51" s="12" customFormat="1" ht="13.5">
      <c r="B1163" s="218"/>
      <c r="C1163" s="219"/>
      <c r="D1163" s="220" t="s">
        <v>162</v>
      </c>
      <c r="E1163" s="221" t="s">
        <v>34</v>
      </c>
      <c r="F1163" s="222" t="s">
        <v>265</v>
      </c>
      <c r="G1163" s="219"/>
      <c r="H1163" s="223" t="s">
        <v>34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162</v>
      </c>
      <c r="AU1163" s="229" t="s">
        <v>86</v>
      </c>
      <c r="AV1163" s="12" t="s">
        <v>84</v>
      </c>
      <c r="AW1163" s="12" t="s">
        <v>41</v>
      </c>
      <c r="AX1163" s="12" t="s">
        <v>77</v>
      </c>
      <c r="AY1163" s="229" t="s">
        <v>153</v>
      </c>
    </row>
    <row r="1164" spans="2:51" s="13" customFormat="1" ht="13.5">
      <c r="B1164" s="230"/>
      <c r="C1164" s="231"/>
      <c r="D1164" s="220" t="s">
        <v>162</v>
      </c>
      <c r="E1164" s="232" t="s">
        <v>34</v>
      </c>
      <c r="F1164" s="233" t="s">
        <v>266</v>
      </c>
      <c r="G1164" s="231"/>
      <c r="H1164" s="234">
        <v>12.24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162</v>
      </c>
      <c r="AU1164" s="240" t="s">
        <v>86</v>
      </c>
      <c r="AV1164" s="13" t="s">
        <v>86</v>
      </c>
      <c r="AW1164" s="13" t="s">
        <v>41</v>
      </c>
      <c r="AX1164" s="13" t="s">
        <v>77</v>
      </c>
      <c r="AY1164" s="240" t="s">
        <v>153</v>
      </c>
    </row>
    <row r="1165" spans="2:51" s="12" customFormat="1" ht="13.5">
      <c r="B1165" s="218"/>
      <c r="C1165" s="219"/>
      <c r="D1165" s="220" t="s">
        <v>162</v>
      </c>
      <c r="E1165" s="221" t="s">
        <v>34</v>
      </c>
      <c r="F1165" s="222" t="s">
        <v>267</v>
      </c>
      <c r="G1165" s="219"/>
      <c r="H1165" s="223" t="s">
        <v>34</v>
      </c>
      <c r="I1165" s="224"/>
      <c r="J1165" s="219"/>
      <c r="K1165" s="219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162</v>
      </c>
      <c r="AU1165" s="229" t="s">
        <v>86</v>
      </c>
      <c r="AV1165" s="12" t="s">
        <v>84</v>
      </c>
      <c r="AW1165" s="12" t="s">
        <v>41</v>
      </c>
      <c r="AX1165" s="12" t="s">
        <v>77</v>
      </c>
      <c r="AY1165" s="229" t="s">
        <v>153</v>
      </c>
    </row>
    <row r="1166" spans="2:51" s="12" customFormat="1" ht="13.5">
      <c r="B1166" s="218"/>
      <c r="C1166" s="219"/>
      <c r="D1166" s="220" t="s">
        <v>162</v>
      </c>
      <c r="E1166" s="221" t="s">
        <v>34</v>
      </c>
      <c r="F1166" s="222" t="s">
        <v>268</v>
      </c>
      <c r="G1166" s="219"/>
      <c r="H1166" s="223" t="s">
        <v>34</v>
      </c>
      <c r="I1166" s="224"/>
      <c r="J1166" s="219"/>
      <c r="K1166" s="219"/>
      <c r="L1166" s="225"/>
      <c r="M1166" s="226"/>
      <c r="N1166" s="227"/>
      <c r="O1166" s="227"/>
      <c r="P1166" s="227"/>
      <c r="Q1166" s="227"/>
      <c r="R1166" s="227"/>
      <c r="S1166" s="227"/>
      <c r="T1166" s="228"/>
      <c r="AT1166" s="229" t="s">
        <v>162</v>
      </c>
      <c r="AU1166" s="229" t="s">
        <v>86</v>
      </c>
      <c r="AV1166" s="12" t="s">
        <v>84</v>
      </c>
      <c r="AW1166" s="12" t="s">
        <v>41</v>
      </c>
      <c r="AX1166" s="12" t="s">
        <v>77</v>
      </c>
      <c r="AY1166" s="229" t="s">
        <v>153</v>
      </c>
    </row>
    <row r="1167" spans="2:51" s="13" customFormat="1" ht="13.5">
      <c r="B1167" s="230"/>
      <c r="C1167" s="231"/>
      <c r="D1167" s="220" t="s">
        <v>162</v>
      </c>
      <c r="E1167" s="232" t="s">
        <v>34</v>
      </c>
      <c r="F1167" s="233" t="s">
        <v>269</v>
      </c>
      <c r="G1167" s="231"/>
      <c r="H1167" s="234">
        <v>7.13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AT1167" s="240" t="s">
        <v>162</v>
      </c>
      <c r="AU1167" s="240" t="s">
        <v>86</v>
      </c>
      <c r="AV1167" s="13" t="s">
        <v>86</v>
      </c>
      <c r="AW1167" s="13" t="s">
        <v>41</v>
      </c>
      <c r="AX1167" s="13" t="s">
        <v>77</v>
      </c>
      <c r="AY1167" s="240" t="s">
        <v>153</v>
      </c>
    </row>
    <row r="1168" spans="2:51" s="12" customFormat="1" ht="13.5">
      <c r="B1168" s="218"/>
      <c r="C1168" s="219"/>
      <c r="D1168" s="220" t="s">
        <v>162</v>
      </c>
      <c r="E1168" s="221" t="s">
        <v>34</v>
      </c>
      <c r="F1168" s="222" t="s">
        <v>270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162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153</v>
      </c>
    </row>
    <row r="1169" spans="2:51" s="13" customFormat="1" ht="13.5">
      <c r="B1169" s="230"/>
      <c r="C1169" s="231"/>
      <c r="D1169" s="220" t="s">
        <v>162</v>
      </c>
      <c r="E1169" s="232" t="s">
        <v>34</v>
      </c>
      <c r="F1169" s="233" t="s">
        <v>271</v>
      </c>
      <c r="G1169" s="231"/>
      <c r="H1169" s="234">
        <v>12.91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162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153</v>
      </c>
    </row>
    <row r="1170" spans="2:51" s="12" customFormat="1" ht="13.5">
      <c r="B1170" s="218"/>
      <c r="C1170" s="219"/>
      <c r="D1170" s="220" t="s">
        <v>162</v>
      </c>
      <c r="E1170" s="221" t="s">
        <v>34</v>
      </c>
      <c r="F1170" s="222" t="s">
        <v>272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162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153</v>
      </c>
    </row>
    <row r="1171" spans="2:51" s="13" customFormat="1" ht="13.5">
      <c r="B1171" s="230"/>
      <c r="C1171" s="231"/>
      <c r="D1171" s="220" t="s">
        <v>162</v>
      </c>
      <c r="E1171" s="232" t="s">
        <v>34</v>
      </c>
      <c r="F1171" s="233" t="s">
        <v>273</v>
      </c>
      <c r="G1171" s="231"/>
      <c r="H1171" s="234">
        <v>7.61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AT1171" s="240" t="s">
        <v>162</v>
      </c>
      <c r="AU1171" s="240" t="s">
        <v>86</v>
      </c>
      <c r="AV1171" s="13" t="s">
        <v>86</v>
      </c>
      <c r="AW1171" s="13" t="s">
        <v>41</v>
      </c>
      <c r="AX1171" s="13" t="s">
        <v>77</v>
      </c>
      <c r="AY1171" s="240" t="s">
        <v>153</v>
      </c>
    </row>
    <row r="1172" spans="2:51" s="12" customFormat="1" ht="13.5">
      <c r="B1172" s="218"/>
      <c r="C1172" s="219"/>
      <c r="D1172" s="220" t="s">
        <v>162</v>
      </c>
      <c r="E1172" s="221" t="s">
        <v>34</v>
      </c>
      <c r="F1172" s="222" t="s">
        <v>274</v>
      </c>
      <c r="G1172" s="219"/>
      <c r="H1172" s="223" t="s">
        <v>34</v>
      </c>
      <c r="I1172" s="224"/>
      <c r="J1172" s="219"/>
      <c r="K1172" s="219"/>
      <c r="L1172" s="225"/>
      <c r="M1172" s="226"/>
      <c r="N1172" s="227"/>
      <c r="O1172" s="227"/>
      <c r="P1172" s="227"/>
      <c r="Q1172" s="227"/>
      <c r="R1172" s="227"/>
      <c r="S1172" s="227"/>
      <c r="T1172" s="228"/>
      <c r="AT1172" s="229" t="s">
        <v>162</v>
      </c>
      <c r="AU1172" s="229" t="s">
        <v>86</v>
      </c>
      <c r="AV1172" s="12" t="s">
        <v>84</v>
      </c>
      <c r="AW1172" s="12" t="s">
        <v>41</v>
      </c>
      <c r="AX1172" s="12" t="s">
        <v>77</v>
      </c>
      <c r="AY1172" s="229" t="s">
        <v>153</v>
      </c>
    </row>
    <row r="1173" spans="2:51" s="13" customFormat="1" ht="13.5">
      <c r="B1173" s="230"/>
      <c r="C1173" s="231"/>
      <c r="D1173" s="220" t="s">
        <v>162</v>
      </c>
      <c r="E1173" s="232" t="s">
        <v>34</v>
      </c>
      <c r="F1173" s="233" t="s">
        <v>275</v>
      </c>
      <c r="G1173" s="231"/>
      <c r="H1173" s="234">
        <v>5.75</v>
      </c>
      <c r="I1173" s="235"/>
      <c r="J1173" s="231"/>
      <c r="K1173" s="231"/>
      <c r="L1173" s="236"/>
      <c r="M1173" s="237"/>
      <c r="N1173" s="238"/>
      <c r="O1173" s="238"/>
      <c r="P1173" s="238"/>
      <c r="Q1173" s="238"/>
      <c r="R1173" s="238"/>
      <c r="S1173" s="238"/>
      <c r="T1173" s="239"/>
      <c r="AT1173" s="240" t="s">
        <v>162</v>
      </c>
      <c r="AU1173" s="240" t="s">
        <v>86</v>
      </c>
      <c r="AV1173" s="13" t="s">
        <v>86</v>
      </c>
      <c r="AW1173" s="13" t="s">
        <v>41</v>
      </c>
      <c r="AX1173" s="13" t="s">
        <v>77</v>
      </c>
      <c r="AY1173" s="240" t="s">
        <v>153</v>
      </c>
    </row>
    <row r="1174" spans="2:51" s="12" customFormat="1" ht="13.5">
      <c r="B1174" s="218"/>
      <c r="C1174" s="219"/>
      <c r="D1174" s="220" t="s">
        <v>162</v>
      </c>
      <c r="E1174" s="221" t="s">
        <v>34</v>
      </c>
      <c r="F1174" s="222" t="s">
        <v>276</v>
      </c>
      <c r="G1174" s="219"/>
      <c r="H1174" s="223" t="s">
        <v>34</v>
      </c>
      <c r="I1174" s="224"/>
      <c r="J1174" s="219"/>
      <c r="K1174" s="219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162</v>
      </c>
      <c r="AU1174" s="229" t="s">
        <v>86</v>
      </c>
      <c r="AV1174" s="12" t="s">
        <v>84</v>
      </c>
      <c r="AW1174" s="12" t="s">
        <v>41</v>
      </c>
      <c r="AX1174" s="12" t="s">
        <v>77</v>
      </c>
      <c r="AY1174" s="229" t="s">
        <v>153</v>
      </c>
    </row>
    <row r="1175" spans="2:51" s="12" customFormat="1" ht="13.5">
      <c r="B1175" s="218"/>
      <c r="C1175" s="219"/>
      <c r="D1175" s="220" t="s">
        <v>162</v>
      </c>
      <c r="E1175" s="221" t="s">
        <v>34</v>
      </c>
      <c r="F1175" s="222" t="s">
        <v>277</v>
      </c>
      <c r="G1175" s="219"/>
      <c r="H1175" s="223" t="s">
        <v>34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162</v>
      </c>
      <c r="AU1175" s="229" t="s">
        <v>86</v>
      </c>
      <c r="AV1175" s="12" t="s">
        <v>84</v>
      </c>
      <c r="AW1175" s="12" t="s">
        <v>41</v>
      </c>
      <c r="AX1175" s="12" t="s">
        <v>77</v>
      </c>
      <c r="AY1175" s="229" t="s">
        <v>153</v>
      </c>
    </row>
    <row r="1176" spans="2:51" s="13" customFormat="1" ht="13.5">
      <c r="B1176" s="230"/>
      <c r="C1176" s="231"/>
      <c r="D1176" s="220" t="s">
        <v>162</v>
      </c>
      <c r="E1176" s="232" t="s">
        <v>34</v>
      </c>
      <c r="F1176" s="233" t="s">
        <v>278</v>
      </c>
      <c r="G1176" s="231"/>
      <c r="H1176" s="234">
        <v>6.59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162</v>
      </c>
      <c r="AU1176" s="240" t="s">
        <v>86</v>
      </c>
      <c r="AV1176" s="13" t="s">
        <v>86</v>
      </c>
      <c r="AW1176" s="13" t="s">
        <v>41</v>
      </c>
      <c r="AX1176" s="13" t="s">
        <v>77</v>
      </c>
      <c r="AY1176" s="240" t="s">
        <v>153</v>
      </c>
    </row>
    <row r="1177" spans="2:51" s="12" customFormat="1" ht="13.5">
      <c r="B1177" s="218"/>
      <c r="C1177" s="219"/>
      <c r="D1177" s="220" t="s">
        <v>162</v>
      </c>
      <c r="E1177" s="221" t="s">
        <v>34</v>
      </c>
      <c r="F1177" s="222" t="s">
        <v>279</v>
      </c>
      <c r="G1177" s="219"/>
      <c r="H1177" s="223" t="s">
        <v>34</v>
      </c>
      <c r="I1177" s="224"/>
      <c r="J1177" s="219"/>
      <c r="K1177" s="219"/>
      <c r="L1177" s="225"/>
      <c r="M1177" s="226"/>
      <c r="N1177" s="227"/>
      <c r="O1177" s="227"/>
      <c r="P1177" s="227"/>
      <c r="Q1177" s="227"/>
      <c r="R1177" s="227"/>
      <c r="S1177" s="227"/>
      <c r="T1177" s="228"/>
      <c r="AT1177" s="229" t="s">
        <v>162</v>
      </c>
      <c r="AU1177" s="229" t="s">
        <v>86</v>
      </c>
      <c r="AV1177" s="12" t="s">
        <v>84</v>
      </c>
      <c r="AW1177" s="12" t="s">
        <v>41</v>
      </c>
      <c r="AX1177" s="12" t="s">
        <v>77</v>
      </c>
      <c r="AY1177" s="229" t="s">
        <v>153</v>
      </c>
    </row>
    <row r="1178" spans="2:51" s="13" customFormat="1" ht="13.5">
      <c r="B1178" s="230"/>
      <c r="C1178" s="231"/>
      <c r="D1178" s="220" t="s">
        <v>162</v>
      </c>
      <c r="E1178" s="232" t="s">
        <v>34</v>
      </c>
      <c r="F1178" s="233" t="s">
        <v>280</v>
      </c>
      <c r="G1178" s="231"/>
      <c r="H1178" s="234">
        <v>4.15</v>
      </c>
      <c r="I1178" s="235"/>
      <c r="J1178" s="231"/>
      <c r="K1178" s="231"/>
      <c r="L1178" s="236"/>
      <c r="M1178" s="237"/>
      <c r="N1178" s="238"/>
      <c r="O1178" s="238"/>
      <c r="P1178" s="238"/>
      <c r="Q1178" s="238"/>
      <c r="R1178" s="238"/>
      <c r="S1178" s="238"/>
      <c r="T1178" s="239"/>
      <c r="AT1178" s="240" t="s">
        <v>162</v>
      </c>
      <c r="AU1178" s="240" t="s">
        <v>86</v>
      </c>
      <c r="AV1178" s="13" t="s">
        <v>86</v>
      </c>
      <c r="AW1178" s="13" t="s">
        <v>41</v>
      </c>
      <c r="AX1178" s="13" t="s">
        <v>77</v>
      </c>
      <c r="AY1178" s="240" t="s">
        <v>153</v>
      </c>
    </row>
    <row r="1179" spans="2:51" s="12" customFormat="1" ht="13.5">
      <c r="B1179" s="218"/>
      <c r="C1179" s="219"/>
      <c r="D1179" s="220" t="s">
        <v>162</v>
      </c>
      <c r="E1179" s="221" t="s">
        <v>34</v>
      </c>
      <c r="F1179" s="222" t="s">
        <v>406</v>
      </c>
      <c r="G1179" s="219"/>
      <c r="H1179" s="223" t="s">
        <v>34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162</v>
      </c>
      <c r="AU1179" s="229" t="s">
        <v>86</v>
      </c>
      <c r="AV1179" s="12" t="s">
        <v>84</v>
      </c>
      <c r="AW1179" s="12" t="s">
        <v>41</v>
      </c>
      <c r="AX1179" s="12" t="s">
        <v>77</v>
      </c>
      <c r="AY1179" s="229" t="s">
        <v>153</v>
      </c>
    </row>
    <row r="1180" spans="2:51" s="12" customFormat="1" ht="13.5">
      <c r="B1180" s="218"/>
      <c r="C1180" s="219"/>
      <c r="D1180" s="220" t="s">
        <v>162</v>
      </c>
      <c r="E1180" s="221" t="s">
        <v>34</v>
      </c>
      <c r="F1180" s="222" t="s">
        <v>407</v>
      </c>
      <c r="G1180" s="219"/>
      <c r="H1180" s="223" t="s">
        <v>34</v>
      </c>
      <c r="I1180" s="224"/>
      <c r="J1180" s="219"/>
      <c r="K1180" s="219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162</v>
      </c>
      <c r="AU1180" s="229" t="s">
        <v>86</v>
      </c>
      <c r="AV1180" s="12" t="s">
        <v>84</v>
      </c>
      <c r="AW1180" s="12" t="s">
        <v>41</v>
      </c>
      <c r="AX1180" s="12" t="s">
        <v>77</v>
      </c>
      <c r="AY1180" s="229" t="s">
        <v>153</v>
      </c>
    </row>
    <row r="1181" spans="2:51" s="13" customFormat="1" ht="13.5">
      <c r="B1181" s="230"/>
      <c r="C1181" s="231"/>
      <c r="D1181" s="220" t="s">
        <v>162</v>
      </c>
      <c r="E1181" s="232" t="s">
        <v>34</v>
      </c>
      <c r="F1181" s="233" t="s">
        <v>408</v>
      </c>
      <c r="G1181" s="231"/>
      <c r="H1181" s="234">
        <v>19.08</v>
      </c>
      <c r="I1181" s="235"/>
      <c r="J1181" s="231"/>
      <c r="K1181" s="231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162</v>
      </c>
      <c r="AU1181" s="240" t="s">
        <v>86</v>
      </c>
      <c r="AV1181" s="13" t="s">
        <v>86</v>
      </c>
      <c r="AW1181" s="13" t="s">
        <v>41</v>
      </c>
      <c r="AX1181" s="13" t="s">
        <v>77</v>
      </c>
      <c r="AY1181" s="240" t="s">
        <v>153</v>
      </c>
    </row>
    <row r="1182" spans="2:51" s="12" customFormat="1" ht="13.5">
      <c r="B1182" s="218"/>
      <c r="C1182" s="219"/>
      <c r="D1182" s="220" t="s">
        <v>162</v>
      </c>
      <c r="E1182" s="221" t="s">
        <v>34</v>
      </c>
      <c r="F1182" s="222" t="s">
        <v>283</v>
      </c>
      <c r="G1182" s="219"/>
      <c r="H1182" s="223" t="s">
        <v>34</v>
      </c>
      <c r="I1182" s="224"/>
      <c r="J1182" s="219"/>
      <c r="K1182" s="219"/>
      <c r="L1182" s="225"/>
      <c r="M1182" s="226"/>
      <c r="N1182" s="227"/>
      <c r="O1182" s="227"/>
      <c r="P1182" s="227"/>
      <c r="Q1182" s="227"/>
      <c r="R1182" s="227"/>
      <c r="S1182" s="227"/>
      <c r="T1182" s="228"/>
      <c r="AT1182" s="229" t="s">
        <v>162</v>
      </c>
      <c r="AU1182" s="229" t="s">
        <v>86</v>
      </c>
      <c r="AV1182" s="12" t="s">
        <v>84</v>
      </c>
      <c r="AW1182" s="12" t="s">
        <v>41</v>
      </c>
      <c r="AX1182" s="12" t="s">
        <v>77</v>
      </c>
      <c r="AY1182" s="229" t="s">
        <v>153</v>
      </c>
    </row>
    <row r="1183" spans="2:51" s="13" customFormat="1" ht="13.5">
      <c r="B1183" s="230"/>
      <c r="C1183" s="231"/>
      <c r="D1183" s="220" t="s">
        <v>162</v>
      </c>
      <c r="E1183" s="232" t="s">
        <v>34</v>
      </c>
      <c r="F1183" s="233" t="s">
        <v>284</v>
      </c>
      <c r="G1183" s="231"/>
      <c r="H1183" s="234">
        <v>29.314</v>
      </c>
      <c r="I1183" s="235"/>
      <c r="J1183" s="231"/>
      <c r="K1183" s="231"/>
      <c r="L1183" s="236"/>
      <c r="M1183" s="237"/>
      <c r="N1183" s="238"/>
      <c r="O1183" s="238"/>
      <c r="P1183" s="238"/>
      <c r="Q1183" s="238"/>
      <c r="R1183" s="238"/>
      <c r="S1183" s="238"/>
      <c r="T1183" s="239"/>
      <c r="AT1183" s="240" t="s">
        <v>162</v>
      </c>
      <c r="AU1183" s="240" t="s">
        <v>86</v>
      </c>
      <c r="AV1183" s="13" t="s">
        <v>86</v>
      </c>
      <c r="AW1183" s="13" t="s">
        <v>41</v>
      </c>
      <c r="AX1183" s="13" t="s">
        <v>77</v>
      </c>
      <c r="AY1183" s="240" t="s">
        <v>153</v>
      </c>
    </row>
    <row r="1184" spans="2:51" s="14" customFormat="1" ht="13.5">
      <c r="B1184" s="241"/>
      <c r="C1184" s="242"/>
      <c r="D1184" s="220" t="s">
        <v>162</v>
      </c>
      <c r="E1184" s="253" t="s">
        <v>34</v>
      </c>
      <c r="F1184" s="254" t="s">
        <v>168</v>
      </c>
      <c r="G1184" s="242"/>
      <c r="H1184" s="255">
        <v>195.894</v>
      </c>
      <c r="I1184" s="247"/>
      <c r="J1184" s="242"/>
      <c r="K1184" s="242"/>
      <c r="L1184" s="248"/>
      <c r="M1184" s="249"/>
      <c r="N1184" s="250"/>
      <c r="O1184" s="250"/>
      <c r="P1184" s="250"/>
      <c r="Q1184" s="250"/>
      <c r="R1184" s="250"/>
      <c r="S1184" s="250"/>
      <c r="T1184" s="251"/>
      <c r="AT1184" s="252" t="s">
        <v>162</v>
      </c>
      <c r="AU1184" s="252" t="s">
        <v>86</v>
      </c>
      <c r="AV1184" s="14" t="s">
        <v>160</v>
      </c>
      <c r="AW1184" s="14" t="s">
        <v>41</v>
      </c>
      <c r="AX1184" s="14" t="s">
        <v>77</v>
      </c>
      <c r="AY1184" s="252" t="s">
        <v>153</v>
      </c>
    </row>
    <row r="1185" spans="2:51" s="13" customFormat="1" ht="13.5">
      <c r="B1185" s="230"/>
      <c r="C1185" s="231"/>
      <c r="D1185" s="220" t="s">
        <v>162</v>
      </c>
      <c r="E1185" s="232" t="s">
        <v>34</v>
      </c>
      <c r="F1185" s="233" t="s">
        <v>1036</v>
      </c>
      <c r="G1185" s="231"/>
      <c r="H1185" s="234">
        <v>225.278</v>
      </c>
      <c r="I1185" s="235"/>
      <c r="J1185" s="231"/>
      <c r="K1185" s="231"/>
      <c r="L1185" s="236"/>
      <c r="M1185" s="237"/>
      <c r="N1185" s="238"/>
      <c r="O1185" s="238"/>
      <c r="P1185" s="238"/>
      <c r="Q1185" s="238"/>
      <c r="R1185" s="238"/>
      <c r="S1185" s="238"/>
      <c r="T1185" s="239"/>
      <c r="AT1185" s="240" t="s">
        <v>162</v>
      </c>
      <c r="AU1185" s="240" t="s">
        <v>86</v>
      </c>
      <c r="AV1185" s="13" t="s">
        <v>86</v>
      </c>
      <c r="AW1185" s="13" t="s">
        <v>41</v>
      </c>
      <c r="AX1185" s="13" t="s">
        <v>77</v>
      </c>
      <c r="AY1185" s="240" t="s">
        <v>153</v>
      </c>
    </row>
    <row r="1186" spans="2:51" s="14" customFormat="1" ht="13.5">
      <c r="B1186" s="241"/>
      <c r="C1186" s="242"/>
      <c r="D1186" s="243" t="s">
        <v>162</v>
      </c>
      <c r="E1186" s="244" t="s">
        <v>34</v>
      </c>
      <c r="F1186" s="245" t="s">
        <v>168</v>
      </c>
      <c r="G1186" s="242"/>
      <c r="H1186" s="246">
        <v>225.278</v>
      </c>
      <c r="I1186" s="247"/>
      <c r="J1186" s="242"/>
      <c r="K1186" s="242"/>
      <c r="L1186" s="248"/>
      <c r="M1186" s="249"/>
      <c r="N1186" s="250"/>
      <c r="O1186" s="250"/>
      <c r="P1186" s="250"/>
      <c r="Q1186" s="250"/>
      <c r="R1186" s="250"/>
      <c r="S1186" s="250"/>
      <c r="T1186" s="251"/>
      <c r="AT1186" s="252" t="s">
        <v>162</v>
      </c>
      <c r="AU1186" s="252" t="s">
        <v>86</v>
      </c>
      <c r="AV1186" s="14" t="s">
        <v>160</v>
      </c>
      <c r="AW1186" s="14" t="s">
        <v>41</v>
      </c>
      <c r="AX1186" s="14" t="s">
        <v>84</v>
      </c>
      <c r="AY1186" s="252" t="s">
        <v>153</v>
      </c>
    </row>
    <row r="1187" spans="2:65" s="1" customFormat="1" ht="31.5" customHeight="1">
      <c r="B1187" s="43"/>
      <c r="C1187" s="206" t="s">
        <v>1037</v>
      </c>
      <c r="D1187" s="206" t="s">
        <v>155</v>
      </c>
      <c r="E1187" s="207" t="s">
        <v>1038</v>
      </c>
      <c r="F1187" s="208" t="s">
        <v>1039</v>
      </c>
      <c r="G1187" s="209" t="s">
        <v>158</v>
      </c>
      <c r="H1187" s="210">
        <v>85.81</v>
      </c>
      <c r="I1187" s="211"/>
      <c r="J1187" s="212">
        <f>ROUND(I1187*H1187,2)</f>
        <v>0</v>
      </c>
      <c r="K1187" s="208" t="s">
        <v>159</v>
      </c>
      <c r="L1187" s="63"/>
      <c r="M1187" s="213" t="s">
        <v>34</v>
      </c>
      <c r="N1187" s="214" t="s">
        <v>48</v>
      </c>
      <c r="O1187" s="44"/>
      <c r="P1187" s="215">
        <f>O1187*H1187</f>
        <v>0</v>
      </c>
      <c r="Q1187" s="215">
        <v>1E-05</v>
      </c>
      <c r="R1187" s="215">
        <f>Q1187*H1187</f>
        <v>0.0008581000000000001</v>
      </c>
      <c r="S1187" s="215">
        <v>0</v>
      </c>
      <c r="T1187" s="216">
        <f>S1187*H1187</f>
        <v>0</v>
      </c>
      <c r="AR1187" s="25" t="s">
        <v>288</v>
      </c>
      <c r="AT1187" s="25" t="s">
        <v>155</v>
      </c>
      <c r="AU1187" s="25" t="s">
        <v>86</v>
      </c>
      <c r="AY1187" s="25" t="s">
        <v>153</v>
      </c>
      <c r="BE1187" s="217">
        <f>IF(N1187="základní",J1187,0)</f>
        <v>0</v>
      </c>
      <c r="BF1187" s="217">
        <f>IF(N1187="snížená",J1187,0)</f>
        <v>0</v>
      </c>
      <c r="BG1187" s="217">
        <f>IF(N1187="zákl. přenesená",J1187,0)</f>
        <v>0</v>
      </c>
      <c r="BH1187" s="217">
        <f>IF(N1187="sníž. přenesená",J1187,0)</f>
        <v>0</v>
      </c>
      <c r="BI1187" s="217">
        <f>IF(N1187="nulová",J1187,0)</f>
        <v>0</v>
      </c>
      <c r="BJ1187" s="25" t="s">
        <v>84</v>
      </c>
      <c r="BK1187" s="217">
        <f>ROUND(I1187*H1187,2)</f>
        <v>0</v>
      </c>
      <c r="BL1187" s="25" t="s">
        <v>288</v>
      </c>
      <c r="BM1187" s="25" t="s">
        <v>1040</v>
      </c>
    </row>
    <row r="1188" spans="2:51" s="12" customFormat="1" ht="13.5">
      <c r="B1188" s="218"/>
      <c r="C1188" s="219"/>
      <c r="D1188" s="220" t="s">
        <v>162</v>
      </c>
      <c r="E1188" s="221" t="s">
        <v>34</v>
      </c>
      <c r="F1188" s="222" t="s">
        <v>267</v>
      </c>
      <c r="G1188" s="219"/>
      <c r="H1188" s="223" t="s">
        <v>34</v>
      </c>
      <c r="I1188" s="224"/>
      <c r="J1188" s="219"/>
      <c r="K1188" s="219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162</v>
      </c>
      <c r="AU1188" s="229" t="s">
        <v>86</v>
      </c>
      <c r="AV1188" s="12" t="s">
        <v>84</v>
      </c>
      <c r="AW1188" s="12" t="s">
        <v>41</v>
      </c>
      <c r="AX1188" s="12" t="s">
        <v>77</v>
      </c>
      <c r="AY1188" s="229" t="s">
        <v>153</v>
      </c>
    </row>
    <row r="1189" spans="2:51" s="12" customFormat="1" ht="13.5">
      <c r="B1189" s="218"/>
      <c r="C1189" s="219"/>
      <c r="D1189" s="220" t="s">
        <v>162</v>
      </c>
      <c r="E1189" s="221" t="s">
        <v>34</v>
      </c>
      <c r="F1189" s="222" t="s">
        <v>268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162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153</v>
      </c>
    </row>
    <row r="1190" spans="2:51" s="13" customFormat="1" ht="13.5">
      <c r="B1190" s="230"/>
      <c r="C1190" s="231"/>
      <c r="D1190" s="220" t="s">
        <v>162</v>
      </c>
      <c r="E1190" s="232" t="s">
        <v>34</v>
      </c>
      <c r="F1190" s="233" t="s">
        <v>269</v>
      </c>
      <c r="G1190" s="231"/>
      <c r="H1190" s="234">
        <v>7.13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162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153</v>
      </c>
    </row>
    <row r="1191" spans="2:51" s="12" customFormat="1" ht="13.5">
      <c r="B1191" s="218"/>
      <c r="C1191" s="219"/>
      <c r="D1191" s="220" t="s">
        <v>162</v>
      </c>
      <c r="E1191" s="221" t="s">
        <v>34</v>
      </c>
      <c r="F1191" s="222" t="s">
        <v>270</v>
      </c>
      <c r="G1191" s="219"/>
      <c r="H1191" s="223" t="s">
        <v>34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162</v>
      </c>
      <c r="AU1191" s="229" t="s">
        <v>86</v>
      </c>
      <c r="AV1191" s="12" t="s">
        <v>84</v>
      </c>
      <c r="AW1191" s="12" t="s">
        <v>41</v>
      </c>
      <c r="AX1191" s="12" t="s">
        <v>77</v>
      </c>
      <c r="AY1191" s="229" t="s">
        <v>153</v>
      </c>
    </row>
    <row r="1192" spans="2:51" s="13" customFormat="1" ht="13.5">
      <c r="B1192" s="230"/>
      <c r="C1192" s="231"/>
      <c r="D1192" s="220" t="s">
        <v>162</v>
      </c>
      <c r="E1192" s="232" t="s">
        <v>34</v>
      </c>
      <c r="F1192" s="233" t="s">
        <v>271</v>
      </c>
      <c r="G1192" s="231"/>
      <c r="H1192" s="234">
        <v>12.91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AT1192" s="240" t="s">
        <v>162</v>
      </c>
      <c r="AU1192" s="240" t="s">
        <v>86</v>
      </c>
      <c r="AV1192" s="13" t="s">
        <v>86</v>
      </c>
      <c r="AW1192" s="13" t="s">
        <v>41</v>
      </c>
      <c r="AX1192" s="13" t="s">
        <v>77</v>
      </c>
      <c r="AY1192" s="240" t="s">
        <v>153</v>
      </c>
    </row>
    <row r="1193" spans="2:51" s="12" customFormat="1" ht="13.5">
      <c r="B1193" s="218"/>
      <c r="C1193" s="219"/>
      <c r="D1193" s="220" t="s">
        <v>162</v>
      </c>
      <c r="E1193" s="221" t="s">
        <v>34</v>
      </c>
      <c r="F1193" s="222" t="s">
        <v>272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162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153</v>
      </c>
    </row>
    <row r="1194" spans="2:51" s="13" customFormat="1" ht="13.5">
      <c r="B1194" s="230"/>
      <c r="C1194" s="231"/>
      <c r="D1194" s="220" t="s">
        <v>162</v>
      </c>
      <c r="E1194" s="232" t="s">
        <v>34</v>
      </c>
      <c r="F1194" s="233" t="s">
        <v>273</v>
      </c>
      <c r="G1194" s="231"/>
      <c r="H1194" s="234">
        <v>7.61</v>
      </c>
      <c r="I1194" s="235"/>
      <c r="J1194" s="231"/>
      <c r="K1194" s="231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162</v>
      </c>
      <c r="AU1194" s="240" t="s">
        <v>86</v>
      </c>
      <c r="AV1194" s="13" t="s">
        <v>86</v>
      </c>
      <c r="AW1194" s="13" t="s">
        <v>41</v>
      </c>
      <c r="AX1194" s="13" t="s">
        <v>77</v>
      </c>
      <c r="AY1194" s="240" t="s">
        <v>153</v>
      </c>
    </row>
    <row r="1195" spans="2:51" s="12" customFormat="1" ht="13.5">
      <c r="B1195" s="218"/>
      <c r="C1195" s="219"/>
      <c r="D1195" s="220" t="s">
        <v>162</v>
      </c>
      <c r="E1195" s="221" t="s">
        <v>34</v>
      </c>
      <c r="F1195" s="222" t="s">
        <v>274</v>
      </c>
      <c r="G1195" s="219"/>
      <c r="H1195" s="223" t="s">
        <v>34</v>
      </c>
      <c r="I1195" s="224"/>
      <c r="J1195" s="219"/>
      <c r="K1195" s="219"/>
      <c r="L1195" s="225"/>
      <c r="M1195" s="226"/>
      <c r="N1195" s="227"/>
      <c r="O1195" s="227"/>
      <c r="P1195" s="227"/>
      <c r="Q1195" s="227"/>
      <c r="R1195" s="227"/>
      <c r="S1195" s="227"/>
      <c r="T1195" s="228"/>
      <c r="AT1195" s="229" t="s">
        <v>162</v>
      </c>
      <c r="AU1195" s="229" t="s">
        <v>86</v>
      </c>
      <c r="AV1195" s="12" t="s">
        <v>84</v>
      </c>
      <c r="AW1195" s="12" t="s">
        <v>41</v>
      </c>
      <c r="AX1195" s="12" t="s">
        <v>77</v>
      </c>
      <c r="AY1195" s="229" t="s">
        <v>153</v>
      </c>
    </row>
    <row r="1196" spans="2:51" s="13" customFormat="1" ht="13.5">
      <c r="B1196" s="230"/>
      <c r="C1196" s="231"/>
      <c r="D1196" s="220" t="s">
        <v>162</v>
      </c>
      <c r="E1196" s="232" t="s">
        <v>34</v>
      </c>
      <c r="F1196" s="233" t="s">
        <v>275</v>
      </c>
      <c r="G1196" s="231"/>
      <c r="H1196" s="234">
        <v>5.75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AT1196" s="240" t="s">
        <v>162</v>
      </c>
      <c r="AU1196" s="240" t="s">
        <v>86</v>
      </c>
      <c r="AV1196" s="13" t="s">
        <v>86</v>
      </c>
      <c r="AW1196" s="13" t="s">
        <v>41</v>
      </c>
      <c r="AX1196" s="13" t="s">
        <v>77</v>
      </c>
      <c r="AY1196" s="240" t="s">
        <v>153</v>
      </c>
    </row>
    <row r="1197" spans="2:51" s="12" customFormat="1" ht="13.5">
      <c r="B1197" s="218"/>
      <c r="C1197" s="219"/>
      <c r="D1197" s="220" t="s">
        <v>162</v>
      </c>
      <c r="E1197" s="221" t="s">
        <v>34</v>
      </c>
      <c r="F1197" s="222" t="s">
        <v>406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162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153</v>
      </c>
    </row>
    <row r="1198" spans="2:51" s="12" customFormat="1" ht="13.5">
      <c r="B1198" s="218"/>
      <c r="C1198" s="219"/>
      <c r="D1198" s="220" t="s">
        <v>162</v>
      </c>
      <c r="E1198" s="221" t="s">
        <v>34</v>
      </c>
      <c r="F1198" s="222" t="s">
        <v>407</v>
      </c>
      <c r="G1198" s="219"/>
      <c r="H1198" s="223" t="s">
        <v>34</v>
      </c>
      <c r="I1198" s="224"/>
      <c r="J1198" s="219"/>
      <c r="K1198" s="219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162</v>
      </c>
      <c r="AU1198" s="229" t="s">
        <v>86</v>
      </c>
      <c r="AV1198" s="12" t="s">
        <v>84</v>
      </c>
      <c r="AW1198" s="12" t="s">
        <v>41</v>
      </c>
      <c r="AX1198" s="12" t="s">
        <v>77</v>
      </c>
      <c r="AY1198" s="229" t="s">
        <v>153</v>
      </c>
    </row>
    <row r="1199" spans="2:51" s="13" customFormat="1" ht="13.5">
      <c r="B1199" s="230"/>
      <c r="C1199" s="231"/>
      <c r="D1199" s="220" t="s">
        <v>162</v>
      </c>
      <c r="E1199" s="232" t="s">
        <v>34</v>
      </c>
      <c r="F1199" s="233" t="s">
        <v>408</v>
      </c>
      <c r="G1199" s="231"/>
      <c r="H1199" s="234">
        <v>19.08</v>
      </c>
      <c r="I1199" s="235"/>
      <c r="J1199" s="231"/>
      <c r="K1199" s="231"/>
      <c r="L1199" s="236"/>
      <c r="M1199" s="237"/>
      <c r="N1199" s="238"/>
      <c r="O1199" s="238"/>
      <c r="P1199" s="238"/>
      <c r="Q1199" s="238"/>
      <c r="R1199" s="238"/>
      <c r="S1199" s="238"/>
      <c r="T1199" s="239"/>
      <c r="AT1199" s="240" t="s">
        <v>162</v>
      </c>
      <c r="AU1199" s="240" t="s">
        <v>86</v>
      </c>
      <c r="AV1199" s="13" t="s">
        <v>86</v>
      </c>
      <c r="AW1199" s="13" t="s">
        <v>41</v>
      </c>
      <c r="AX1199" s="13" t="s">
        <v>77</v>
      </c>
      <c r="AY1199" s="240" t="s">
        <v>153</v>
      </c>
    </row>
    <row r="1200" spans="2:51" s="12" customFormat="1" ht="13.5">
      <c r="B1200" s="218"/>
      <c r="C1200" s="219"/>
      <c r="D1200" s="220" t="s">
        <v>162</v>
      </c>
      <c r="E1200" s="221" t="s">
        <v>34</v>
      </c>
      <c r="F1200" s="222" t="s">
        <v>308</v>
      </c>
      <c r="G1200" s="219"/>
      <c r="H1200" s="223" t="s">
        <v>34</v>
      </c>
      <c r="I1200" s="224"/>
      <c r="J1200" s="219"/>
      <c r="K1200" s="219"/>
      <c r="L1200" s="225"/>
      <c r="M1200" s="226"/>
      <c r="N1200" s="227"/>
      <c r="O1200" s="227"/>
      <c r="P1200" s="227"/>
      <c r="Q1200" s="227"/>
      <c r="R1200" s="227"/>
      <c r="S1200" s="227"/>
      <c r="T1200" s="228"/>
      <c r="AT1200" s="229" t="s">
        <v>162</v>
      </c>
      <c r="AU1200" s="229" t="s">
        <v>86</v>
      </c>
      <c r="AV1200" s="12" t="s">
        <v>84</v>
      </c>
      <c r="AW1200" s="12" t="s">
        <v>41</v>
      </c>
      <c r="AX1200" s="12" t="s">
        <v>77</v>
      </c>
      <c r="AY1200" s="229" t="s">
        <v>153</v>
      </c>
    </row>
    <row r="1201" spans="2:51" s="12" customFormat="1" ht="13.5">
      <c r="B1201" s="218"/>
      <c r="C1201" s="219"/>
      <c r="D1201" s="220" t="s">
        <v>162</v>
      </c>
      <c r="E1201" s="221" t="s">
        <v>34</v>
      </c>
      <c r="F1201" s="222" t="s">
        <v>309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162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153</v>
      </c>
    </row>
    <row r="1202" spans="2:51" s="13" customFormat="1" ht="13.5">
      <c r="B1202" s="230"/>
      <c r="C1202" s="231"/>
      <c r="D1202" s="220" t="s">
        <v>162</v>
      </c>
      <c r="E1202" s="232" t="s">
        <v>34</v>
      </c>
      <c r="F1202" s="233" t="s">
        <v>310</v>
      </c>
      <c r="G1202" s="231"/>
      <c r="H1202" s="234">
        <v>33.33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162</v>
      </c>
      <c r="AU1202" s="240" t="s">
        <v>86</v>
      </c>
      <c r="AV1202" s="13" t="s">
        <v>86</v>
      </c>
      <c r="AW1202" s="13" t="s">
        <v>41</v>
      </c>
      <c r="AX1202" s="13" t="s">
        <v>77</v>
      </c>
      <c r="AY1202" s="240" t="s">
        <v>153</v>
      </c>
    </row>
    <row r="1203" spans="2:51" s="14" customFormat="1" ht="13.5">
      <c r="B1203" s="241"/>
      <c r="C1203" s="242"/>
      <c r="D1203" s="243" t="s">
        <v>162</v>
      </c>
      <c r="E1203" s="244" t="s">
        <v>34</v>
      </c>
      <c r="F1203" s="245" t="s">
        <v>168</v>
      </c>
      <c r="G1203" s="242"/>
      <c r="H1203" s="246">
        <v>85.81</v>
      </c>
      <c r="I1203" s="247"/>
      <c r="J1203" s="242"/>
      <c r="K1203" s="242"/>
      <c r="L1203" s="248"/>
      <c r="M1203" s="249"/>
      <c r="N1203" s="250"/>
      <c r="O1203" s="250"/>
      <c r="P1203" s="250"/>
      <c r="Q1203" s="250"/>
      <c r="R1203" s="250"/>
      <c r="S1203" s="250"/>
      <c r="T1203" s="251"/>
      <c r="AT1203" s="252" t="s">
        <v>162</v>
      </c>
      <c r="AU1203" s="252" t="s">
        <v>86</v>
      </c>
      <c r="AV1203" s="14" t="s">
        <v>160</v>
      </c>
      <c r="AW1203" s="14" t="s">
        <v>41</v>
      </c>
      <c r="AX1203" s="14" t="s">
        <v>84</v>
      </c>
      <c r="AY1203" s="252" t="s">
        <v>153</v>
      </c>
    </row>
    <row r="1204" spans="2:65" s="1" customFormat="1" ht="22.5" customHeight="1">
      <c r="B1204" s="43"/>
      <c r="C1204" s="277" t="s">
        <v>1041</v>
      </c>
      <c r="D1204" s="277" t="s">
        <v>928</v>
      </c>
      <c r="E1204" s="278" t="s">
        <v>1042</v>
      </c>
      <c r="F1204" s="279" t="s">
        <v>1043</v>
      </c>
      <c r="G1204" s="280" t="s">
        <v>158</v>
      </c>
      <c r="H1204" s="281">
        <v>36.74</v>
      </c>
      <c r="I1204" s="282"/>
      <c r="J1204" s="283">
        <f>ROUND(I1204*H1204,2)</f>
        <v>0</v>
      </c>
      <c r="K1204" s="279" t="s">
        <v>34</v>
      </c>
      <c r="L1204" s="284"/>
      <c r="M1204" s="285" t="s">
        <v>34</v>
      </c>
      <c r="N1204" s="286" t="s">
        <v>48</v>
      </c>
      <c r="O1204" s="44"/>
      <c r="P1204" s="215">
        <f>O1204*H1204</f>
        <v>0</v>
      </c>
      <c r="Q1204" s="215">
        <v>0.0001</v>
      </c>
      <c r="R1204" s="215">
        <f>Q1204*H1204</f>
        <v>0.003674</v>
      </c>
      <c r="S1204" s="215">
        <v>0</v>
      </c>
      <c r="T1204" s="216">
        <f>S1204*H1204</f>
        <v>0</v>
      </c>
      <c r="AR1204" s="25" t="s">
        <v>420</v>
      </c>
      <c r="AT1204" s="25" t="s">
        <v>928</v>
      </c>
      <c r="AU1204" s="25" t="s">
        <v>86</v>
      </c>
      <c r="AY1204" s="25" t="s">
        <v>153</v>
      </c>
      <c r="BE1204" s="217">
        <f>IF(N1204="základní",J1204,0)</f>
        <v>0</v>
      </c>
      <c r="BF1204" s="217">
        <f>IF(N1204="snížená",J1204,0)</f>
        <v>0</v>
      </c>
      <c r="BG1204" s="217">
        <f>IF(N1204="zákl. přenesená",J1204,0)</f>
        <v>0</v>
      </c>
      <c r="BH1204" s="217">
        <f>IF(N1204="sníž. přenesená",J1204,0)</f>
        <v>0</v>
      </c>
      <c r="BI1204" s="217">
        <f>IF(N1204="nulová",J1204,0)</f>
        <v>0</v>
      </c>
      <c r="BJ1204" s="25" t="s">
        <v>84</v>
      </c>
      <c r="BK1204" s="217">
        <f>ROUND(I1204*H1204,2)</f>
        <v>0</v>
      </c>
      <c r="BL1204" s="25" t="s">
        <v>288</v>
      </c>
      <c r="BM1204" s="25" t="s">
        <v>1044</v>
      </c>
    </row>
    <row r="1205" spans="2:51" s="12" customFormat="1" ht="13.5">
      <c r="B1205" s="218"/>
      <c r="C1205" s="219"/>
      <c r="D1205" s="220" t="s">
        <v>162</v>
      </c>
      <c r="E1205" s="221" t="s">
        <v>34</v>
      </c>
      <c r="F1205" s="222" t="s">
        <v>1045</v>
      </c>
      <c r="G1205" s="219"/>
      <c r="H1205" s="223" t="s">
        <v>34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162</v>
      </c>
      <c r="AU1205" s="229" t="s">
        <v>86</v>
      </c>
      <c r="AV1205" s="12" t="s">
        <v>84</v>
      </c>
      <c r="AW1205" s="12" t="s">
        <v>41</v>
      </c>
      <c r="AX1205" s="12" t="s">
        <v>77</v>
      </c>
      <c r="AY1205" s="229" t="s">
        <v>153</v>
      </c>
    </row>
    <row r="1206" spans="2:51" s="12" customFormat="1" ht="13.5">
      <c r="B1206" s="218"/>
      <c r="C1206" s="219"/>
      <c r="D1206" s="220" t="s">
        <v>162</v>
      </c>
      <c r="E1206" s="221" t="s">
        <v>34</v>
      </c>
      <c r="F1206" s="222" t="s">
        <v>267</v>
      </c>
      <c r="G1206" s="219"/>
      <c r="H1206" s="223" t="s">
        <v>34</v>
      </c>
      <c r="I1206" s="224"/>
      <c r="J1206" s="219"/>
      <c r="K1206" s="219"/>
      <c r="L1206" s="225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162</v>
      </c>
      <c r="AU1206" s="229" t="s">
        <v>86</v>
      </c>
      <c r="AV1206" s="12" t="s">
        <v>84</v>
      </c>
      <c r="AW1206" s="12" t="s">
        <v>41</v>
      </c>
      <c r="AX1206" s="12" t="s">
        <v>77</v>
      </c>
      <c r="AY1206" s="229" t="s">
        <v>153</v>
      </c>
    </row>
    <row r="1207" spans="2:51" s="12" customFormat="1" ht="13.5">
      <c r="B1207" s="218"/>
      <c r="C1207" s="219"/>
      <c r="D1207" s="220" t="s">
        <v>162</v>
      </c>
      <c r="E1207" s="221" t="s">
        <v>34</v>
      </c>
      <c r="F1207" s="222" t="s">
        <v>268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162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153</v>
      </c>
    </row>
    <row r="1208" spans="2:51" s="13" customFormat="1" ht="13.5">
      <c r="B1208" s="230"/>
      <c r="C1208" s="231"/>
      <c r="D1208" s="220" t="s">
        <v>162</v>
      </c>
      <c r="E1208" s="232" t="s">
        <v>34</v>
      </c>
      <c r="F1208" s="233" t="s">
        <v>269</v>
      </c>
      <c r="G1208" s="231"/>
      <c r="H1208" s="234">
        <v>7.13</v>
      </c>
      <c r="I1208" s="235"/>
      <c r="J1208" s="231"/>
      <c r="K1208" s="231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162</v>
      </c>
      <c r="AU1208" s="240" t="s">
        <v>86</v>
      </c>
      <c r="AV1208" s="13" t="s">
        <v>86</v>
      </c>
      <c r="AW1208" s="13" t="s">
        <v>41</v>
      </c>
      <c r="AX1208" s="13" t="s">
        <v>77</v>
      </c>
      <c r="AY1208" s="240" t="s">
        <v>153</v>
      </c>
    </row>
    <row r="1209" spans="2:51" s="12" customFormat="1" ht="13.5">
      <c r="B1209" s="218"/>
      <c r="C1209" s="219"/>
      <c r="D1209" s="220" t="s">
        <v>162</v>
      </c>
      <c r="E1209" s="221" t="s">
        <v>34</v>
      </c>
      <c r="F1209" s="222" t="s">
        <v>270</v>
      </c>
      <c r="G1209" s="219"/>
      <c r="H1209" s="223" t="s">
        <v>34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162</v>
      </c>
      <c r="AU1209" s="229" t="s">
        <v>86</v>
      </c>
      <c r="AV1209" s="12" t="s">
        <v>84</v>
      </c>
      <c r="AW1209" s="12" t="s">
        <v>41</v>
      </c>
      <c r="AX1209" s="12" t="s">
        <v>77</v>
      </c>
      <c r="AY1209" s="229" t="s">
        <v>153</v>
      </c>
    </row>
    <row r="1210" spans="2:51" s="13" customFormat="1" ht="13.5">
      <c r="B1210" s="230"/>
      <c r="C1210" s="231"/>
      <c r="D1210" s="220" t="s">
        <v>162</v>
      </c>
      <c r="E1210" s="232" t="s">
        <v>34</v>
      </c>
      <c r="F1210" s="233" t="s">
        <v>271</v>
      </c>
      <c r="G1210" s="231"/>
      <c r="H1210" s="234">
        <v>12.91</v>
      </c>
      <c r="I1210" s="235"/>
      <c r="J1210" s="231"/>
      <c r="K1210" s="231"/>
      <c r="L1210" s="236"/>
      <c r="M1210" s="237"/>
      <c r="N1210" s="238"/>
      <c r="O1210" s="238"/>
      <c r="P1210" s="238"/>
      <c r="Q1210" s="238"/>
      <c r="R1210" s="238"/>
      <c r="S1210" s="238"/>
      <c r="T1210" s="239"/>
      <c r="AT1210" s="240" t="s">
        <v>162</v>
      </c>
      <c r="AU1210" s="240" t="s">
        <v>86</v>
      </c>
      <c r="AV1210" s="13" t="s">
        <v>86</v>
      </c>
      <c r="AW1210" s="13" t="s">
        <v>41</v>
      </c>
      <c r="AX1210" s="13" t="s">
        <v>77</v>
      </c>
      <c r="AY1210" s="240" t="s">
        <v>153</v>
      </c>
    </row>
    <row r="1211" spans="2:51" s="12" customFormat="1" ht="13.5">
      <c r="B1211" s="218"/>
      <c r="C1211" s="219"/>
      <c r="D1211" s="220" t="s">
        <v>162</v>
      </c>
      <c r="E1211" s="221" t="s">
        <v>34</v>
      </c>
      <c r="F1211" s="222" t="s">
        <v>272</v>
      </c>
      <c r="G1211" s="219"/>
      <c r="H1211" s="223" t="s">
        <v>34</v>
      </c>
      <c r="I1211" s="224"/>
      <c r="J1211" s="219"/>
      <c r="K1211" s="219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162</v>
      </c>
      <c r="AU1211" s="229" t="s">
        <v>86</v>
      </c>
      <c r="AV1211" s="12" t="s">
        <v>84</v>
      </c>
      <c r="AW1211" s="12" t="s">
        <v>41</v>
      </c>
      <c r="AX1211" s="12" t="s">
        <v>77</v>
      </c>
      <c r="AY1211" s="229" t="s">
        <v>153</v>
      </c>
    </row>
    <row r="1212" spans="2:51" s="13" customFormat="1" ht="13.5">
      <c r="B1212" s="230"/>
      <c r="C1212" s="231"/>
      <c r="D1212" s="220" t="s">
        <v>162</v>
      </c>
      <c r="E1212" s="232" t="s">
        <v>34</v>
      </c>
      <c r="F1212" s="233" t="s">
        <v>273</v>
      </c>
      <c r="G1212" s="231"/>
      <c r="H1212" s="234">
        <v>7.61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162</v>
      </c>
      <c r="AU1212" s="240" t="s">
        <v>86</v>
      </c>
      <c r="AV1212" s="13" t="s">
        <v>86</v>
      </c>
      <c r="AW1212" s="13" t="s">
        <v>41</v>
      </c>
      <c r="AX1212" s="13" t="s">
        <v>77</v>
      </c>
      <c r="AY1212" s="240" t="s">
        <v>153</v>
      </c>
    </row>
    <row r="1213" spans="2:51" s="12" customFormat="1" ht="13.5">
      <c r="B1213" s="218"/>
      <c r="C1213" s="219"/>
      <c r="D1213" s="220" t="s">
        <v>162</v>
      </c>
      <c r="E1213" s="221" t="s">
        <v>34</v>
      </c>
      <c r="F1213" s="222" t="s">
        <v>274</v>
      </c>
      <c r="G1213" s="219"/>
      <c r="H1213" s="223" t="s">
        <v>34</v>
      </c>
      <c r="I1213" s="224"/>
      <c r="J1213" s="219"/>
      <c r="K1213" s="219"/>
      <c r="L1213" s="225"/>
      <c r="M1213" s="226"/>
      <c r="N1213" s="227"/>
      <c r="O1213" s="227"/>
      <c r="P1213" s="227"/>
      <c r="Q1213" s="227"/>
      <c r="R1213" s="227"/>
      <c r="S1213" s="227"/>
      <c r="T1213" s="228"/>
      <c r="AT1213" s="229" t="s">
        <v>162</v>
      </c>
      <c r="AU1213" s="229" t="s">
        <v>86</v>
      </c>
      <c r="AV1213" s="12" t="s">
        <v>84</v>
      </c>
      <c r="AW1213" s="12" t="s">
        <v>41</v>
      </c>
      <c r="AX1213" s="12" t="s">
        <v>77</v>
      </c>
      <c r="AY1213" s="229" t="s">
        <v>153</v>
      </c>
    </row>
    <row r="1214" spans="2:51" s="13" customFormat="1" ht="13.5">
      <c r="B1214" s="230"/>
      <c r="C1214" s="231"/>
      <c r="D1214" s="220" t="s">
        <v>162</v>
      </c>
      <c r="E1214" s="232" t="s">
        <v>34</v>
      </c>
      <c r="F1214" s="233" t="s">
        <v>275</v>
      </c>
      <c r="G1214" s="231"/>
      <c r="H1214" s="234">
        <v>5.75</v>
      </c>
      <c r="I1214" s="235"/>
      <c r="J1214" s="231"/>
      <c r="K1214" s="231"/>
      <c r="L1214" s="236"/>
      <c r="M1214" s="237"/>
      <c r="N1214" s="238"/>
      <c r="O1214" s="238"/>
      <c r="P1214" s="238"/>
      <c r="Q1214" s="238"/>
      <c r="R1214" s="238"/>
      <c r="S1214" s="238"/>
      <c r="T1214" s="239"/>
      <c r="AT1214" s="240" t="s">
        <v>162</v>
      </c>
      <c r="AU1214" s="240" t="s">
        <v>86</v>
      </c>
      <c r="AV1214" s="13" t="s">
        <v>86</v>
      </c>
      <c r="AW1214" s="13" t="s">
        <v>41</v>
      </c>
      <c r="AX1214" s="13" t="s">
        <v>77</v>
      </c>
      <c r="AY1214" s="240" t="s">
        <v>153</v>
      </c>
    </row>
    <row r="1215" spans="2:51" s="14" customFormat="1" ht="13.5">
      <c r="B1215" s="241"/>
      <c r="C1215" s="242"/>
      <c r="D1215" s="220" t="s">
        <v>162</v>
      </c>
      <c r="E1215" s="253" t="s">
        <v>34</v>
      </c>
      <c r="F1215" s="254" t="s">
        <v>168</v>
      </c>
      <c r="G1215" s="242"/>
      <c r="H1215" s="255">
        <v>33.4</v>
      </c>
      <c r="I1215" s="247"/>
      <c r="J1215" s="242"/>
      <c r="K1215" s="242"/>
      <c r="L1215" s="248"/>
      <c r="M1215" s="249"/>
      <c r="N1215" s="250"/>
      <c r="O1215" s="250"/>
      <c r="P1215" s="250"/>
      <c r="Q1215" s="250"/>
      <c r="R1215" s="250"/>
      <c r="S1215" s="250"/>
      <c r="T1215" s="251"/>
      <c r="AT1215" s="252" t="s">
        <v>162</v>
      </c>
      <c r="AU1215" s="252" t="s">
        <v>86</v>
      </c>
      <c r="AV1215" s="14" t="s">
        <v>160</v>
      </c>
      <c r="AW1215" s="14" t="s">
        <v>41</v>
      </c>
      <c r="AX1215" s="14" t="s">
        <v>77</v>
      </c>
      <c r="AY1215" s="252" t="s">
        <v>153</v>
      </c>
    </row>
    <row r="1216" spans="2:51" s="13" customFormat="1" ht="13.5">
      <c r="B1216" s="230"/>
      <c r="C1216" s="231"/>
      <c r="D1216" s="220" t="s">
        <v>162</v>
      </c>
      <c r="E1216" s="232" t="s">
        <v>34</v>
      </c>
      <c r="F1216" s="233" t="s">
        <v>1046</v>
      </c>
      <c r="G1216" s="231"/>
      <c r="H1216" s="234">
        <v>36.74</v>
      </c>
      <c r="I1216" s="235"/>
      <c r="J1216" s="231"/>
      <c r="K1216" s="231"/>
      <c r="L1216" s="236"/>
      <c r="M1216" s="237"/>
      <c r="N1216" s="238"/>
      <c r="O1216" s="238"/>
      <c r="P1216" s="238"/>
      <c r="Q1216" s="238"/>
      <c r="R1216" s="238"/>
      <c r="S1216" s="238"/>
      <c r="T1216" s="239"/>
      <c r="AT1216" s="240" t="s">
        <v>162</v>
      </c>
      <c r="AU1216" s="240" t="s">
        <v>86</v>
      </c>
      <c r="AV1216" s="13" t="s">
        <v>86</v>
      </c>
      <c r="AW1216" s="13" t="s">
        <v>41</v>
      </c>
      <c r="AX1216" s="13" t="s">
        <v>77</v>
      </c>
      <c r="AY1216" s="240" t="s">
        <v>153</v>
      </c>
    </row>
    <row r="1217" spans="2:51" s="14" customFormat="1" ht="13.5">
      <c r="B1217" s="241"/>
      <c r="C1217" s="242"/>
      <c r="D1217" s="243" t="s">
        <v>162</v>
      </c>
      <c r="E1217" s="244" t="s">
        <v>34</v>
      </c>
      <c r="F1217" s="245" t="s">
        <v>168</v>
      </c>
      <c r="G1217" s="242"/>
      <c r="H1217" s="246">
        <v>36.74</v>
      </c>
      <c r="I1217" s="247"/>
      <c r="J1217" s="242"/>
      <c r="K1217" s="242"/>
      <c r="L1217" s="248"/>
      <c r="M1217" s="249"/>
      <c r="N1217" s="250"/>
      <c r="O1217" s="250"/>
      <c r="P1217" s="250"/>
      <c r="Q1217" s="250"/>
      <c r="R1217" s="250"/>
      <c r="S1217" s="250"/>
      <c r="T1217" s="251"/>
      <c r="AT1217" s="252" t="s">
        <v>162</v>
      </c>
      <c r="AU1217" s="252" t="s">
        <v>86</v>
      </c>
      <c r="AV1217" s="14" t="s">
        <v>160</v>
      </c>
      <c r="AW1217" s="14" t="s">
        <v>41</v>
      </c>
      <c r="AX1217" s="14" t="s">
        <v>84</v>
      </c>
      <c r="AY1217" s="252" t="s">
        <v>153</v>
      </c>
    </row>
    <row r="1218" spans="2:65" s="1" customFormat="1" ht="22.5" customHeight="1">
      <c r="B1218" s="43"/>
      <c r="C1218" s="277" t="s">
        <v>1047</v>
      </c>
      <c r="D1218" s="277" t="s">
        <v>928</v>
      </c>
      <c r="E1218" s="278" t="s">
        <v>1048</v>
      </c>
      <c r="F1218" s="279" t="s">
        <v>1049</v>
      </c>
      <c r="G1218" s="280" t="s">
        <v>158</v>
      </c>
      <c r="H1218" s="281">
        <v>20.988</v>
      </c>
      <c r="I1218" s="282"/>
      <c r="J1218" s="283">
        <f>ROUND(I1218*H1218,2)</f>
        <v>0</v>
      </c>
      <c r="K1218" s="279" t="s">
        <v>159</v>
      </c>
      <c r="L1218" s="284"/>
      <c r="M1218" s="285" t="s">
        <v>34</v>
      </c>
      <c r="N1218" s="286" t="s">
        <v>48</v>
      </c>
      <c r="O1218" s="44"/>
      <c r="P1218" s="215">
        <f>O1218*H1218</f>
        <v>0</v>
      </c>
      <c r="Q1218" s="215">
        <v>0.00016</v>
      </c>
      <c r="R1218" s="215">
        <f>Q1218*H1218</f>
        <v>0.0033580800000000003</v>
      </c>
      <c r="S1218" s="215">
        <v>0</v>
      </c>
      <c r="T1218" s="216">
        <f>S1218*H1218</f>
        <v>0</v>
      </c>
      <c r="AR1218" s="25" t="s">
        <v>420</v>
      </c>
      <c r="AT1218" s="25" t="s">
        <v>928</v>
      </c>
      <c r="AU1218" s="25" t="s">
        <v>86</v>
      </c>
      <c r="AY1218" s="25" t="s">
        <v>153</v>
      </c>
      <c r="BE1218" s="217">
        <f>IF(N1218="základní",J1218,0)</f>
        <v>0</v>
      </c>
      <c r="BF1218" s="217">
        <f>IF(N1218="snížená",J1218,0)</f>
        <v>0</v>
      </c>
      <c r="BG1218" s="217">
        <f>IF(N1218="zákl. přenesená",J1218,0)</f>
        <v>0</v>
      </c>
      <c r="BH1218" s="217">
        <f>IF(N1218="sníž. přenesená",J1218,0)</f>
        <v>0</v>
      </c>
      <c r="BI1218" s="217">
        <f>IF(N1218="nulová",J1218,0)</f>
        <v>0</v>
      </c>
      <c r="BJ1218" s="25" t="s">
        <v>84</v>
      </c>
      <c r="BK1218" s="217">
        <f>ROUND(I1218*H1218,2)</f>
        <v>0</v>
      </c>
      <c r="BL1218" s="25" t="s">
        <v>288</v>
      </c>
      <c r="BM1218" s="25" t="s">
        <v>1050</v>
      </c>
    </row>
    <row r="1219" spans="2:51" s="12" customFormat="1" ht="13.5">
      <c r="B1219" s="218"/>
      <c r="C1219" s="219"/>
      <c r="D1219" s="220" t="s">
        <v>162</v>
      </c>
      <c r="E1219" s="221" t="s">
        <v>34</v>
      </c>
      <c r="F1219" s="222" t="s">
        <v>406</v>
      </c>
      <c r="G1219" s="219"/>
      <c r="H1219" s="223" t="s">
        <v>34</v>
      </c>
      <c r="I1219" s="224"/>
      <c r="J1219" s="219"/>
      <c r="K1219" s="219"/>
      <c r="L1219" s="225"/>
      <c r="M1219" s="226"/>
      <c r="N1219" s="227"/>
      <c r="O1219" s="227"/>
      <c r="P1219" s="227"/>
      <c r="Q1219" s="227"/>
      <c r="R1219" s="227"/>
      <c r="S1219" s="227"/>
      <c r="T1219" s="228"/>
      <c r="AT1219" s="229" t="s">
        <v>162</v>
      </c>
      <c r="AU1219" s="229" t="s">
        <v>86</v>
      </c>
      <c r="AV1219" s="12" t="s">
        <v>84</v>
      </c>
      <c r="AW1219" s="12" t="s">
        <v>41</v>
      </c>
      <c r="AX1219" s="12" t="s">
        <v>77</v>
      </c>
      <c r="AY1219" s="229" t="s">
        <v>153</v>
      </c>
    </row>
    <row r="1220" spans="2:51" s="12" customFormat="1" ht="13.5">
      <c r="B1220" s="218"/>
      <c r="C1220" s="219"/>
      <c r="D1220" s="220" t="s">
        <v>162</v>
      </c>
      <c r="E1220" s="221" t="s">
        <v>34</v>
      </c>
      <c r="F1220" s="222" t="s">
        <v>407</v>
      </c>
      <c r="G1220" s="219"/>
      <c r="H1220" s="223" t="s">
        <v>34</v>
      </c>
      <c r="I1220" s="224"/>
      <c r="J1220" s="219"/>
      <c r="K1220" s="219"/>
      <c r="L1220" s="225"/>
      <c r="M1220" s="226"/>
      <c r="N1220" s="227"/>
      <c r="O1220" s="227"/>
      <c r="P1220" s="227"/>
      <c r="Q1220" s="227"/>
      <c r="R1220" s="227"/>
      <c r="S1220" s="227"/>
      <c r="T1220" s="228"/>
      <c r="AT1220" s="229" t="s">
        <v>162</v>
      </c>
      <c r="AU1220" s="229" t="s">
        <v>86</v>
      </c>
      <c r="AV1220" s="12" t="s">
        <v>84</v>
      </c>
      <c r="AW1220" s="12" t="s">
        <v>41</v>
      </c>
      <c r="AX1220" s="12" t="s">
        <v>77</v>
      </c>
      <c r="AY1220" s="229" t="s">
        <v>153</v>
      </c>
    </row>
    <row r="1221" spans="2:51" s="13" customFormat="1" ht="13.5">
      <c r="B1221" s="230"/>
      <c r="C1221" s="231"/>
      <c r="D1221" s="220" t="s">
        <v>162</v>
      </c>
      <c r="E1221" s="232" t="s">
        <v>34</v>
      </c>
      <c r="F1221" s="233" t="s">
        <v>408</v>
      </c>
      <c r="G1221" s="231"/>
      <c r="H1221" s="234">
        <v>19.08</v>
      </c>
      <c r="I1221" s="235"/>
      <c r="J1221" s="231"/>
      <c r="K1221" s="231"/>
      <c r="L1221" s="236"/>
      <c r="M1221" s="237"/>
      <c r="N1221" s="238"/>
      <c r="O1221" s="238"/>
      <c r="P1221" s="238"/>
      <c r="Q1221" s="238"/>
      <c r="R1221" s="238"/>
      <c r="S1221" s="238"/>
      <c r="T1221" s="239"/>
      <c r="AT1221" s="240" t="s">
        <v>162</v>
      </c>
      <c r="AU1221" s="240" t="s">
        <v>86</v>
      </c>
      <c r="AV1221" s="13" t="s">
        <v>86</v>
      </c>
      <c r="AW1221" s="13" t="s">
        <v>41</v>
      </c>
      <c r="AX1221" s="13" t="s">
        <v>77</v>
      </c>
      <c r="AY1221" s="240" t="s">
        <v>153</v>
      </c>
    </row>
    <row r="1222" spans="2:51" s="14" customFormat="1" ht="13.5">
      <c r="B1222" s="241"/>
      <c r="C1222" s="242"/>
      <c r="D1222" s="220" t="s">
        <v>162</v>
      </c>
      <c r="E1222" s="253" t="s">
        <v>34</v>
      </c>
      <c r="F1222" s="254" t="s">
        <v>168</v>
      </c>
      <c r="G1222" s="242"/>
      <c r="H1222" s="255">
        <v>19.08</v>
      </c>
      <c r="I1222" s="247"/>
      <c r="J1222" s="242"/>
      <c r="K1222" s="242"/>
      <c r="L1222" s="248"/>
      <c r="M1222" s="249"/>
      <c r="N1222" s="250"/>
      <c r="O1222" s="250"/>
      <c r="P1222" s="250"/>
      <c r="Q1222" s="250"/>
      <c r="R1222" s="250"/>
      <c r="S1222" s="250"/>
      <c r="T1222" s="251"/>
      <c r="AT1222" s="252" t="s">
        <v>162</v>
      </c>
      <c r="AU1222" s="252" t="s">
        <v>86</v>
      </c>
      <c r="AV1222" s="14" t="s">
        <v>160</v>
      </c>
      <c r="AW1222" s="14" t="s">
        <v>41</v>
      </c>
      <c r="AX1222" s="14" t="s">
        <v>77</v>
      </c>
      <c r="AY1222" s="252" t="s">
        <v>153</v>
      </c>
    </row>
    <row r="1223" spans="2:51" s="13" customFormat="1" ht="13.5">
      <c r="B1223" s="230"/>
      <c r="C1223" s="231"/>
      <c r="D1223" s="220" t="s">
        <v>162</v>
      </c>
      <c r="E1223" s="232" t="s">
        <v>34</v>
      </c>
      <c r="F1223" s="233" t="s">
        <v>1051</v>
      </c>
      <c r="G1223" s="231"/>
      <c r="H1223" s="234">
        <v>20.988</v>
      </c>
      <c r="I1223" s="235"/>
      <c r="J1223" s="231"/>
      <c r="K1223" s="231"/>
      <c r="L1223" s="236"/>
      <c r="M1223" s="237"/>
      <c r="N1223" s="238"/>
      <c r="O1223" s="238"/>
      <c r="P1223" s="238"/>
      <c r="Q1223" s="238"/>
      <c r="R1223" s="238"/>
      <c r="S1223" s="238"/>
      <c r="T1223" s="239"/>
      <c r="AT1223" s="240" t="s">
        <v>162</v>
      </c>
      <c r="AU1223" s="240" t="s">
        <v>86</v>
      </c>
      <c r="AV1223" s="13" t="s">
        <v>86</v>
      </c>
      <c r="AW1223" s="13" t="s">
        <v>41</v>
      </c>
      <c r="AX1223" s="13" t="s">
        <v>77</v>
      </c>
      <c r="AY1223" s="240" t="s">
        <v>153</v>
      </c>
    </row>
    <row r="1224" spans="2:51" s="14" customFormat="1" ht="13.5">
      <c r="B1224" s="241"/>
      <c r="C1224" s="242"/>
      <c r="D1224" s="243" t="s">
        <v>162</v>
      </c>
      <c r="E1224" s="244" t="s">
        <v>34</v>
      </c>
      <c r="F1224" s="245" t="s">
        <v>168</v>
      </c>
      <c r="G1224" s="242"/>
      <c r="H1224" s="246">
        <v>20.988</v>
      </c>
      <c r="I1224" s="247"/>
      <c r="J1224" s="242"/>
      <c r="K1224" s="242"/>
      <c r="L1224" s="248"/>
      <c r="M1224" s="249"/>
      <c r="N1224" s="250"/>
      <c r="O1224" s="250"/>
      <c r="P1224" s="250"/>
      <c r="Q1224" s="250"/>
      <c r="R1224" s="250"/>
      <c r="S1224" s="250"/>
      <c r="T1224" s="251"/>
      <c r="AT1224" s="252" t="s">
        <v>162</v>
      </c>
      <c r="AU1224" s="252" t="s">
        <v>86</v>
      </c>
      <c r="AV1224" s="14" t="s">
        <v>160</v>
      </c>
      <c r="AW1224" s="14" t="s">
        <v>41</v>
      </c>
      <c r="AX1224" s="14" t="s">
        <v>84</v>
      </c>
      <c r="AY1224" s="252" t="s">
        <v>153</v>
      </c>
    </row>
    <row r="1225" spans="2:65" s="1" customFormat="1" ht="22.5" customHeight="1">
      <c r="B1225" s="43"/>
      <c r="C1225" s="277" t="s">
        <v>1052</v>
      </c>
      <c r="D1225" s="277" t="s">
        <v>928</v>
      </c>
      <c r="E1225" s="278" t="s">
        <v>1053</v>
      </c>
      <c r="F1225" s="279" t="s">
        <v>1054</v>
      </c>
      <c r="G1225" s="280" t="s">
        <v>158</v>
      </c>
      <c r="H1225" s="281">
        <v>36.663</v>
      </c>
      <c r="I1225" s="282"/>
      <c r="J1225" s="283">
        <f>ROUND(I1225*H1225,2)</f>
        <v>0</v>
      </c>
      <c r="K1225" s="279" t="s">
        <v>159</v>
      </c>
      <c r="L1225" s="284"/>
      <c r="M1225" s="285" t="s">
        <v>34</v>
      </c>
      <c r="N1225" s="286" t="s">
        <v>48</v>
      </c>
      <c r="O1225" s="44"/>
      <c r="P1225" s="215">
        <f>O1225*H1225</f>
        <v>0</v>
      </c>
      <c r="Q1225" s="215">
        <v>0.00014</v>
      </c>
      <c r="R1225" s="215">
        <f>Q1225*H1225</f>
        <v>0.005132819999999999</v>
      </c>
      <c r="S1225" s="215">
        <v>0</v>
      </c>
      <c r="T1225" s="216">
        <f>S1225*H1225</f>
        <v>0</v>
      </c>
      <c r="AR1225" s="25" t="s">
        <v>420</v>
      </c>
      <c r="AT1225" s="25" t="s">
        <v>928</v>
      </c>
      <c r="AU1225" s="25" t="s">
        <v>86</v>
      </c>
      <c r="AY1225" s="25" t="s">
        <v>153</v>
      </c>
      <c r="BE1225" s="217">
        <f>IF(N1225="základní",J1225,0)</f>
        <v>0</v>
      </c>
      <c r="BF1225" s="217">
        <f>IF(N1225="snížená",J1225,0)</f>
        <v>0</v>
      </c>
      <c r="BG1225" s="217">
        <f>IF(N1225="zákl. přenesená",J1225,0)</f>
        <v>0</v>
      </c>
      <c r="BH1225" s="217">
        <f>IF(N1225="sníž. přenesená",J1225,0)</f>
        <v>0</v>
      </c>
      <c r="BI1225" s="217">
        <f>IF(N1225="nulová",J1225,0)</f>
        <v>0</v>
      </c>
      <c r="BJ1225" s="25" t="s">
        <v>84</v>
      </c>
      <c r="BK1225" s="217">
        <f>ROUND(I1225*H1225,2)</f>
        <v>0</v>
      </c>
      <c r="BL1225" s="25" t="s">
        <v>288</v>
      </c>
      <c r="BM1225" s="25" t="s">
        <v>1055</v>
      </c>
    </row>
    <row r="1226" spans="2:51" s="12" customFormat="1" ht="13.5">
      <c r="B1226" s="218"/>
      <c r="C1226" s="219"/>
      <c r="D1226" s="220" t="s">
        <v>162</v>
      </c>
      <c r="E1226" s="221" t="s">
        <v>34</v>
      </c>
      <c r="F1226" s="222" t="s">
        <v>308</v>
      </c>
      <c r="G1226" s="219"/>
      <c r="H1226" s="223" t="s">
        <v>34</v>
      </c>
      <c r="I1226" s="224"/>
      <c r="J1226" s="219"/>
      <c r="K1226" s="219"/>
      <c r="L1226" s="225"/>
      <c r="M1226" s="226"/>
      <c r="N1226" s="227"/>
      <c r="O1226" s="227"/>
      <c r="P1226" s="227"/>
      <c r="Q1226" s="227"/>
      <c r="R1226" s="227"/>
      <c r="S1226" s="227"/>
      <c r="T1226" s="228"/>
      <c r="AT1226" s="229" t="s">
        <v>162</v>
      </c>
      <c r="AU1226" s="229" t="s">
        <v>86</v>
      </c>
      <c r="AV1226" s="12" t="s">
        <v>84</v>
      </c>
      <c r="AW1226" s="12" t="s">
        <v>41</v>
      </c>
      <c r="AX1226" s="12" t="s">
        <v>77</v>
      </c>
      <c r="AY1226" s="229" t="s">
        <v>153</v>
      </c>
    </row>
    <row r="1227" spans="2:51" s="12" customFormat="1" ht="13.5">
      <c r="B1227" s="218"/>
      <c r="C1227" s="219"/>
      <c r="D1227" s="220" t="s">
        <v>162</v>
      </c>
      <c r="E1227" s="221" t="s">
        <v>34</v>
      </c>
      <c r="F1227" s="222" t="s">
        <v>309</v>
      </c>
      <c r="G1227" s="219"/>
      <c r="H1227" s="223" t="s">
        <v>34</v>
      </c>
      <c r="I1227" s="224"/>
      <c r="J1227" s="219"/>
      <c r="K1227" s="219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162</v>
      </c>
      <c r="AU1227" s="229" t="s">
        <v>86</v>
      </c>
      <c r="AV1227" s="12" t="s">
        <v>84</v>
      </c>
      <c r="AW1227" s="12" t="s">
        <v>41</v>
      </c>
      <c r="AX1227" s="12" t="s">
        <v>77</v>
      </c>
      <c r="AY1227" s="229" t="s">
        <v>153</v>
      </c>
    </row>
    <row r="1228" spans="2:51" s="13" customFormat="1" ht="13.5">
      <c r="B1228" s="230"/>
      <c r="C1228" s="231"/>
      <c r="D1228" s="220" t="s">
        <v>162</v>
      </c>
      <c r="E1228" s="232" t="s">
        <v>34</v>
      </c>
      <c r="F1228" s="233" t="s">
        <v>310</v>
      </c>
      <c r="G1228" s="231"/>
      <c r="H1228" s="234">
        <v>33.33</v>
      </c>
      <c r="I1228" s="235"/>
      <c r="J1228" s="231"/>
      <c r="K1228" s="231"/>
      <c r="L1228" s="236"/>
      <c r="M1228" s="237"/>
      <c r="N1228" s="238"/>
      <c r="O1228" s="238"/>
      <c r="P1228" s="238"/>
      <c r="Q1228" s="238"/>
      <c r="R1228" s="238"/>
      <c r="S1228" s="238"/>
      <c r="T1228" s="239"/>
      <c r="AT1228" s="240" t="s">
        <v>162</v>
      </c>
      <c r="AU1228" s="240" t="s">
        <v>86</v>
      </c>
      <c r="AV1228" s="13" t="s">
        <v>86</v>
      </c>
      <c r="AW1228" s="13" t="s">
        <v>41</v>
      </c>
      <c r="AX1228" s="13" t="s">
        <v>77</v>
      </c>
      <c r="AY1228" s="240" t="s">
        <v>153</v>
      </c>
    </row>
    <row r="1229" spans="2:51" s="14" customFormat="1" ht="13.5">
      <c r="B1229" s="241"/>
      <c r="C1229" s="242"/>
      <c r="D1229" s="220" t="s">
        <v>162</v>
      </c>
      <c r="E1229" s="253" t="s">
        <v>34</v>
      </c>
      <c r="F1229" s="254" t="s">
        <v>168</v>
      </c>
      <c r="G1229" s="242"/>
      <c r="H1229" s="255">
        <v>33.33</v>
      </c>
      <c r="I1229" s="247"/>
      <c r="J1229" s="242"/>
      <c r="K1229" s="242"/>
      <c r="L1229" s="248"/>
      <c r="M1229" s="249"/>
      <c r="N1229" s="250"/>
      <c r="O1229" s="250"/>
      <c r="P1229" s="250"/>
      <c r="Q1229" s="250"/>
      <c r="R1229" s="250"/>
      <c r="S1229" s="250"/>
      <c r="T1229" s="251"/>
      <c r="AT1229" s="252" t="s">
        <v>162</v>
      </c>
      <c r="AU1229" s="252" t="s">
        <v>86</v>
      </c>
      <c r="AV1229" s="14" t="s">
        <v>160</v>
      </c>
      <c r="AW1229" s="14" t="s">
        <v>41</v>
      </c>
      <c r="AX1229" s="14" t="s">
        <v>77</v>
      </c>
      <c r="AY1229" s="252" t="s">
        <v>153</v>
      </c>
    </row>
    <row r="1230" spans="2:51" s="13" customFormat="1" ht="13.5">
      <c r="B1230" s="230"/>
      <c r="C1230" s="231"/>
      <c r="D1230" s="220" t="s">
        <v>162</v>
      </c>
      <c r="E1230" s="232" t="s">
        <v>34</v>
      </c>
      <c r="F1230" s="233" t="s">
        <v>1056</v>
      </c>
      <c r="G1230" s="231"/>
      <c r="H1230" s="234">
        <v>36.663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162</v>
      </c>
      <c r="AU1230" s="240" t="s">
        <v>86</v>
      </c>
      <c r="AV1230" s="13" t="s">
        <v>86</v>
      </c>
      <c r="AW1230" s="13" t="s">
        <v>41</v>
      </c>
      <c r="AX1230" s="13" t="s">
        <v>77</v>
      </c>
      <c r="AY1230" s="240" t="s">
        <v>153</v>
      </c>
    </row>
    <row r="1231" spans="2:51" s="14" customFormat="1" ht="13.5">
      <c r="B1231" s="241"/>
      <c r="C1231" s="242"/>
      <c r="D1231" s="243" t="s">
        <v>162</v>
      </c>
      <c r="E1231" s="244" t="s">
        <v>34</v>
      </c>
      <c r="F1231" s="245" t="s">
        <v>168</v>
      </c>
      <c r="G1231" s="242"/>
      <c r="H1231" s="246">
        <v>36.663</v>
      </c>
      <c r="I1231" s="247"/>
      <c r="J1231" s="242"/>
      <c r="K1231" s="242"/>
      <c r="L1231" s="248"/>
      <c r="M1231" s="249"/>
      <c r="N1231" s="250"/>
      <c r="O1231" s="250"/>
      <c r="P1231" s="250"/>
      <c r="Q1231" s="250"/>
      <c r="R1231" s="250"/>
      <c r="S1231" s="250"/>
      <c r="T1231" s="251"/>
      <c r="AT1231" s="252" t="s">
        <v>162</v>
      </c>
      <c r="AU1231" s="252" t="s">
        <v>86</v>
      </c>
      <c r="AV1231" s="14" t="s">
        <v>160</v>
      </c>
      <c r="AW1231" s="14" t="s">
        <v>41</v>
      </c>
      <c r="AX1231" s="14" t="s">
        <v>84</v>
      </c>
      <c r="AY1231" s="252" t="s">
        <v>153</v>
      </c>
    </row>
    <row r="1232" spans="2:65" s="1" customFormat="1" ht="31.5" customHeight="1">
      <c r="B1232" s="43"/>
      <c r="C1232" s="206" t="s">
        <v>1057</v>
      </c>
      <c r="D1232" s="206" t="s">
        <v>155</v>
      </c>
      <c r="E1232" s="207" t="s">
        <v>1058</v>
      </c>
      <c r="F1232" s="208" t="s">
        <v>1059</v>
      </c>
      <c r="G1232" s="209" t="s">
        <v>982</v>
      </c>
      <c r="H1232" s="289"/>
      <c r="I1232" s="211"/>
      <c r="J1232" s="212">
        <f>ROUND(I1232*H1232,2)</f>
        <v>0</v>
      </c>
      <c r="K1232" s="208" t="s">
        <v>159</v>
      </c>
      <c r="L1232" s="63"/>
      <c r="M1232" s="213" t="s">
        <v>34</v>
      </c>
      <c r="N1232" s="214" t="s">
        <v>48</v>
      </c>
      <c r="O1232" s="44"/>
      <c r="P1232" s="215">
        <f>O1232*H1232</f>
        <v>0</v>
      </c>
      <c r="Q1232" s="215">
        <v>0</v>
      </c>
      <c r="R1232" s="215">
        <f>Q1232*H1232</f>
        <v>0</v>
      </c>
      <c r="S1232" s="215">
        <v>0</v>
      </c>
      <c r="T1232" s="216">
        <f>S1232*H1232</f>
        <v>0</v>
      </c>
      <c r="AR1232" s="25" t="s">
        <v>288</v>
      </c>
      <c r="AT1232" s="25" t="s">
        <v>155</v>
      </c>
      <c r="AU1232" s="25" t="s">
        <v>86</v>
      </c>
      <c r="AY1232" s="25" t="s">
        <v>153</v>
      </c>
      <c r="BE1232" s="217">
        <f>IF(N1232="základní",J1232,0)</f>
        <v>0</v>
      </c>
      <c r="BF1232" s="217">
        <f>IF(N1232="snížená",J1232,0)</f>
        <v>0</v>
      </c>
      <c r="BG1232" s="217">
        <f>IF(N1232="zákl. přenesená",J1232,0)</f>
        <v>0</v>
      </c>
      <c r="BH1232" s="217">
        <f>IF(N1232="sníž. přenesená",J1232,0)</f>
        <v>0</v>
      </c>
      <c r="BI1232" s="217">
        <f>IF(N1232="nulová",J1232,0)</f>
        <v>0</v>
      </c>
      <c r="BJ1232" s="25" t="s">
        <v>84</v>
      </c>
      <c r="BK1232" s="217">
        <f>ROUND(I1232*H1232,2)</f>
        <v>0</v>
      </c>
      <c r="BL1232" s="25" t="s">
        <v>288</v>
      </c>
      <c r="BM1232" s="25" t="s">
        <v>1060</v>
      </c>
    </row>
    <row r="1233" spans="2:63" s="11" customFormat="1" ht="29.85" customHeight="1">
      <c r="B1233" s="189"/>
      <c r="C1233" s="190"/>
      <c r="D1233" s="203" t="s">
        <v>76</v>
      </c>
      <c r="E1233" s="204" t="s">
        <v>1061</v>
      </c>
      <c r="F1233" s="204" t="s">
        <v>1062</v>
      </c>
      <c r="G1233" s="190"/>
      <c r="H1233" s="190"/>
      <c r="I1233" s="193"/>
      <c r="J1233" s="205">
        <f>BK1233</f>
        <v>0</v>
      </c>
      <c r="K1233" s="190"/>
      <c r="L1233" s="195"/>
      <c r="M1233" s="196"/>
      <c r="N1233" s="197"/>
      <c r="O1233" s="197"/>
      <c r="P1233" s="198">
        <f>SUM(P1234:P1238)</f>
        <v>0</v>
      </c>
      <c r="Q1233" s="197"/>
      <c r="R1233" s="198">
        <f>SUM(R1234:R1238)</f>
        <v>0.00332</v>
      </c>
      <c r="S1233" s="197"/>
      <c r="T1233" s="199">
        <f>SUM(T1234:T1238)</f>
        <v>0</v>
      </c>
      <c r="AR1233" s="200" t="s">
        <v>86</v>
      </c>
      <c r="AT1233" s="201" t="s">
        <v>76</v>
      </c>
      <c r="AU1233" s="201" t="s">
        <v>84</v>
      </c>
      <c r="AY1233" s="200" t="s">
        <v>153</v>
      </c>
      <c r="BK1233" s="202">
        <f>SUM(BK1234:BK1238)</f>
        <v>0</v>
      </c>
    </row>
    <row r="1234" spans="2:65" s="1" customFormat="1" ht="31.5" customHeight="1">
      <c r="B1234" s="43"/>
      <c r="C1234" s="206" t="s">
        <v>1063</v>
      </c>
      <c r="D1234" s="206" t="s">
        <v>155</v>
      </c>
      <c r="E1234" s="207" t="s">
        <v>1064</v>
      </c>
      <c r="F1234" s="208" t="s">
        <v>1065</v>
      </c>
      <c r="G1234" s="209" t="s">
        <v>318</v>
      </c>
      <c r="H1234" s="210">
        <v>4</v>
      </c>
      <c r="I1234" s="211"/>
      <c r="J1234" s="212">
        <f>ROUND(I1234*H1234,2)</f>
        <v>0</v>
      </c>
      <c r="K1234" s="208" t="s">
        <v>159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0.00083</v>
      </c>
      <c r="R1234" s="215">
        <f>Q1234*H1234</f>
        <v>0.00332</v>
      </c>
      <c r="S1234" s="215">
        <v>0</v>
      </c>
      <c r="T1234" s="216">
        <f>S1234*H1234</f>
        <v>0</v>
      </c>
      <c r="AR1234" s="25" t="s">
        <v>288</v>
      </c>
      <c r="AT1234" s="25" t="s">
        <v>155</v>
      </c>
      <c r="AU1234" s="25" t="s">
        <v>86</v>
      </c>
      <c r="AY1234" s="25" t="s">
        <v>153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288</v>
      </c>
      <c r="BM1234" s="25" t="s">
        <v>1066</v>
      </c>
    </row>
    <row r="1235" spans="2:51" s="12" customFormat="1" ht="13.5">
      <c r="B1235" s="218"/>
      <c r="C1235" s="219"/>
      <c r="D1235" s="220" t="s">
        <v>162</v>
      </c>
      <c r="E1235" s="221" t="s">
        <v>34</v>
      </c>
      <c r="F1235" s="222" t="s">
        <v>1067</v>
      </c>
      <c r="G1235" s="219"/>
      <c r="H1235" s="223" t="s">
        <v>34</v>
      </c>
      <c r="I1235" s="224"/>
      <c r="J1235" s="219"/>
      <c r="K1235" s="219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162</v>
      </c>
      <c r="AU1235" s="229" t="s">
        <v>86</v>
      </c>
      <c r="AV1235" s="12" t="s">
        <v>84</v>
      </c>
      <c r="AW1235" s="12" t="s">
        <v>41</v>
      </c>
      <c r="AX1235" s="12" t="s">
        <v>77</v>
      </c>
      <c r="AY1235" s="229" t="s">
        <v>153</v>
      </c>
    </row>
    <row r="1236" spans="2:51" s="13" customFormat="1" ht="13.5">
      <c r="B1236" s="230"/>
      <c r="C1236" s="231"/>
      <c r="D1236" s="220" t="s">
        <v>162</v>
      </c>
      <c r="E1236" s="232" t="s">
        <v>34</v>
      </c>
      <c r="F1236" s="233" t="s">
        <v>160</v>
      </c>
      <c r="G1236" s="231"/>
      <c r="H1236" s="234">
        <v>4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AT1236" s="240" t="s">
        <v>162</v>
      </c>
      <c r="AU1236" s="240" t="s">
        <v>86</v>
      </c>
      <c r="AV1236" s="13" t="s">
        <v>86</v>
      </c>
      <c r="AW1236" s="13" t="s">
        <v>41</v>
      </c>
      <c r="AX1236" s="13" t="s">
        <v>77</v>
      </c>
      <c r="AY1236" s="240" t="s">
        <v>153</v>
      </c>
    </row>
    <row r="1237" spans="2:51" s="14" customFormat="1" ht="13.5">
      <c r="B1237" s="241"/>
      <c r="C1237" s="242"/>
      <c r="D1237" s="243" t="s">
        <v>162</v>
      </c>
      <c r="E1237" s="244" t="s">
        <v>34</v>
      </c>
      <c r="F1237" s="245" t="s">
        <v>168</v>
      </c>
      <c r="G1237" s="242"/>
      <c r="H1237" s="246">
        <v>4</v>
      </c>
      <c r="I1237" s="247"/>
      <c r="J1237" s="242"/>
      <c r="K1237" s="242"/>
      <c r="L1237" s="248"/>
      <c r="M1237" s="249"/>
      <c r="N1237" s="250"/>
      <c r="O1237" s="250"/>
      <c r="P1237" s="250"/>
      <c r="Q1237" s="250"/>
      <c r="R1237" s="250"/>
      <c r="S1237" s="250"/>
      <c r="T1237" s="251"/>
      <c r="AT1237" s="252" t="s">
        <v>162</v>
      </c>
      <c r="AU1237" s="252" t="s">
        <v>86</v>
      </c>
      <c r="AV1237" s="14" t="s">
        <v>160</v>
      </c>
      <c r="AW1237" s="14" t="s">
        <v>41</v>
      </c>
      <c r="AX1237" s="14" t="s">
        <v>84</v>
      </c>
      <c r="AY1237" s="252" t="s">
        <v>153</v>
      </c>
    </row>
    <row r="1238" spans="2:65" s="1" customFormat="1" ht="31.5" customHeight="1">
      <c r="B1238" s="43"/>
      <c r="C1238" s="206" t="s">
        <v>1068</v>
      </c>
      <c r="D1238" s="206" t="s">
        <v>155</v>
      </c>
      <c r="E1238" s="207" t="s">
        <v>1069</v>
      </c>
      <c r="F1238" s="208" t="s">
        <v>1070</v>
      </c>
      <c r="G1238" s="209" t="s">
        <v>982</v>
      </c>
      <c r="H1238" s="289"/>
      <c r="I1238" s="211"/>
      <c r="J1238" s="212">
        <f>ROUND(I1238*H1238,2)</f>
        <v>0</v>
      </c>
      <c r="K1238" s="208" t="s">
        <v>159</v>
      </c>
      <c r="L1238" s="63"/>
      <c r="M1238" s="213" t="s">
        <v>34</v>
      </c>
      <c r="N1238" s="214" t="s">
        <v>48</v>
      </c>
      <c r="O1238" s="44"/>
      <c r="P1238" s="215">
        <f>O1238*H1238</f>
        <v>0</v>
      </c>
      <c r="Q1238" s="215">
        <v>0</v>
      </c>
      <c r="R1238" s="215">
        <f>Q1238*H1238</f>
        <v>0</v>
      </c>
      <c r="S1238" s="215">
        <v>0</v>
      </c>
      <c r="T1238" s="216">
        <f>S1238*H1238</f>
        <v>0</v>
      </c>
      <c r="AR1238" s="25" t="s">
        <v>288</v>
      </c>
      <c r="AT1238" s="25" t="s">
        <v>155</v>
      </c>
      <c r="AU1238" s="25" t="s">
        <v>86</v>
      </c>
      <c r="AY1238" s="25" t="s">
        <v>153</v>
      </c>
      <c r="BE1238" s="217">
        <f>IF(N1238="základní",J1238,0)</f>
        <v>0</v>
      </c>
      <c r="BF1238" s="217">
        <f>IF(N1238="snížená",J1238,0)</f>
        <v>0</v>
      </c>
      <c r="BG1238" s="217">
        <f>IF(N1238="zákl. přenesená",J1238,0)</f>
        <v>0</v>
      </c>
      <c r="BH1238" s="217">
        <f>IF(N1238="sníž. přenesená",J1238,0)</f>
        <v>0</v>
      </c>
      <c r="BI1238" s="217">
        <f>IF(N1238="nulová",J1238,0)</f>
        <v>0</v>
      </c>
      <c r="BJ1238" s="25" t="s">
        <v>84</v>
      </c>
      <c r="BK1238" s="217">
        <f>ROUND(I1238*H1238,2)</f>
        <v>0</v>
      </c>
      <c r="BL1238" s="25" t="s">
        <v>288</v>
      </c>
      <c r="BM1238" s="25" t="s">
        <v>1071</v>
      </c>
    </row>
    <row r="1239" spans="2:63" s="11" customFormat="1" ht="29.85" customHeight="1">
      <c r="B1239" s="189"/>
      <c r="C1239" s="190"/>
      <c r="D1239" s="203" t="s">
        <v>76</v>
      </c>
      <c r="E1239" s="204" t="s">
        <v>1072</v>
      </c>
      <c r="F1239" s="204" t="s">
        <v>1073</v>
      </c>
      <c r="G1239" s="190"/>
      <c r="H1239" s="190"/>
      <c r="I1239" s="193"/>
      <c r="J1239" s="205">
        <f>BK1239</f>
        <v>0</v>
      </c>
      <c r="K1239" s="190"/>
      <c r="L1239" s="195"/>
      <c r="M1239" s="196"/>
      <c r="N1239" s="197"/>
      <c r="O1239" s="197"/>
      <c r="P1239" s="198">
        <f>SUM(P1240:P1248)</f>
        <v>0</v>
      </c>
      <c r="Q1239" s="197"/>
      <c r="R1239" s="198">
        <f>SUM(R1240:R1248)</f>
        <v>0.08</v>
      </c>
      <c r="S1239" s="197"/>
      <c r="T1239" s="199">
        <f>SUM(T1240:T1248)</f>
        <v>0</v>
      </c>
      <c r="AR1239" s="200" t="s">
        <v>86</v>
      </c>
      <c r="AT1239" s="201" t="s">
        <v>76</v>
      </c>
      <c r="AU1239" s="201" t="s">
        <v>84</v>
      </c>
      <c r="AY1239" s="200" t="s">
        <v>153</v>
      </c>
      <c r="BK1239" s="202">
        <f>SUM(BK1240:BK1248)</f>
        <v>0</v>
      </c>
    </row>
    <row r="1240" spans="2:65" s="1" customFormat="1" ht="22.5" customHeight="1">
      <c r="B1240" s="43"/>
      <c r="C1240" s="206" t="s">
        <v>1074</v>
      </c>
      <c r="D1240" s="206" t="s">
        <v>155</v>
      </c>
      <c r="E1240" s="207" t="s">
        <v>1075</v>
      </c>
      <c r="F1240" s="208" t="s">
        <v>1076</v>
      </c>
      <c r="G1240" s="209" t="s">
        <v>318</v>
      </c>
      <c r="H1240" s="210">
        <v>8</v>
      </c>
      <c r="I1240" s="211"/>
      <c r="J1240" s="212">
        <f>ROUND(I1240*H1240,2)</f>
        <v>0</v>
      </c>
      <c r="K1240" s="208" t="s">
        <v>34</v>
      </c>
      <c r="L1240" s="63"/>
      <c r="M1240" s="213" t="s">
        <v>34</v>
      </c>
      <c r="N1240" s="214" t="s">
        <v>48</v>
      </c>
      <c r="O1240" s="44"/>
      <c r="P1240" s="215">
        <f>O1240*H1240</f>
        <v>0</v>
      </c>
      <c r="Q1240" s="215">
        <v>0</v>
      </c>
      <c r="R1240" s="215">
        <f>Q1240*H1240</f>
        <v>0</v>
      </c>
      <c r="S1240" s="215">
        <v>0</v>
      </c>
      <c r="T1240" s="216">
        <f>S1240*H1240</f>
        <v>0</v>
      </c>
      <c r="AR1240" s="25" t="s">
        <v>288</v>
      </c>
      <c r="AT1240" s="25" t="s">
        <v>155</v>
      </c>
      <c r="AU1240" s="25" t="s">
        <v>86</v>
      </c>
      <c r="AY1240" s="25" t="s">
        <v>153</v>
      </c>
      <c r="BE1240" s="217">
        <f>IF(N1240="základní",J1240,0)</f>
        <v>0</v>
      </c>
      <c r="BF1240" s="217">
        <f>IF(N1240="snížená",J1240,0)</f>
        <v>0</v>
      </c>
      <c r="BG1240" s="217">
        <f>IF(N1240="zákl. přenesená",J1240,0)</f>
        <v>0</v>
      </c>
      <c r="BH1240" s="217">
        <f>IF(N1240="sníž. přenesená",J1240,0)</f>
        <v>0</v>
      </c>
      <c r="BI1240" s="217">
        <f>IF(N1240="nulová",J1240,0)</f>
        <v>0</v>
      </c>
      <c r="BJ1240" s="25" t="s">
        <v>84</v>
      </c>
      <c r="BK1240" s="217">
        <f>ROUND(I1240*H1240,2)</f>
        <v>0</v>
      </c>
      <c r="BL1240" s="25" t="s">
        <v>288</v>
      </c>
      <c r="BM1240" s="25" t="s">
        <v>1077</v>
      </c>
    </row>
    <row r="1241" spans="2:51" s="13" customFormat="1" ht="13.5">
      <c r="B1241" s="230"/>
      <c r="C1241" s="231"/>
      <c r="D1241" s="220" t="s">
        <v>162</v>
      </c>
      <c r="E1241" s="232" t="s">
        <v>34</v>
      </c>
      <c r="F1241" s="233" t="s">
        <v>215</v>
      </c>
      <c r="G1241" s="231"/>
      <c r="H1241" s="234">
        <v>8</v>
      </c>
      <c r="I1241" s="235"/>
      <c r="J1241" s="231"/>
      <c r="K1241" s="231"/>
      <c r="L1241" s="236"/>
      <c r="M1241" s="237"/>
      <c r="N1241" s="238"/>
      <c r="O1241" s="238"/>
      <c r="P1241" s="238"/>
      <c r="Q1241" s="238"/>
      <c r="R1241" s="238"/>
      <c r="S1241" s="238"/>
      <c r="T1241" s="239"/>
      <c r="AT1241" s="240" t="s">
        <v>162</v>
      </c>
      <c r="AU1241" s="240" t="s">
        <v>86</v>
      </c>
      <c r="AV1241" s="13" t="s">
        <v>86</v>
      </c>
      <c r="AW1241" s="13" t="s">
        <v>41</v>
      </c>
      <c r="AX1241" s="13" t="s">
        <v>77</v>
      </c>
      <c r="AY1241" s="240" t="s">
        <v>153</v>
      </c>
    </row>
    <row r="1242" spans="2:51" s="14" customFormat="1" ht="13.5">
      <c r="B1242" s="241"/>
      <c r="C1242" s="242"/>
      <c r="D1242" s="243" t="s">
        <v>162</v>
      </c>
      <c r="E1242" s="244" t="s">
        <v>34</v>
      </c>
      <c r="F1242" s="245" t="s">
        <v>168</v>
      </c>
      <c r="G1242" s="242"/>
      <c r="H1242" s="246">
        <v>8</v>
      </c>
      <c r="I1242" s="247"/>
      <c r="J1242" s="242"/>
      <c r="K1242" s="242"/>
      <c r="L1242" s="248"/>
      <c r="M1242" s="249"/>
      <c r="N1242" s="250"/>
      <c r="O1242" s="250"/>
      <c r="P1242" s="250"/>
      <c r="Q1242" s="250"/>
      <c r="R1242" s="250"/>
      <c r="S1242" s="250"/>
      <c r="T1242" s="251"/>
      <c r="AT1242" s="252" t="s">
        <v>162</v>
      </c>
      <c r="AU1242" s="252" t="s">
        <v>86</v>
      </c>
      <c r="AV1242" s="14" t="s">
        <v>160</v>
      </c>
      <c r="AW1242" s="14" t="s">
        <v>41</v>
      </c>
      <c r="AX1242" s="14" t="s">
        <v>84</v>
      </c>
      <c r="AY1242" s="252" t="s">
        <v>153</v>
      </c>
    </row>
    <row r="1243" spans="2:65" s="1" customFormat="1" ht="22.5" customHeight="1">
      <c r="B1243" s="43"/>
      <c r="C1243" s="277" t="s">
        <v>1078</v>
      </c>
      <c r="D1243" s="277" t="s">
        <v>928</v>
      </c>
      <c r="E1243" s="278" t="s">
        <v>1079</v>
      </c>
      <c r="F1243" s="279" t="s">
        <v>1080</v>
      </c>
      <c r="G1243" s="280" t="s">
        <v>318</v>
      </c>
      <c r="H1243" s="281">
        <v>8</v>
      </c>
      <c r="I1243" s="282"/>
      <c r="J1243" s="283">
        <f>ROUND(I1243*H1243,2)</f>
        <v>0</v>
      </c>
      <c r="K1243" s="279" t="s">
        <v>159</v>
      </c>
      <c r="L1243" s="284"/>
      <c r="M1243" s="285" t="s">
        <v>34</v>
      </c>
      <c r="N1243" s="286" t="s">
        <v>48</v>
      </c>
      <c r="O1243" s="44"/>
      <c r="P1243" s="215">
        <f>O1243*H1243</f>
        <v>0</v>
      </c>
      <c r="Q1243" s="215">
        <v>0.01</v>
      </c>
      <c r="R1243" s="215">
        <f>Q1243*H1243</f>
        <v>0.08</v>
      </c>
      <c r="S1243" s="215">
        <v>0</v>
      </c>
      <c r="T1243" s="216">
        <f>S1243*H1243</f>
        <v>0</v>
      </c>
      <c r="AR1243" s="25" t="s">
        <v>420</v>
      </c>
      <c r="AT1243" s="25" t="s">
        <v>928</v>
      </c>
      <c r="AU1243" s="25" t="s">
        <v>86</v>
      </c>
      <c r="AY1243" s="25" t="s">
        <v>153</v>
      </c>
      <c r="BE1243" s="217">
        <f>IF(N1243="základní",J1243,0)</f>
        <v>0</v>
      </c>
      <c r="BF1243" s="217">
        <f>IF(N1243="snížená",J1243,0)</f>
        <v>0</v>
      </c>
      <c r="BG1243" s="217">
        <f>IF(N1243="zákl. přenesená",J1243,0)</f>
        <v>0</v>
      </c>
      <c r="BH1243" s="217">
        <f>IF(N1243="sníž. přenesená",J1243,0)</f>
        <v>0</v>
      </c>
      <c r="BI1243" s="217">
        <f>IF(N1243="nulová",J1243,0)</f>
        <v>0</v>
      </c>
      <c r="BJ1243" s="25" t="s">
        <v>84</v>
      </c>
      <c r="BK1243" s="217">
        <f>ROUND(I1243*H1243,2)</f>
        <v>0</v>
      </c>
      <c r="BL1243" s="25" t="s">
        <v>288</v>
      </c>
      <c r="BM1243" s="25" t="s">
        <v>1081</v>
      </c>
    </row>
    <row r="1244" spans="2:51" s="13" customFormat="1" ht="13.5">
      <c r="B1244" s="230"/>
      <c r="C1244" s="231"/>
      <c r="D1244" s="220" t="s">
        <v>162</v>
      </c>
      <c r="E1244" s="232" t="s">
        <v>34</v>
      </c>
      <c r="F1244" s="233" t="s">
        <v>215</v>
      </c>
      <c r="G1244" s="231"/>
      <c r="H1244" s="234">
        <v>8</v>
      </c>
      <c r="I1244" s="235"/>
      <c r="J1244" s="231"/>
      <c r="K1244" s="231"/>
      <c r="L1244" s="236"/>
      <c r="M1244" s="237"/>
      <c r="N1244" s="238"/>
      <c r="O1244" s="238"/>
      <c r="P1244" s="238"/>
      <c r="Q1244" s="238"/>
      <c r="R1244" s="238"/>
      <c r="S1244" s="238"/>
      <c r="T1244" s="239"/>
      <c r="AT1244" s="240" t="s">
        <v>162</v>
      </c>
      <c r="AU1244" s="240" t="s">
        <v>86</v>
      </c>
      <c r="AV1244" s="13" t="s">
        <v>86</v>
      </c>
      <c r="AW1244" s="13" t="s">
        <v>41</v>
      </c>
      <c r="AX1244" s="13" t="s">
        <v>77</v>
      </c>
      <c r="AY1244" s="240" t="s">
        <v>153</v>
      </c>
    </row>
    <row r="1245" spans="2:51" s="14" customFormat="1" ht="13.5">
      <c r="B1245" s="241"/>
      <c r="C1245" s="242"/>
      <c r="D1245" s="243" t="s">
        <v>162</v>
      </c>
      <c r="E1245" s="244" t="s">
        <v>34</v>
      </c>
      <c r="F1245" s="245" t="s">
        <v>168</v>
      </c>
      <c r="G1245" s="242"/>
      <c r="H1245" s="246">
        <v>8</v>
      </c>
      <c r="I1245" s="247"/>
      <c r="J1245" s="242"/>
      <c r="K1245" s="242"/>
      <c r="L1245" s="248"/>
      <c r="M1245" s="249"/>
      <c r="N1245" s="250"/>
      <c r="O1245" s="250"/>
      <c r="P1245" s="250"/>
      <c r="Q1245" s="250"/>
      <c r="R1245" s="250"/>
      <c r="S1245" s="250"/>
      <c r="T1245" s="251"/>
      <c r="AT1245" s="252" t="s">
        <v>162</v>
      </c>
      <c r="AU1245" s="252" t="s">
        <v>86</v>
      </c>
      <c r="AV1245" s="14" t="s">
        <v>160</v>
      </c>
      <c r="AW1245" s="14" t="s">
        <v>41</v>
      </c>
      <c r="AX1245" s="14" t="s">
        <v>84</v>
      </c>
      <c r="AY1245" s="252" t="s">
        <v>153</v>
      </c>
    </row>
    <row r="1246" spans="2:65" s="1" customFormat="1" ht="22.5" customHeight="1">
      <c r="B1246" s="43"/>
      <c r="C1246" s="206" t="s">
        <v>1082</v>
      </c>
      <c r="D1246" s="206" t="s">
        <v>155</v>
      </c>
      <c r="E1246" s="207" t="s">
        <v>1083</v>
      </c>
      <c r="F1246" s="208" t="s">
        <v>1084</v>
      </c>
      <c r="G1246" s="209" t="s">
        <v>318</v>
      </c>
      <c r="H1246" s="210">
        <v>10</v>
      </c>
      <c r="I1246" s="211"/>
      <c r="J1246" s="212">
        <f>ROUND(I1246*H1246,2)</f>
        <v>0</v>
      </c>
      <c r="K1246" s="208" t="s">
        <v>34</v>
      </c>
      <c r="L1246" s="63"/>
      <c r="M1246" s="213" t="s">
        <v>34</v>
      </c>
      <c r="N1246" s="214" t="s">
        <v>48</v>
      </c>
      <c r="O1246" s="44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AR1246" s="25" t="s">
        <v>288</v>
      </c>
      <c r="AT1246" s="25" t="s">
        <v>155</v>
      </c>
      <c r="AU1246" s="25" t="s">
        <v>86</v>
      </c>
      <c r="AY1246" s="25" t="s">
        <v>153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25" t="s">
        <v>84</v>
      </c>
      <c r="BK1246" s="217">
        <f>ROUND(I1246*H1246,2)</f>
        <v>0</v>
      </c>
      <c r="BL1246" s="25" t="s">
        <v>288</v>
      </c>
      <c r="BM1246" s="25" t="s">
        <v>1085</v>
      </c>
    </row>
    <row r="1247" spans="2:51" s="13" customFormat="1" ht="13.5">
      <c r="B1247" s="230"/>
      <c r="C1247" s="231"/>
      <c r="D1247" s="220" t="s">
        <v>162</v>
      </c>
      <c r="E1247" s="232" t="s">
        <v>34</v>
      </c>
      <c r="F1247" s="233" t="s">
        <v>227</v>
      </c>
      <c r="G1247" s="231"/>
      <c r="H1247" s="234">
        <v>10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AT1247" s="240" t="s">
        <v>162</v>
      </c>
      <c r="AU1247" s="240" t="s">
        <v>86</v>
      </c>
      <c r="AV1247" s="13" t="s">
        <v>86</v>
      </c>
      <c r="AW1247" s="13" t="s">
        <v>41</v>
      </c>
      <c r="AX1247" s="13" t="s">
        <v>77</v>
      </c>
      <c r="AY1247" s="240" t="s">
        <v>153</v>
      </c>
    </row>
    <row r="1248" spans="2:51" s="14" customFormat="1" ht="13.5">
      <c r="B1248" s="241"/>
      <c r="C1248" s="242"/>
      <c r="D1248" s="220" t="s">
        <v>162</v>
      </c>
      <c r="E1248" s="253" t="s">
        <v>34</v>
      </c>
      <c r="F1248" s="254" t="s">
        <v>168</v>
      </c>
      <c r="G1248" s="242"/>
      <c r="H1248" s="255">
        <v>10</v>
      </c>
      <c r="I1248" s="247"/>
      <c r="J1248" s="242"/>
      <c r="K1248" s="242"/>
      <c r="L1248" s="248"/>
      <c r="M1248" s="249"/>
      <c r="N1248" s="250"/>
      <c r="O1248" s="250"/>
      <c r="P1248" s="250"/>
      <c r="Q1248" s="250"/>
      <c r="R1248" s="250"/>
      <c r="S1248" s="250"/>
      <c r="T1248" s="251"/>
      <c r="AT1248" s="252" t="s">
        <v>162</v>
      </c>
      <c r="AU1248" s="252" t="s">
        <v>86</v>
      </c>
      <c r="AV1248" s="14" t="s">
        <v>160</v>
      </c>
      <c r="AW1248" s="14" t="s">
        <v>41</v>
      </c>
      <c r="AX1248" s="14" t="s">
        <v>84</v>
      </c>
      <c r="AY1248" s="252" t="s">
        <v>153</v>
      </c>
    </row>
    <row r="1249" spans="2:63" s="11" customFormat="1" ht="29.85" customHeight="1">
      <c r="B1249" s="189"/>
      <c r="C1249" s="190"/>
      <c r="D1249" s="203" t="s">
        <v>76</v>
      </c>
      <c r="E1249" s="204" t="s">
        <v>462</v>
      </c>
      <c r="F1249" s="204" t="s">
        <v>463</v>
      </c>
      <c r="G1249" s="190"/>
      <c r="H1249" s="190"/>
      <c r="I1249" s="193"/>
      <c r="J1249" s="205">
        <f>BK1249</f>
        <v>0</v>
      </c>
      <c r="K1249" s="190"/>
      <c r="L1249" s="195"/>
      <c r="M1249" s="196"/>
      <c r="N1249" s="197"/>
      <c r="O1249" s="197"/>
      <c r="P1249" s="198">
        <f>SUM(P1250:P1363)</f>
        <v>0</v>
      </c>
      <c r="Q1249" s="197"/>
      <c r="R1249" s="198">
        <f>SUM(R1250:R1363)</f>
        <v>12.40844946</v>
      </c>
      <c r="S1249" s="197"/>
      <c r="T1249" s="199">
        <f>SUM(T1250:T1363)</f>
        <v>0</v>
      </c>
      <c r="AR1249" s="200" t="s">
        <v>86</v>
      </c>
      <c r="AT1249" s="201" t="s">
        <v>76</v>
      </c>
      <c r="AU1249" s="201" t="s">
        <v>84</v>
      </c>
      <c r="AY1249" s="200" t="s">
        <v>153</v>
      </c>
      <c r="BK1249" s="202">
        <f>SUM(BK1250:BK1363)</f>
        <v>0</v>
      </c>
    </row>
    <row r="1250" spans="2:65" s="1" customFormat="1" ht="31.5" customHeight="1">
      <c r="B1250" s="43"/>
      <c r="C1250" s="206" t="s">
        <v>1086</v>
      </c>
      <c r="D1250" s="206" t="s">
        <v>155</v>
      </c>
      <c r="E1250" s="207" t="s">
        <v>1087</v>
      </c>
      <c r="F1250" s="208" t="s">
        <v>1088</v>
      </c>
      <c r="G1250" s="209" t="s">
        <v>158</v>
      </c>
      <c r="H1250" s="210">
        <v>175.012</v>
      </c>
      <c r="I1250" s="211"/>
      <c r="J1250" s="212">
        <f>ROUND(I1250*H1250,2)</f>
        <v>0</v>
      </c>
      <c r="K1250" s="208" t="s">
        <v>159</v>
      </c>
      <c r="L1250" s="63"/>
      <c r="M1250" s="213" t="s">
        <v>34</v>
      </c>
      <c r="N1250" s="214" t="s">
        <v>48</v>
      </c>
      <c r="O1250" s="44"/>
      <c r="P1250" s="215">
        <f>O1250*H1250</f>
        <v>0</v>
      </c>
      <c r="Q1250" s="215">
        <v>0</v>
      </c>
      <c r="R1250" s="215">
        <f>Q1250*H1250</f>
        <v>0</v>
      </c>
      <c r="S1250" s="215">
        <v>0</v>
      </c>
      <c r="T1250" s="216">
        <f>S1250*H1250</f>
        <v>0</v>
      </c>
      <c r="AR1250" s="25" t="s">
        <v>288</v>
      </c>
      <c r="AT1250" s="25" t="s">
        <v>155</v>
      </c>
      <c r="AU1250" s="25" t="s">
        <v>86</v>
      </c>
      <c r="AY1250" s="25" t="s">
        <v>153</v>
      </c>
      <c r="BE1250" s="217">
        <f>IF(N1250="základní",J1250,0)</f>
        <v>0</v>
      </c>
      <c r="BF1250" s="217">
        <f>IF(N1250="snížená",J1250,0)</f>
        <v>0</v>
      </c>
      <c r="BG1250" s="217">
        <f>IF(N1250="zákl. přenesená",J1250,0)</f>
        <v>0</v>
      </c>
      <c r="BH1250" s="217">
        <f>IF(N1250="sníž. přenesená",J1250,0)</f>
        <v>0</v>
      </c>
      <c r="BI1250" s="217">
        <f>IF(N1250="nulová",J1250,0)</f>
        <v>0</v>
      </c>
      <c r="BJ1250" s="25" t="s">
        <v>84</v>
      </c>
      <c r="BK1250" s="217">
        <f>ROUND(I1250*H1250,2)</f>
        <v>0</v>
      </c>
      <c r="BL1250" s="25" t="s">
        <v>288</v>
      </c>
      <c r="BM1250" s="25" t="s">
        <v>1089</v>
      </c>
    </row>
    <row r="1251" spans="2:51" s="12" customFormat="1" ht="13.5">
      <c r="B1251" s="218"/>
      <c r="C1251" s="219"/>
      <c r="D1251" s="220" t="s">
        <v>162</v>
      </c>
      <c r="E1251" s="221" t="s">
        <v>34</v>
      </c>
      <c r="F1251" s="222" t="s">
        <v>468</v>
      </c>
      <c r="G1251" s="219"/>
      <c r="H1251" s="223" t="s">
        <v>34</v>
      </c>
      <c r="I1251" s="224"/>
      <c r="J1251" s="219"/>
      <c r="K1251" s="219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162</v>
      </c>
      <c r="AU1251" s="229" t="s">
        <v>86</v>
      </c>
      <c r="AV1251" s="12" t="s">
        <v>84</v>
      </c>
      <c r="AW1251" s="12" t="s">
        <v>41</v>
      </c>
      <c r="AX1251" s="12" t="s">
        <v>77</v>
      </c>
      <c r="AY1251" s="229" t="s">
        <v>153</v>
      </c>
    </row>
    <row r="1252" spans="2:51" s="13" customFormat="1" ht="13.5">
      <c r="B1252" s="230"/>
      <c r="C1252" s="231"/>
      <c r="D1252" s="220" t="s">
        <v>162</v>
      </c>
      <c r="E1252" s="232" t="s">
        <v>34</v>
      </c>
      <c r="F1252" s="233" t="s">
        <v>470</v>
      </c>
      <c r="G1252" s="231"/>
      <c r="H1252" s="234">
        <v>56.967</v>
      </c>
      <c r="I1252" s="235"/>
      <c r="J1252" s="231"/>
      <c r="K1252" s="231"/>
      <c r="L1252" s="236"/>
      <c r="M1252" s="237"/>
      <c r="N1252" s="238"/>
      <c r="O1252" s="238"/>
      <c r="P1252" s="238"/>
      <c r="Q1252" s="238"/>
      <c r="R1252" s="238"/>
      <c r="S1252" s="238"/>
      <c r="T1252" s="239"/>
      <c r="AT1252" s="240" t="s">
        <v>162</v>
      </c>
      <c r="AU1252" s="240" t="s">
        <v>86</v>
      </c>
      <c r="AV1252" s="13" t="s">
        <v>86</v>
      </c>
      <c r="AW1252" s="13" t="s">
        <v>41</v>
      </c>
      <c r="AX1252" s="13" t="s">
        <v>77</v>
      </c>
      <c r="AY1252" s="240" t="s">
        <v>153</v>
      </c>
    </row>
    <row r="1253" spans="2:51" s="12" customFormat="1" ht="13.5">
      <c r="B1253" s="218"/>
      <c r="C1253" s="219"/>
      <c r="D1253" s="220" t="s">
        <v>162</v>
      </c>
      <c r="E1253" s="221" t="s">
        <v>34</v>
      </c>
      <c r="F1253" s="222" t="s">
        <v>325</v>
      </c>
      <c r="G1253" s="219"/>
      <c r="H1253" s="223" t="s">
        <v>34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162</v>
      </c>
      <c r="AU1253" s="229" t="s">
        <v>86</v>
      </c>
      <c r="AV1253" s="12" t="s">
        <v>84</v>
      </c>
      <c r="AW1253" s="12" t="s">
        <v>41</v>
      </c>
      <c r="AX1253" s="12" t="s">
        <v>77</v>
      </c>
      <c r="AY1253" s="229" t="s">
        <v>153</v>
      </c>
    </row>
    <row r="1254" spans="2:51" s="12" customFormat="1" ht="13.5">
      <c r="B1254" s="218"/>
      <c r="C1254" s="219"/>
      <c r="D1254" s="220" t="s">
        <v>162</v>
      </c>
      <c r="E1254" s="221" t="s">
        <v>34</v>
      </c>
      <c r="F1254" s="222" t="s">
        <v>326</v>
      </c>
      <c r="G1254" s="219"/>
      <c r="H1254" s="223" t="s">
        <v>34</v>
      </c>
      <c r="I1254" s="224"/>
      <c r="J1254" s="219"/>
      <c r="K1254" s="219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162</v>
      </c>
      <c r="AU1254" s="229" t="s">
        <v>86</v>
      </c>
      <c r="AV1254" s="12" t="s">
        <v>84</v>
      </c>
      <c r="AW1254" s="12" t="s">
        <v>41</v>
      </c>
      <c r="AX1254" s="12" t="s">
        <v>77</v>
      </c>
      <c r="AY1254" s="229" t="s">
        <v>153</v>
      </c>
    </row>
    <row r="1255" spans="2:51" s="13" customFormat="1" ht="13.5">
      <c r="B1255" s="230"/>
      <c r="C1255" s="231"/>
      <c r="D1255" s="220" t="s">
        <v>162</v>
      </c>
      <c r="E1255" s="232" t="s">
        <v>34</v>
      </c>
      <c r="F1255" s="233" t="s">
        <v>327</v>
      </c>
      <c r="G1255" s="231"/>
      <c r="H1255" s="234">
        <v>63.229</v>
      </c>
      <c r="I1255" s="235"/>
      <c r="J1255" s="231"/>
      <c r="K1255" s="231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162</v>
      </c>
      <c r="AU1255" s="240" t="s">
        <v>86</v>
      </c>
      <c r="AV1255" s="13" t="s">
        <v>86</v>
      </c>
      <c r="AW1255" s="13" t="s">
        <v>41</v>
      </c>
      <c r="AX1255" s="13" t="s">
        <v>77</v>
      </c>
      <c r="AY1255" s="240" t="s">
        <v>153</v>
      </c>
    </row>
    <row r="1256" spans="2:51" s="12" customFormat="1" ht="13.5">
      <c r="B1256" s="218"/>
      <c r="C1256" s="219"/>
      <c r="D1256" s="220" t="s">
        <v>162</v>
      </c>
      <c r="E1256" s="221" t="s">
        <v>34</v>
      </c>
      <c r="F1256" s="222" t="s">
        <v>471</v>
      </c>
      <c r="G1256" s="219"/>
      <c r="H1256" s="223" t="s">
        <v>34</v>
      </c>
      <c r="I1256" s="224"/>
      <c r="J1256" s="219"/>
      <c r="K1256" s="219"/>
      <c r="L1256" s="225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162</v>
      </c>
      <c r="AU1256" s="229" t="s">
        <v>86</v>
      </c>
      <c r="AV1256" s="12" t="s">
        <v>84</v>
      </c>
      <c r="AW1256" s="12" t="s">
        <v>41</v>
      </c>
      <c r="AX1256" s="12" t="s">
        <v>77</v>
      </c>
      <c r="AY1256" s="229" t="s">
        <v>153</v>
      </c>
    </row>
    <row r="1257" spans="2:51" s="13" customFormat="1" ht="13.5">
      <c r="B1257" s="230"/>
      <c r="C1257" s="231"/>
      <c r="D1257" s="220" t="s">
        <v>162</v>
      </c>
      <c r="E1257" s="232" t="s">
        <v>34</v>
      </c>
      <c r="F1257" s="233" t="s">
        <v>472</v>
      </c>
      <c r="G1257" s="231"/>
      <c r="H1257" s="234">
        <v>37.513</v>
      </c>
      <c r="I1257" s="235"/>
      <c r="J1257" s="231"/>
      <c r="K1257" s="231"/>
      <c r="L1257" s="236"/>
      <c r="M1257" s="237"/>
      <c r="N1257" s="238"/>
      <c r="O1257" s="238"/>
      <c r="P1257" s="238"/>
      <c r="Q1257" s="238"/>
      <c r="R1257" s="238"/>
      <c r="S1257" s="238"/>
      <c r="T1257" s="239"/>
      <c r="AT1257" s="240" t="s">
        <v>162</v>
      </c>
      <c r="AU1257" s="240" t="s">
        <v>86</v>
      </c>
      <c r="AV1257" s="13" t="s">
        <v>86</v>
      </c>
      <c r="AW1257" s="13" t="s">
        <v>41</v>
      </c>
      <c r="AX1257" s="13" t="s">
        <v>77</v>
      </c>
      <c r="AY1257" s="240" t="s">
        <v>153</v>
      </c>
    </row>
    <row r="1258" spans="2:51" s="12" customFormat="1" ht="13.5">
      <c r="B1258" s="218"/>
      <c r="C1258" s="219"/>
      <c r="D1258" s="220" t="s">
        <v>162</v>
      </c>
      <c r="E1258" s="221" t="s">
        <v>34</v>
      </c>
      <c r="F1258" s="222" t="s">
        <v>473</v>
      </c>
      <c r="G1258" s="219"/>
      <c r="H1258" s="223" t="s">
        <v>34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162</v>
      </c>
      <c r="AU1258" s="229" t="s">
        <v>86</v>
      </c>
      <c r="AV1258" s="12" t="s">
        <v>84</v>
      </c>
      <c r="AW1258" s="12" t="s">
        <v>41</v>
      </c>
      <c r="AX1258" s="12" t="s">
        <v>77</v>
      </c>
      <c r="AY1258" s="229" t="s">
        <v>153</v>
      </c>
    </row>
    <row r="1259" spans="2:51" s="13" customFormat="1" ht="13.5">
      <c r="B1259" s="230"/>
      <c r="C1259" s="231"/>
      <c r="D1259" s="220" t="s">
        <v>162</v>
      </c>
      <c r="E1259" s="232" t="s">
        <v>34</v>
      </c>
      <c r="F1259" s="233" t="s">
        <v>474</v>
      </c>
      <c r="G1259" s="231"/>
      <c r="H1259" s="234">
        <v>17.303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AT1259" s="240" t="s">
        <v>162</v>
      </c>
      <c r="AU1259" s="240" t="s">
        <v>86</v>
      </c>
      <c r="AV1259" s="13" t="s">
        <v>86</v>
      </c>
      <c r="AW1259" s="13" t="s">
        <v>41</v>
      </c>
      <c r="AX1259" s="13" t="s">
        <v>77</v>
      </c>
      <c r="AY1259" s="240" t="s">
        <v>153</v>
      </c>
    </row>
    <row r="1260" spans="2:51" s="14" customFormat="1" ht="13.5">
      <c r="B1260" s="241"/>
      <c r="C1260" s="242"/>
      <c r="D1260" s="243" t="s">
        <v>162</v>
      </c>
      <c r="E1260" s="244" t="s">
        <v>34</v>
      </c>
      <c r="F1260" s="245" t="s">
        <v>168</v>
      </c>
      <c r="G1260" s="242"/>
      <c r="H1260" s="246">
        <v>175.012</v>
      </c>
      <c r="I1260" s="247"/>
      <c r="J1260" s="242"/>
      <c r="K1260" s="242"/>
      <c r="L1260" s="248"/>
      <c r="M1260" s="249"/>
      <c r="N1260" s="250"/>
      <c r="O1260" s="250"/>
      <c r="P1260" s="250"/>
      <c r="Q1260" s="250"/>
      <c r="R1260" s="250"/>
      <c r="S1260" s="250"/>
      <c r="T1260" s="251"/>
      <c r="AT1260" s="252" t="s">
        <v>162</v>
      </c>
      <c r="AU1260" s="252" t="s">
        <v>86</v>
      </c>
      <c r="AV1260" s="14" t="s">
        <v>160</v>
      </c>
      <c r="AW1260" s="14" t="s">
        <v>41</v>
      </c>
      <c r="AX1260" s="14" t="s">
        <v>84</v>
      </c>
      <c r="AY1260" s="252" t="s">
        <v>153</v>
      </c>
    </row>
    <row r="1261" spans="2:65" s="1" customFormat="1" ht="22.5" customHeight="1">
      <c r="B1261" s="43"/>
      <c r="C1261" s="277" t="s">
        <v>1090</v>
      </c>
      <c r="D1261" s="277" t="s">
        <v>928</v>
      </c>
      <c r="E1261" s="278" t="s">
        <v>1091</v>
      </c>
      <c r="F1261" s="279" t="s">
        <v>1092</v>
      </c>
      <c r="G1261" s="280" t="s">
        <v>171</v>
      </c>
      <c r="H1261" s="281">
        <v>5.775</v>
      </c>
      <c r="I1261" s="282"/>
      <c r="J1261" s="283">
        <f>ROUND(I1261*H1261,2)</f>
        <v>0</v>
      </c>
      <c r="K1261" s="279" t="s">
        <v>159</v>
      </c>
      <c r="L1261" s="284"/>
      <c r="M1261" s="285" t="s">
        <v>34</v>
      </c>
      <c r="N1261" s="286" t="s">
        <v>48</v>
      </c>
      <c r="O1261" s="44"/>
      <c r="P1261" s="215">
        <f>O1261*H1261</f>
        <v>0</v>
      </c>
      <c r="Q1261" s="215">
        <v>0.55</v>
      </c>
      <c r="R1261" s="215">
        <f>Q1261*H1261</f>
        <v>3.1762500000000005</v>
      </c>
      <c r="S1261" s="215">
        <v>0</v>
      </c>
      <c r="T1261" s="216">
        <f>S1261*H1261</f>
        <v>0</v>
      </c>
      <c r="AR1261" s="25" t="s">
        <v>420</v>
      </c>
      <c r="AT1261" s="25" t="s">
        <v>928</v>
      </c>
      <c r="AU1261" s="25" t="s">
        <v>86</v>
      </c>
      <c r="AY1261" s="25" t="s">
        <v>153</v>
      </c>
      <c r="BE1261" s="217">
        <f>IF(N1261="základní",J1261,0)</f>
        <v>0</v>
      </c>
      <c r="BF1261" s="217">
        <f>IF(N1261="snížená",J1261,0)</f>
        <v>0</v>
      </c>
      <c r="BG1261" s="217">
        <f>IF(N1261="zákl. přenesená",J1261,0)</f>
        <v>0</v>
      </c>
      <c r="BH1261" s="217">
        <f>IF(N1261="sníž. přenesená",J1261,0)</f>
        <v>0</v>
      </c>
      <c r="BI1261" s="217">
        <f>IF(N1261="nulová",J1261,0)</f>
        <v>0</v>
      </c>
      <c r="BJ1261" s="25" t="s">
        <v>84</v>
      </c>
      <c r="BK1261" s="217">
        <f>ROUND(I1261*H1261,2)</f>
        <v>0</v>
      </c>
      <c r="BL1261" s="25" t="s">
        <v>288</v>
      </c>
      <c r="BM1261" s="25" t="s">
        <v>1093</v>
      </c>
    </row>
    <row r="1262" spans="2:51" s="12" customFormat="1" ht="13.5">
      <c r="B1262" s="218"/>
      <c r="C1262" s="219"/>
      <c r="D1262" s="220" t="s">
        <v>162</v>
      </c>
      <c r="E1262" s="221" t="s">
        <v>34</v>
      </c>
      <c r="F1262" s="222" t="s">
        <v>468</v>
      </c>
      <c r="G1262" s="219"/>
      <c r="H1262" s="223" t="s">
        <v>34</v>
      </c>
      <c r="I1262" s="224"/>
      <c r="J1262" s="219"/>
      <c r="K1262" s="219"/>
      <c r="L1262" s="225"/>
      <c r="M1262" s="226"/>
      <c r="N1262" s="227"/>
      <c r="O1262" s="227"/>
      <c r="P1262" s="227"/>
      <c r="Q1262" s="227"/>
      <c r="R1262" s="227"/>
      <c r="S1262" s="227"/>
      <c r="T1262" s="228"/>
      <c r="AT1262" s="229" t="s">
        <v>162</v>
      </c>
      <c r="AU1262" s="229" t="s">
        <v>86</v>
      </c>
      <c r="AV1262" s="12" t="s">
        <v>84</v>
      </c>
      <c r="AW1262" s="12" t="s">
        <v>41</v>
      </c>
      <c r="AX1262" s="12" t="s">
        <v>77</v>
      </c>
      <c r="AY1262" s="229" t="s">
        <v>153</v>
      </c>
    </row>
    <row r="1263" spans="2:51" s="13" customFormat="1" ht="13.5">
      <c r="B1263" s="230"/>
      <c r="C1263" s="231"/>
      <c r="D1263" s="220" t="s">
        <v>162</v>
      </c>
      <c r="E1263" s="232" t="s">
        <v>34</v>
      </c>
      <c r="F1263" s="233" t="s">
        <v>470</v>
      </c>
      <c r="G1263" s="231"/>
      <c r="H1263" s="234">
        <v>56.967</v>
      </c>
      <c r="I1263" s="235"/>
      <c r="J1263" s="231"/>
      <c r="K1263" s="231"/>
      <c r="L1263" s="236"/>
      <c r="M1263" s="237"/>
      <c r="N1263" s="238"/>
      <c r="O1263" s="238"/>
      <c r="P1263" s="238"/>
      <c r="Q1263" s="238"/>
      <c r="R1263" s="238"/>
      <c r="S1263" s="238"/>
      <c r="T1263" s="239"/>
      <c r="AT1263" s="240" t="s">
        <v>162</v>
      </c>
      <c r="AU1263" s="240" t="s">
        <v>86</v>
      </c>
      <c r="AV1263" s="13" t="s">
        <v>86</v>
      </c>
      <c r="AW1263" s="13" t="s">
        <v>41</v>
      </c>
      <c r="AX1263" s="13" t="s">
        <v>77</v>
      </c>
      <c r="AY1263" s="240" t="s">
        <v>153</v>
      </c>
    </row>
    <row r="1264" spans="2:51" s="12" customFormat="1" ht="13.5">
      <c r="B1264" s="218"/>
      <c r="C1264" s="219"/>
      <c r="D1264" s="220" t="s">
        <v>162</v>
      </c>
      <c r="E1264" s="221" t="s">
        <v>34</v>
      </c>
      <c r="F1264" s="222" t="s">
        <v>325</v>
      </c>
      <c r="G1264" s="219"/>
      <c r="H1264" s="223" t="s">
        <v>34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162</v>
      </c>
      <c r="AU1264" s="229" t="s">
        <v>86</v>
      </c>
      <c r="AV1264" s="12" t="s">
        <v>84</v>
      </c>
      <c r="AW1264" s="12" t="s">
        <v>41</v>
      </c>
      <c r="AX1264" s="12" t="s">
        <v>77</v>
      </c>
      <c r="AY1264" s="229" t="s">
        <v>153</v>
      </c>
    </row>
    <row r="1265" spans="2:51" s="12" customFormat="1" ht="13.5">
      <c r="B1265" s="218"/>
      <c r="C1265" s="219"/>
      <c r="D1265" s="220" t="s">
        <v>162</v>
      </c>
      <c r="E1265" s="221" t="s">
        <v>34</v>
      </c>
      <c r="F1265" s="222" t="s">
        <v>326</v>
      </c>
      <c r="G1265" s="219"/>
      <c r="H1265" s="223" t="s">
        <v>34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162</v>
      </c>
      <c r="AU1265" s="229" t="s">
        <v>86</v>
      </c>
      <c r="AV1265" s="12" t="s">
        <v>84</v>
      </c>
      <c r="AW1265" s="12" t="s">
        <v>41</v>
      </c>
      <c r="AX1265" s="12" t="s">
        <v>77</v>
      </c>
      <c r="AY1265" s="229" t="s">
        <v>153</v>
      </c>
    </row>
    <row r="1266" spans="2:51" s="13" customFormat="1" ht="13.5">
      <c r="B1266" s="230"/>
      <c r="C1266" s="231"/>
      <c r="D1266" s="220" t="s">
        <v>162</v>
      </c>
      <c r="E1266" s="232" t="s">
        <v>34</v>
      </c>
      <c r="F1266" s="233" t="s">
        <v>327</v>
      </c>
      <c r="G1266" s="231"/>
      <c r="H1266" s="234">
        <v>63.229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162</v>
      </c>
      <c r="AU1266" s="240" t="s">
        <v>86</v>
      </c>
      <c r="AV1266" s="13" t="s">
        <v>86</v>
      </c>
      <c r="AW1266" s="13" t="s">
        <v>41</v>
      </c>
      <c r="AX1266" s="13" t="s">
        <v>77</v>
      </c>
      <c r="AY1266" s="240" t="s">
        <v>153</v>
      </c>
    </row>
    <row r="1267" spans="2:51" s="12" customFormat="1" ht="13.5">
      <c r="B1267" s="218"/>
      <c r="C1267" s="219"/>
      <c r="D1267" s="220" t="s">
        <v>162</v>
      </c>
      <c r="E1267" s="221" t="s">
        <v>34</v>
      </c>
      <c r="F1267" s="222" t="s">
        <v>471</v>
      </c>
      <c r="G1267" s="219"/>
      <c r="H1267" s="223" t="s">
        <v>34</v>
      </c>
      <c r="I1267" s="224"/>
      <c r="J1267" s="219"/>
      <c r="K1267" s="219"/>
      <c r="L1267" s="225"/>
      <c r="M1267" s="226"/>
      <c r="N1267" s="227"/>
      <c r="O1267" s="227"/>
      <c r="P1267" s="227"/>
      <c r="Q1267" s="227"/>
      <c r="R1267" s="227"/>
      <c r="S1267" s="227"/>
      <c r="T1267" s="228"/>
      <c r="AT1267" s="229" t="s">
        <v>162</v>
      </c>
      <c r="AU1267" s="229" t="s">
        <v>86</v>
      </c>
      <c r="AV1267" s="12" t="s">
        <v>84</v>
      </c>
      <c r="AW1267" s="12" t="s">
        <v>41</v>
      </c>
      <c r="AX1267" s="12" t="s">
        <v>77</v>
      </c>
      <c r="AY1267" s="229" t="s">
        <v>153</v>
      </c>
    </row>
    <row r="1268" spans="2:51" s="13" customFormat="1" ht="13.5">
      <c r="B1268" s="230"/>
      <c r="C1268" s="231"/>
      <c r="D1268" s="220" t="s">
        <v>162</v>
      </c>
      <c r="E1268" s="232" t="s">
        <v>34</v>
      </c>
      <c r="F1268" s="233" t="s">
        <v>472</v>
      </c>
      <c r="G1268" s="231"/>
      <c r="H1268" s="234">
        <v>37.513</v>
      </c>
      <c r="I1268" s="235"/>
      <c r="J1268" s="231"/>
      <c r="K1268" s="231"/>
      <c r="L1268" s="236"/>
      <c r="M1268" s="237"/>
      <c r="N1268" s="238"/>
      <c r="O1268" s="238"/>
      <c r="P1268" s="238"/>
      <c r="Q1268" s="238"/>
      <c r="R1268" s="238"/>
      <c r="S1268" s="238"/>
      <c r="T1268" s="239"/>
      <c r="AT1268" s="240" t="s">
        <v>162</v>
      </c>
      <c r="AU1268" s="240" t="s">
        <v>86</v>
      </c>
      <c r="AV1268" s="13" t="s">
        <v>86</v>
      </c>
      <c r="AW1268" s="13" t="s">
        <v>41</v>
      </c>
      <c r="AX1268" s="13" t="s">
        <v>77</v>
      </c>
      <c r="AY1268" s="240" t="s">
        <v>153</v>
      </c>
    </row>
    <row r="1269" spans="2:51" s="12" customFormat="1" ht="13.5">
      <c r="B1269" s="218"/>
      <c r="C1269" s="219"/>
      <c r="D1269" s="220" t="s">
        <v>162</v>
      </c>
      <c r="E1269" s="221" t="s">
        <v>34</v>
      </c>
      <c r="F1269" s="222" t="s">
        <v>473</v>
      </c>
      <c r="G1269" s="219"/>
      <c r="H1269" s="223" t="s">
        <v>34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162</v>
      </c>
      <c r="AU1269" s="229" t="s">
        <v>86</v>
      </c>
      <c r="AV1269" s="12" t="s">
        <v>84</v>
      </c>
      <c r="AW1269" s="12" t="s">
        <v>41</v>
      </c>
      <c r="AX1269" s="12" t="s">
        <v>77</v>
      </c>
      <c r="AY1269" s="229" t="s">
        <v>153</v>
      </c>
    </row>
    <row r="1270" spans="2:51" s="13" customFormat="1" ht="13.5">
      <c r="B1270" s="230"/>
      <c r="C1270" s="231"/>
      <c r="D1270" s="220" t="s">
        <v>162</v>
      </c>
      <c r="E1270" s="232" t="s">
        <v>34</v>
      </c>
      <c r="F1270" s="233" t="s">
        <v>474</v>
      </c>
      <c r="G1270" s="231"/>
      <c r="H1270" s="234">
        <v>17.303</v>
      </c>
      <c r="I1270" s="235"/>
      <c r="J1270" s="231"/>
      <c r="K1270" s="231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162</v>
      </c>
      <c r="AU1270" s="240" t="s">
        <v>86</v>
      </c>
      <c r="AV1270" s="13" t="s">
        <v>86</v>
      </c>
      <c r="AW1270" s="13" t="s">
        <v>41</v>
      </c>
      <c r="AX1270" s="13" t="s">
        <v>77</v>
      </c>
      <c r="AY1270" s="240" t="s">
        <v>153</v>
      </c>
    </row>
    <row r="1271" spans="2:51" s="14" customFormat="1" ht="13.5">
      <c r="B1271" s="241"/>
      <c r="C1271" s="242"/>
      <c r="D1271" s="220" t="s">
        <v>162</v>
      </c>
      <c r="E1271" s="253" t="s">
        <v>34</v>
      </c>
      <c r="F1271" s="254" t="s">
        <v>168</v>
      </c>
      <c r="G1271" s="242"/>
      <c r="H1271" s="255">
        <v>175.012</v>
      </c>
      <c r="I1271" s="247"/>
      <c r="J1271" s="242"/>
      <c r="K1271" s="242"/>
      <c r="L1271" s="248"/>
      <c r="M1271" s="249"/>
      <c r="N1271" s="250"/>
      <c r="O1271" s="250"/>
      <c r="P1271" s="250"/>
      <c r="Q1271" s="250"/>
      <c r="R1271" s="250"/>
      <c r="S1271" s="250"/>
      <c r="T1271" s="251"/>
      <c r="AT1271" s="252" t="s">
        <v>162</v>
      </c>
      <c r="AU1271" s="252" t="s">
        <v>86</v>
      </c>
      <c r="AV1271" s="14" t="s">
        <v>160</v>
      </c>
      <c r="AW1271" s="14" t="s">
        <v>41</v>
      </c>
      <c r="AX1271" s="14" t="s">
        <v>77</v>
      </c>
      <c r="AY1271" s="252" t="s">
        <v>153</v>
      </c>
    </row>
    <row r="1272" spans="2:51" s="13" customFormat="1" ht="13.5">
      <c r="B1272" s="230"/>
      <c r="C1272" s="231"/>
      <c r="D1272" s="220" t="s">
        <v>162</v>
      </c>
      <c r="E1272" s="232" t="s">
        <v>34</v>
      </c>
      <c r="F1272" s="233" t="s">
        <v>1094</v>
      </c>
      <c r="G1272" s="231"/>
      <c r="H1272" s="234">
        <v>5.775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162</v>
      </c>
      <c r="AU1272" s="240" t="s">
        <v>86</v>
      </c>
      <c r="AV1272" s="13" t="s">
        <v>86</v>
      </c>
      <c r="AW1272" s="13" t="s">
        <v>41</v>
      </c>
      <c r="AX1272" s="13" t="s">
        <v>77</v>
      </c>
      <c r="AY1272" s="240" t="s">
        <v>153</v>
      </c>
    </row>
    <row r="1273" spans="2:51" s="14" customFormat="1" ht="13.5">
      <c r="B1273" s="241"/>
      <c r="C1273" s="242"/>
      <c r="D1273" s="243" t="s">
        <v>162</v>
      </c>
      <c r="E1273" s="244" t="s">
        <v>34</v>
      </c>
      <c r="F1273" s="245" t="s">
        <v>168</v>
      </c>
      <c r="G1273" s="242"/>
      <c r="H1273" s="246">
        <v>5.775</v>
      </c>
      <c r="I1273" s="247"/>
      <c r="J1273" s="242"/>
      <c r="K1273" s="242"/>
      <c r="L1273" s="248"/>
      <c r="M1273" s="249"/>
      <c r="N1273" s="250"/>
      <c r="O1273" s="250"/>
      <c r="P1273" s="250"/>
      <c r="Q1273" s="250"/>
      <c r="R1273" s="250"/>
      <c r="S1273" s="250"/>
      <c r="T1273" s="251"/>
      <c r="AT1273" s="252" t="s">
        <v>162</v>
      </c>
      <c r="AU1273" s="252" t="s">
        <v>86</v>
      </c>
      <c r="AV1273" s="14" t="s">
        <v>160</v>
      </c>
      <c r="AW1273" s="14" t="s">
        <v>41</v>
      </c>
      <c r="AX1273" s="14" t="s">
        <v>84</v>
      </c>
      <c r="AY1273" s="252" t="s">
        <v>153</v>
      </c>
    </row>
    <row r="1274" spans="2:65" s="1" customFormat="1" ht="31.5" customHeight="1">
      <c r="B1274" s="43"/>
      <c r="C1274" s="206" t="s">
        <v>1095</v>
      </c>
      <c r="D1274" s="206" t="s">
        <v>155</v>
      </c>
      <c r="E1274" s="207" t="s">
        <v>1096</v>
      </c>
      <c r="F1274" s="208" t="s">
        <v>1097</v>
      </c>
      <c r="G1274" s="209" t="s">
        <v>158</v>
      </c>
      <c r="H1274" s="210">
        <v>63.229</v>
      </c>
      <c r="I1274" s="211"/>
      <c r="J1274" s="212">
        <f>ROUND(I1274*H1274,2)</f>
        <v>0</v>
      </c>
      <c r="K1274" s="208" t="s">
        <v>159</v>
      </c>
      <c r="L1274" s="63"/>
      <c r="M1274" s="213" t="s">
        <v>34</v>
      </c>
      <c r="N1274" s="214" t="s">
        <v>48</v>
      </c>
      <c r="O1274" s="44"/>
      <c r="P1274" s="215">
        <f>O1274*H1274</f>
        <v>0</v>
      </c>
      <c r="Q1274" s="215">
        <v>0</v>
      </c>
      <c r="R1274" s="215">
        <f>Q1274*H1274</f>
        <v>0</v>
      </c>
      <c r="S1274" s="215">
        <v>0</v>
      </c>
      <c r="T1274" s="216">
        <f>S1274*H1274</f>
        <v>0</v>
      </c>
      <c r="AR1274" s="25" t="s">
        <v>288</v>
      </c>
      <c r="AT1274" s="25" t="s">
        <v>155</v>
      </c>
      <c r="AU1274" s="25" t="s">
        <v>86</v>
      </c>
      <c r="AY1274" s="25" t="s">
        <v>153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25" t="s">
        <v>84</v>
      </c>
      <c r="BK1274" s="217">
        <f>ROUND(I1274*H1274,2)</f>
        <v>0</v>
      </c>
      <c r="BL1274" s="25" t="s">
        <v>288</v>
      </c>
      <c r="BM1274" s="25" t="s">
        <v>1098</v>
      </c>
    </row>
    <row r="1275" spans="2:51" s="12" customFormat="1" ht="13.5">
      <c r="B1275" s="218"/>
      <c r="C1275" s="219"/>
      <c r="D1275" s="220" t="s">
        <v>162</v>
      </c>
      <c r="E1275" s="221" t="s">
        <v>34</v>
      </c>
      <c r="F1275" s="222" t="s">
        <v>325</v>
      </c>
      <c r="G1275" s="219"/>
      <c r="H1275" s="223" t="s">
        <v>34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162</v>
      </c>
      <c r="AU1275" s="229" t="s">
        <v>86</v>
      </c>
      <c r="AV1275" s="12" t="s">
        <v>84</v>
      </c>
      <c r="AW1275" s="12" t="s">
        <v>41</v>
      </c>
      <c r="AX1275" s="12" t="s">
        <v>77</v>
      </c>
      <c r="AY1275" s="229" t="s">
        <v>153</v>
      </c>
    </row>
    <row r="1276" spans="2:51" s="12" customFormat="1" ht="13.5">
      <c r="B1276" s="218"/>
      <c r="C1276" s="219"/>
      <c r="D1276" s="220" t="s">
        <v>162</v>
      </c>
      <c r="E1276" s="221" t="s">
        <v>34</v>
      </c>
      <c r="F1276" s="222" t="s">
        <v>326</v>
      </c>
      <c r="G1276" s="219"/>
      <c r="H1276" s="223" t="s">
        <v>34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162</v>
      </c>
      <c r="AU1276" s="229" t="s">
        <v>86</v>
      </c>
      <c r="AV1276" s="12" t="s">
        <v>84</v>
      </c>
      <c r="AW1276" s="12" t="s">
        <v>41</v>
      </c>
      <c r="AX1276" s="12" t="s">
        <v>77</v>
      </c>
      <c r="AY1276" s="229" t="s">
        <v>153</v>
      </c>
    </row>
    <row r="1277" spans="2:51" s="13" customFormat="1" ht="13.5">
      <c r="B1277" s="230"/>
      <c r="C1277" s="231"/>
      <c r="D1277" s="220" t="s">
        <v>162</v>
      </c>
      <c r="E1277" s="232" t="s">
        <v>34</v>
      </c>
      <c r="F1277" s="233" t="s">
        <v>327</v>
      </c>
      <c r="G1277" s="231"/>
      <c r="H1277" s="234">
        <v>63.229</v>
      </c>
      <c r="I1277" s="235"/>
      <c r="J1277" s="231"/>
      <c r="K1277" s="231"/>
      <c r="L1277" s="236"/>
      <c r="M1277" s="237"/>
      <c r="N1277" s="238"/>
      <c r="O1277" s="238"/>
      <c r="P1277" s="238"/>
      <c r="Q1277" s="238"/>
      <c r="R1277" s="238"/>
      <c r="S1277" s="238"/>
      <c r="T1277" s="239"/>
      <c r="AT1277" s="240" t="s">
        <v>162</v>
      </c>
      <c r="AU1277" s="240" t="s">
        <v>86</v>
      </c>
      <c r="AV1277" s="13" t="s">
        <v>86</v>
      </c>
      <c r="AW1277" s="13" t="s">
        <v>41</v>
      </c>
      <c r="AX1277" s="13" t="s">
        <v>77</v>
      </c>
      <c r="AY1277" s="240" t="s">
        <v>153</v>
      </c>
    </row>
    <row r="1278" spans="2:51" s="14" customFormat="1" ht="13.5">
      <c r="B1278" s="241"/>
      <c r="C1278" s="242"/>
      <c r="D1278" s="243" t="s">
        <v>162</v>
      </c>
      <c r="E1278" s="244" t="s">
        <v>34</v>
      </c>
      <c r="F1278" s="245" t="s">
        <v>168</v>
      </c>
      <c r="G1278" s="242"/>
      <c r="H1278" s="246">
        <v>63.229</v>
      </c>
      <c r="I1278" s="247"/>
      <c r="J1278" s="242"/>
      <c r="K1278" s="242"/>
      <c r="L1278" s="248"/>
      <c r="M1278" s="249"/>
      <c r="N1278" s="250"/>
      <c r="O1278" s="250"/>
      <c r="P1278" s="250"/>
      <c r="Q1278" s="250"/>
      <c r="R1278" s="250"/>
      <c r="S1278" s="250"/>
      <c r="T1278" s="251"/>
      <c r="AT1278" s="252" t="s">
        <v>162</v>
      </c>
      <c r="AU1278" s="252" t="s">
        <v>86</v>
      </c>
      <c r="AV1278" s="14" t="s">
        <v>160</v>
      </c>
      <c r="AW1278" s="14" t="s">
        <v>41</v>
      </c>
      <c r="AX1278" s="14" t="s">
        <v>84</v>
      </c>
      <c r="AY1278" s="252" t="s">
        <v>153</v>
      </c>
    </row>
    <row r="1279" spans="2:65" s="1" customFormat="1" ht="22.5" customHeight="1">
      <c r="B1279" s="43"/>
      <c r="C1279" s="277" t="s">
        <v>1099</v>
      </c>
      <c r="D1279" s="277" t="s">
        <v>928</v>
      </c>
      <c r="E1279" s="278" t="s">
        <v>1100</v>
      </c>
      <c r="F1279" s="279" t="s">
        <v>1101</v>
      </c>
      <c r="G1279" s="280" t="s">
        <v>171</v>
      </c>
      <c r="H1279" s="281">
        <v>0.501</v>
      </c>
      <c r="I1279" s="282"/>
      <c r="J1279" s="283">
        <f>ROUND(I1279*H1279,2)</f>
        <v>0</v>
      </c>
      <c r="K1279" s="279" t="s">
        <v>159</v>
      </c>
      <c r="L1279" s="284"/>
      <c r="M1279" s="285" t="s">
        <v>34</v>
      </c>
      <c r="N1279" s="286" t="s">
        <v>48</v>
      </c>
      <c r="O1279" s="44"/>
      <c r="P1279" s="215">
        <f>O1279*H1279</f>
        <v>0</v>
      </c>
      <c r="Q1279" s="215">
        <v>0.55</v>
      </c>
      <c r="R1279" s="215">
        <f>Q1279*H1279</f>
        <v>0.27555</v>
      </c>
      <c r="S1279" s="215">
        <v>0</v>
      </c>
      <c r="T1279" s="216">
        <f>S1279*H1279</f>
        <v>0</v>
      </c>
      <c r="AR1279" s="25" t="s">
        <v>420</v>
      </c>
      <c r="AT1279" s="25" t="s">
        <v>928</v>
      </c>
      <c r="AU1279" s="25" t="s">
        <v>86</v>
      </c>
      <c r="AY1279" s="25" t="s">
        <v>153</v>
      </c>
      <c r="BE1279" s="217">
        <f>IF(N1279="základní",J1279,0)</f>
        <v>0</v>
      </c>
      <c r="BF1279" s="217">
        <f>IF(N1279="snížená",J1279,0)</f>
        <v>0</v>
      </c>
      <c r="BG1279" s="217">
        <f>IF(N1279="zákl. přenesená",J1279,0)</f>
        <v>0</v>
      </c>
      <c r="BH1279" s="217">
        <f>IF(N1279="sníž. přenesená",J1279,0)</f>
        <v>0</v>
      </c>
      <c r="BI1279" s="217">
        <f>IF(N1279="nulová",J1279,0)</f>
        <v>0</v>
      </c>
      <c r="BJ1279" s="25" t="s">
        <v>84</v>
      </c>
      <c r="BK1279" s="217">
        <f>ROUND(I1279*H1279,2)</f>
        <v>0</v>
      </c>
      <c r="BL1279" s="25" t="s">
        <v>288</v>
      </c>
      <c r="BM1279" s="25" t="s">
        <v>1102</v>
      </c>
    </row>
    <row r="1280" spans="2:51" s="12" customFormat="1" ht="13.5">
      <c r="B1280" s="218"/>
      <c r="C1280" s="219"/>
      <c r="D1280" s="220" t="s">
        <v>162</v>
      </c>
      <c r="E1280" s="221" t="s">
        <v>34</v>
      </c>
      <c r="F1280" s="222" t="s">
        <v>325</v>
      </c>
      <c r="G1280" s="219"/>
      <c r="H1280" s="223" t="s">
        <v>34</v>
      </c>
      <c r="I1280" s="224"/>
      <c r="J1280" s="219"/>
      <c r="K1280" s="219"/>
      <c r="L1280" s="225"/>
      <c r="M1280" s="226"/>
      <c r="N1280" s="227"/>
      <c r="O1280" s="227"/>
      <c r="P1280" s="227"/>
      <c r="Q1280" s="227"/>
      <c r="R1280" s="227"/>
      <c r="S1280" s="227"/>
      <c r="T1280" s="228"/>
      <c r="AT1280" s="229" t="s">
        <v>162</v>
      </c>
      <c r="AU1280" s="229" t="s">
        <v>86</v>
      </c>
      <c r="AV1280" s="12" t="s">
        <v>84</v>
      </c>
      <c r="AW1280" s="12" t="s">
        <v>41</v>
      </c>
      <c r="AX1280" s="12" t="s">
        <v>77</v>
      </c>
      <c r="AY1280" s="229" t="s">
        <v>153</v>
      </c>
    </row>
    <row r="1281" spans="2:51" s="12" customFormat="1" ht="13.5">
      <c r="B1281" s="218"/>
      <c r="C1281" s="219"/>
      <c r="D1281" s="220" t="s">
        <v>162</v>
      </c>
      <c r="E1281" s="221" t="s">
        <v>34</v>
      </c>
      <c r="F1281" s="222" t="s">
        <v>326</v>
      </c>
      <c r="G1281" s="219"/>
      <c r="H1281" s="223" t="s">
        <v>34</v>
      </c>
      <c r="I1281" s="224"/>
      <c r="J1281" s="219"/>
      <c r="K1281" s="219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162</v>
      </c>
      <c r="AU1281" s="229" t="s">
        <v>86</v>
      </c>
      <c r="AV1281" s="12" t="s">
        <v>84</v>
      </c>
      <c r="AW1281" s="12" t="s">
        <v>41</v>
      </c>
      <c r="AX1281" s="12" t="s">
        <v>77</v>
      </c>
      <c r="AY1281" s="229" t="s">
        <v>153</v>
      </c>
    </row>
    <row r="1282" spans="2:51" s="13" customFormat="1" ht="13.5">
      <c r="B1282" s="230"/>
      <c r="C1282" s="231"/>
      <c r="D1282" s="220" t="s">
        <v>162</v>
      </c>
      <c r="E1282" s="232" t="s">
        <v>34</v>
      </c>
      <c r="F1282" s="233" t="s">
        <v>327</v>
      </c>
      <c r="G1282" s="231"/>
      <c r="H1282" s="234">
        <v>63.229</v>
      </c>
      <c r="I1282" s="235"/>
      <c r="J1282" s="231"/>
      <c r="K1282" s="231"/>
      <c r="L1282" s="236"/>
      <c r="M1282" s="237"/>
      <c r="N1282" s="238"/>
      <c r="O1282" s="238"/>
      <c r="P1282" s="238"/>
      <c r="Q1282" s="238"/>
      <c r="R1282" s="238"/>
      <c r="S1282" s="238"/>
      <c r="T1282" s="239"/>
      <c r="AT1282" s="240" t="s">
        <v>162</v>
      </c>
      <c r="AU1282" s="240" t="s">
        <v>86</v>
      </c>
      <c r="AV1282" s="13" t="s">
        <v>86</v>
      </c>
      <c r="AW1282" s="13" t="s">
        <v>41</v>
      </c>
      <c r="AX1282" s="13" t="s">
        <v>77</v>
      </c>
      <c r="AY1282" s="240" t="s">
        <v>153</v>
      </c>
    </row>
    <row r="1283" spans="2:51" s="14" customFormat="1" ht="13.5">
      <c r="B1283" s="241"/>
      <c r="C1283" s="242"/>
      <c r="D1283" s="220" t="s">
        <v>162</v>
      </c>
      <c r="E1283" s="253" t="s">
        <v>34</v>
      </c>
      <c r="F1283" s="254" t="s">
        <v>168</v>
      </c>
      <c r="G1283" s="242"/>
      <c r="H1283" s="255">
        <v>63.229</v>
      </c>
      <c r="I1283" s="247"/>
      <c r="J1283" s="242"/>
      <c r="K1283" s="242"/>
      <c r="L1283" s="248"/>
      <c r="M1283" s="249"/>
      <c r="N1283" s="250"/>
      <c r="O1283" s="250"/>
      <c r="P1283" s="250"/>
      <c r="Q1283" s="250"/>
      <c r="R1283" s="250"/>
      <c r="S1283" s="250"/>
      <c r="T1283" s="251"/>
      <c r="AT1283" s="252" t="s">
        <v>162</v>
      </c>
      <c r="AU1283" s="252" t="s">
        <v>86</v>
      </c>
      <c r="AV1283" s="14" t="s">
        <v>160</v>
      </c>
      <c r="AW1283" s="14" t="s">
        <v>41</v>
      </c>
      <c r="AX1283" s="14" t="s">
        <v>77</v>
      </c>
      <c r="AY1283" s="252" t="s">
        <v>153</v>
      </c>
    </row>
    <row r="1284" spans="2:51" s="13" customFormat="1" ht="13.5">
      <c r="B1284" s="230"/>
      <c r="C1284" s="231"/>
      <c r="D1284" s="220" t="s">
        <v>162</v>
      </c>
      <c r="E1284" s="232" t="s">
        <v>34</v>
      </c>
      <c r="F1284" s="233" t="s">
        <v>1103</v>
      </c>
      <c r="G1284" s="231"/>
      <c r="H1284" s="234">
        <v>0.501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162</v>
      </c>
      <c r="AU1284" s="240" t="s">
        <v>86</v>
      </c>
      <c r="AV1284" s="13" t="s">
        <v>86</v>
      </c>
      <c r="AW1284" s="13" t="s">
        <v>41</v>
      </c>
      <c r="AX1284" s="13" t="s">
        <v>77</v>
      </c>
      <c r="AY1284" s="240" t="s">
        <v>153</v>
      </c>
    </row>
    <row r="1285" spans="2:51" s="14" customFormat="1" ht="13.5">
      <c r="B1285" s="241"/>
      <c r="C1285" s="242"/>
      <c r="D1285" s="243" t="s">
        <v>162</v>
      </c>
      <c r="E1285" s="244" t="s">
        <v>34</v>
      </c>
      <c r="F1285" s="245" t="s">
        <v>168</v>
      </c>
      <c r="G1285" s="242"/>
      <c r="H1285" s="246">
        <v>0.501</v>
      </c>
      <c r="I1285" s="247"/>
      <c r="J1285" s="242"/>
      <c r="K1285" s="242"/>
      <c r="L1285" s="248"/>
      <c r="M1285" s="249"/>
      <c r="N1285" s="250"/>
      <c r="O1285" s="250"/>
      <c r="P1285" s="250"/>
      <c r="Q1285" s="250"/>
      <c r="R1285" s="250"/>
      <c r="S1285" s="250"/>
      <c r="T1285" s="251"/>
      <c r="AT1285" s="252" t="s">
        <v>162</v>
      </c>
      <c r="AU1285" s="252" t="s">
        <v>86</v>
      </c>
      <c r="AV1285" s="14" t="s">
        <v>160</v>
      </c>
      <c r="AW1285" s="14" t="s">
        <v>41</v>
      </c>
      <c r="AX1285" s="14" t="s">
        <v>84</v>
      </c>
      <c r="AY1285" s="252" t="s">
        <v>153</v>
      </c>
    </row>
    <row r="1286" spans="2:65" s="1" customFormat="1" ht="31.5" customHeight="1">
      <c r="B1286" s="43"/>
      <c r="C1286" s="206" t="s">
        <v>1104</v>
      </c>
      <c r="D1286" s="206" t="s">
        <v>155</v>
      </c>
      <c r="E1286" s="207" t="s">
        <v>1105</v>
      </c>
      <c r="F1286" s="208" t="s">
        <v>1106</v>
      </c>
      <c r="G1286" s="209" t="s">
        <v>171</v>
      </c>
      <c r="H1286" s="210">
        <v>5.25</v>
      </c>
      <c r="I1286" s="211"/>
      <c r="J1286" s="212">
        <f>ROUND(I1286*H1286,2)</f>
        <v>0</v>
      </c>
      <c r="K1286" s="208" t="s">
        <v>159</v>
      </c>
      <c r="L1286" s="63"/>
      <c r="M1286" s="213" t="s">
        <v>34</v>
      </c>
      <c r="N1286" s="214" t="s">
        <v>48</v>
      </c>
      <c r="O1286" s="44"/>
      <c r="P1286" s="215">
        <f>O1286*H1286</f>
        <v>0</v>
      </c>
      <c r="Q1286" s="215">
        <v>0.02337</v>
      </c>
      <c r="R1286" s="215">
        <f>Q1286*H1286</f>
        <v>0.1226925</v>
      </c>
      <c r="S1286" s="215">
        <v>0</v>
      </c>
      <c r="T1286" s="216">
        <f>S1286*H1286</f>
        <v>0</v>
      </c>
      <c r="AR1286" s="25" t="s">
        <v>288</v>
      </c>
      <c r="AT1286" s="25" t="s">
        <v>155</v>
      </c>
      <c r="AU1286" s="25" t="s">
        <v>86</v>
      </c>
      <c r="AY1286" s="25" t="s">
        <v>153</v>
      </c>
      <c r="BE1286" s="217">
        <f>IF(N1286="základní",J1286,0)</f>
        <v>0</v>
      </c>
      <c r="BF1286" s="217">
        <f>IF(N1286="snížená",J1286,0)</f>
        <v>0</v>
      </c>
      <c r="BG1286" s="217">
        <f>IF(N1286="zákl. přenesená",J1286,0)</f>
        <v>0</v>
      </c>
      <c r="BH1286" s="217">
        <f>IF(N1286="sníž. přenesená",J1286,0)</f>
        <v>0</v>
      </c>
      <c r="BI1286" s="217">
        <f>IF(N1286="nulová",J1286,0)</f>
        <v>0</v>
      </c>
      <c r="BJ1286" s="25" t="s">
        <v>84</v>
      </c>
      <c r="BK1286" s="217">
        <f>ROUND(I1286*H1286,2)</f>
        <v>0</v>
      </c>
      <c r="BL1286" s="25" t="s">
        <v>288</v>
      </c>
      <c r="BM1286" s="25" t="s">
        <v>1107</v>
      </c>
    </row>
    <row r="1287" spans="2:51" s="12" customFormat="1" ht="13.5">
      <c r="B1287" s="218"/>
      <c r="C1287" s="219"/>
      <c r="D1287" s="220" t="s">
        <v>162</v>
      </c>
      <c r="E1287" s="221" t="s">
        <v>34</v>
      </c>
      <c r="F1287" s="222" t="s">
        <v>468</v>
      </c>
      <c r="G1287" s="219"/>
      <c r="H1287" s="223" t="s">
        <v>34</v>
      </c>
      <c r="I1287" s="224"/>
      <c r="J1287" s="219"/>
      <c r="K1287" s="219"/>
      <c r="L1287" s="225"/>
      <c r="M1287" s="226"/>
      <c r="N1287" s="227"/>
      <c r="O1287" s="227"/>
      <c r="P1287" s="227"/>
      <c r="Q1287" s="227"/>
      <c r="R1287" s="227"/>
      <c r="S1287" s="227"/>
      <c r="T1287" s="228"/>
      <c r="AT1287" s="229" t="s">
        <v>162</v>
      </c>
      <c r="AU1287" s="229" t="s">
        <v>86</v>
      </c>
      <c r="AV1287" s="12" t="s">
        <v>84</v>
      </c>
      <c r="AW1287" s="12" t="s">
        <v>41</v>
      </c>
      <c r="AX1287" s="12" t="s">
        <v>77</v>
      </c>
      <c r="AY1287" s="229" t="s">
        <v>153</v>
      </c>
    </row>
    <row r="1288" spans="2:51" s="13" customFormat="1" ht="13.5">
      <c r="B1288" s="230"/>
      <c r="C1288" s="231"/>
      <c r="D1288" s="220" t="s">
        <v>162</v>
      </c>
      <c r="E1288" s="232" t="s">
        <v>34</v>
      </c>
      <c r="F1288" s="233" t="s">
        <v>470</v>
      </c>
      <c r="G1288" s="231"/>
      <c r="H1288" s="234">
        <v>56.967</v>
      </c>
      <c r="I1288" s="235"/>
      <c r="J1288" s="231"/>
      <c r="K1288" s="231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162</v>
      </c>
      <c r="AU1288" s="240" t="s">
        <v>86</v>
      </c>
      <c r="AV1288" s="13" t="s">
        <v>86</v>
      </c>
      <c r="AW1288" s="13" t="s">
        <v>41</v>
      </c>
      <c r="AX1288" s="13" t="s">
        <v>77</v>
      </c>
      <c r="AY1288" s="240" t="s">
        <v>153</v>
      </c>
    </row>
    <row r="1289" spans="2:51" s="12" customFormat="1" ht="13.5">
      <c r="B1289" s="218"/>
      <c r="C1289" s="219"/>
      <c r="D1289" s="220" t="s">
        <v>162</v>
      </c>
      <c r="E1289" s="221" t="s">
        <v>34</v>
      </c>
      <c r="F1289" s="222" t="s">
        <v>325</v>
      </c>
      <c r="G1289" s="219"/>
      <c r="H1289" s="223" t="s">
        <v>34</v>
      </c>
      <c r="I1289" s="224"/>
      <c r="J1289" s="219"/>
      <c r="K1289" s="219"/>
      <c r="L1289" s="225"/>
      <c r="M1289" s="226"/>
      <c r="N1289" s="227"/>
      <c r="O1289" s="227"/>
      <c r="P1289" s="227"/>
      <c r="Q1289" s="227"/>
      <c r="R1289" s="227"/>
      <c r="S1289" s="227"/>
      <c r="T1289" s="228"/>
      <c r="AT1289" s="229" t="s">
        <v>162</v>
      </c>
      <c r="AU1289" s="229" t="s">
        <v>86</v>
      </c>
      <c r="AV1289" s="12" t="s">
        <v>84</v>
      </c>
      <c r="AW1289" s="12" t="s">
        <v>41</v>
      </c>
      <c r="AX1289" s="12" t="s">
        <v>77</v>
      </c>
      <c r="AY1289" s="229" t="s">
        <v>153</v>
      </c>
    </row>
    <row r="1290" spans="2:51" s="12" customFormat="1" ht="13.5">
      <c r="B1290" s="218"/>
      <c r="C1290" s="219"/>
      <c r="D1290" s="220" t="s">
        <v>162</v>
      </c>
      <c r="E1290" s="221" t="s">
        <v>34</v>
      </c>
      <c r="F1290" s="222" t="s">
        <v>326</v>
      </c>
      <c r="G1290" s="219"/>
      <c r="H1290" s="223" t="s">
        <v>34</v>
      </c>
      <c r="I1290" s="224"/>
      <c r="J1290" s="219"/>
      <c r="K1290" s="219"/>
      <c r="L1290" s="225"/>
      <c r="M1290" s="226"/>
      <c r="N1290" s="227"/>
      <c r="O1290" s="227"/>
      <c r="P1290" s="227"/>
      <c r="Q1290" s="227"/>
      <c r="R1290" s="227"/>
      <c r="S1290" s="227"/>
      <c r="T1290" s="228"/>
      <c r="AT1290" s="229" t="s">
        <v>162</v>
      </c>
      <c r="AU1290" s="229" t="s">
        <v>86</v>
      </c>
      <c r="AV1290" s="12" t="s">
        <v>84</v>
      </c>
      <c r="AW1290" s="12" t="s">
        <v>41</v>
      </c>
      <c r="AX1290" s="12" t="s">
        <v>77</v>
      </c>
      <c r="AY1290" s="229" t="s">
        <v>153</v>
      </c>
    </row>
    <row r="1291" spans="2:51" s="13" customFormat="1" ht="13.5">
      <c r="B1291" s="230"/>
      <c r="C1291" s="231"/>
      <c r="D1291" s="220" t="s">
        <v>162</v>
      </c>
      <c r="E1291" s="232" t="s">
        <v>34</v>
      </c>
      <c r="F1291" s="233" t="s">
        <v>327</v>
      </c>
      <c r="G1291" s="231"/>
      <c r="H1291" s="234">
        <v>63.229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AT1291" s="240" t="s">
        <v>162</v>
      </c>
      <c r="AU1291" s="240" t="s">
        <v>86</v>
      </c>
      <c r="AV1291" s="13" t="s">
        <v>86</v>
      </c>
      <c r="AW1291" s="13" t="s">
        <v>41</v>
      </c>
      <c r="AX1291" s="13" t="s">
        <v>77</v>
      </c>
      <c r="AY1291" s="240" t="s">
        <v>153</v>
      </c>
    </row>
    <row r="1292" spans="2:51" s="12" customFormat="1" ht="13.5">
      <c r="B1292" s="218"/>
      <c r="C1292" s="219"/>
      <c r="D1292" s="220" t="s">
        <v>162</v>
      </c>
      <c r="E1292" s="221" t="s">
        <v>34</v>
      </c>
      <c r="F1292" s="222" t="s">
        <v>471</v>
      </c>
      <c r="G1292" s="219"/>
      <c r="H1292" s="223" t="s">
        <v>34</v>
      </c>
      <c r="I1292" s="224"/>
      <c r="J1292" s="219"/>
      <c r="K1292" s="219"/>
      <c r="L1292" s="225"/>
      <c r="M1292" s="226"/>
      <c r="N1292" s="227"/>
      <c r="O1292" s="227"/>
      <c r="P1292" s="227"/>
      <c r="Q1292" s="227"/>
      <c r="R1292" s="227"/>
      <c r="S1292" s="227"/>
      <c r="T1292" s="228"/>
      <c r="AT1292" s="229" t="s">
        <v>162</v>
      </c>
      <c r="AU1292" s="229" t="s">
        <v>86</v>
      </c>
      <c r="AV1292" s="12" t="s">
        <v>84</v>
      </c>
      <c r="AW1292" s="12" t="s">
        <v>41</v>
      </c>
      <c r="AX1292" s="12" t="s">
        <v>77</v>
      </c>
      <c r="AY1292" s="229" t="s">
        <v>153</v>
      </c>
    </row>
    <row r="1293" spans="2:51" s="13" customFormat="1" ht="13.5">
      <c r="B1293" s="230"/>
      <c r="C1293" s="231"/>
      <c r="D1293" s="220" t="s">
        <v>162</v>
      </c>
      <c r="E1293" s="232" t="s">
        <v>34</v>
      </c>
      <c r="F1293" s="233" t="s">
        <v>472</v>
      </c>
      <c r="G1293" s="231"/>
      <c r="H1293" s="234">
        <v>37.513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162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153</v>
      </c>
    </row>
    <row r="1294" spans="2:51" s="12" customFormat="1" ht="13.5">
      <c r="B1294" s="218"/>
      <c r="C1294" s="219"/>
      <c r="D1294" s="220" t="s">
        <v>162</v>
      </c>
      <c r="E1294" s="221" t="s">
        <v>34</v>
      </c>
      <c r="F1294" s="222" t="s">
        <v>473</v>
      </c>
      <c r="G1294" s="219"/>
      <c r="H1294" s="223" t="s">
        <v>34</v>
      </c>
      <c r="I1294" s="224"/>
      <c r="J1294" s="219"/>
      <c r="K1294" s="219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162</v>
      </c>
      <c r="AU1294" s="229" t="s">
        <v>86</v>
      </c>
      <c r="AV1294" s="12" t="s">
        <v>84</v>
      </c>
      <c r="AW1294" s="12" t="s">
        <v>41</v>
      </c>
      <c r="AX1294" s="12" t="s">
        <v>77</v>
      </c>
      <c r="AY1294" s="229" t="s">
        <v>153</v>
      </c>
    </row>
    <row r="1295" spans="2:51" s="13" customFormat="1" ht="13.5">
      <c r="B1295" s="230"/>
      <c r="C1295" s="231"/>
      <c r="D1295" s="220" t="s">
        <v>162</v>
      </c>
      <c r="E1295" s="232" t="s">
        <v>34</v>
      </c>
      <c r="F1295" s="233" t="s">
        <v>474</v>
      </c>
      <c r="G1295" s="231"/>
      <c r="H1295" s="234">
        <v>17.303</v>
      </c>
      <c r="I1295" s="235"/>
      <c r="J1295" s="231"/>
      <c r="K1295" s="231"/>
      <c r="L1295" s="236"/>
      <c r="M1295" s="237"/>
      <c r="N1295" s="238"/>
      <c r="O1295" s="238"/>
      <c r="P1295" s="238"/>
      <c r="Q1295" s="238"/>
      <c r="R1295" s="238"/>
      <c r="S1295" s="238"/>
      <c r="T1295" s="239"/>
      <c r="AT1295" s="240" t="s">
        <v>162</v>
      </c>
      <c r="AU1295" s="240" t="s">
        <v>86</v>
      </c>
      <c r="AV1295" s="13" t="s">
        <v>86</v>
      </c>
      <c r="AW1295" s="13" t="s">
        <v>41</v>
      </c>
      <c r="AX1295" s="13" t="s">
        <v>77</v>
      </c>
      <c r="AY1295" s="240" t="s">
        <v>153</v>
      </c>
    </row>
    <row r="1296" spans="2:51" s="14" customFormat="1" ht="13.5">
      <c r="B1296" s="241"/>
      <c r="C1296" s="242"/>
      <c r="D1296" s="220" t="s">
        <v>162</v>
      </c>
      <c r="E1296" s="253" t="s">
        <v>34</v>
      </c>
      <c r="F1296" s="254" t="s">
        <v>168</v>
      </c>
      <c r="G1296" s="242"/>
      <c r="H1296" s="255">
        <v>175.012</v>
      </c>
      <c r="I1296" s="247"/>
      <c r="J1296" s="242"/>
      <c r="K1296" s="242"/>
      <c r="L1296" s="248"/>
      <c r="M1296" s="249"/>
      <c r="N1296" s="250"/>
      <c r="O1296" s="250"/>
      <c r="P1296" s="250"/>
      <c r="Q1296" s="250"/>
      <c r="R1296" s="250"/>
      <c r="S1296" s="250"/>
      <c r="T1296" s="251"/>
      <c r="AT1296" s="252" t="s">
        <v>162</v>
      </c>
      <c r="AU1296" s="252" t="s">
        <v>86</v>
      </c>
      <c r="AV1296" s="14" t="s">
        <v>160</v>
      </c>
      <c r="AW1296" s="14" t="s">
        <v>41</v>
      </c>
      <c r="AX1296" s="14" t="s">
        <v>77</v>
      </c>
      <c r="AY1296" s="252" t="s">
        <v>153</v>
      </c>
    </row>
    <row r="1297" spans="2:51" s="13" customFormat="1" ht="13.5">
      <c r="B1297" s="230"/>
      <c r="C1297" s="231"/>
      <c r="D1297" s="220" t="s">
        <v>162</v>
      </c>
      <c r="E1297" s="232" t="s">
        <v>34</v>
      </c>
      <c r="F1297" s="233" t="s">
        <v>1108</v>
      </c>
      <c r="G1297" s="231"/>
      <c r="H1297" s="234">
        <v>5.25</v>
      </c>
      <c r="I1297" s="235"/>
      <c r="J1297" s="231"/>
      <c r="K1297" s="231"/>
      <c r="L1297" s="236"/>
      <c r="M1297" s="237"/>
      <c r="N1297" s="238"/>
      <c r="O1297" s="238"/>
      <c r="P1297" s="238"/>
      <c r="Q1297" s="238"/>
      <c r="R1297" s="238"/>
      <c r="S1297" s="238"/>
      <c r="T1297" s="239"/>
      <c r="AT1297" s="240" t="s">
        <v>162</v>
      </c>
      <c r="AU1297" s="240" t="s">
        <v>86</v>
      </c>
      <c r="AV1297" s="13" t="s">
        <v>86</v>
      </c>
      <c r="AW1297" s="13" t="s">
        <v>41</v>
      </c>
      <c r="AX1297" s="13" t="s">
        <v>77</v>
      </c>
      <c r="AY1297" s="240" t="s">
        <v>153</v>
      </c>
    </row>
    <row r="1298" spans="2:51" s="14" customFormat="1" ht="13.5">
      <c r="B1298" s="241"/>
      <c r="C1298" s="242"/>
      <c r="D1298" s="243" t="s">
        <v>162</v>
      </c>
      <c r="E1298" s="244" t="s">
        <v>34</v>
      </c>
      <c r="F1298" s="245" t="s">
        <v>168</v>
      </c>
      <c r="G1298" s="242"/>
      <c r="H1298" s="246">
        <v>5.25</v>
      </c>
      <c r="I1298" s="247"/>
      <c r="J1298" s="242"/>
      <c r="K1298" s="242"/>
      <c r="L1298" s="248"/>
      <c r="M1298" s="249"/>
      <c r="N1298" s="250"/>
      <c r="O1298" s="250"/>
      <c r="P1298" s="250"/>
      <c r="Q1298" s="250"/>
      <c r="R1298" s="250"/>
      <c r="S1298" s="250"/>
      <c r="T1298" s="251"/>
      <c r="AT1298" s="252" t="s">
        <v>162</v>
      </c>
      <c r="AU1298" s="252" t="s">
        <v>86</v>
      </c>
      <c r="AV1298" s="14" t="s">
        <v>160</v>
      </c>
      <c r="AW1298" s="14" t="s">
        <v>41</v>
      </c>
      <c r="AX1298" s="14" t="s">
        <v>84</v>
      </c>
      <c r="AY1298" s="252" t="s">
        <v>153</v>
      </c>
    </row>
    <row r="1299" spans="2:65" s="1" customFormat="1" ht="22.5" customHeight="1">
      <c r="B1299" s="43"/>
      <c r="C1299" s="206" t="s">
        <v>1109</v>
      </c>
      <c r="D1299" s="206" t="s">
        <v>155</v>
      </c>
      <c r="E1299" s="207" t="s">
        <v>1110</v>
      </c>
      <c r="F1299" s="208" t="s">
        <v>1111</v>
      </c>
      <c r="G1299" s="209" t="s">
        <v>158</v>
      </c>
      <c r="H1299" s="210">
        <v>96.559</v>
      </c>
      <c r="I1299" s="211"/>
      <c r="J1299" s="212">
        <f>ROUND(I1299*H1299,2)</f>
        <v>0</v>
      </c>
      <c r="K1299" s="208" t="s">
        <v>34</v>
      </c>
      <c r="L1299" s="63"/>
      <c r="M1299" s="213" t="s">
        <v>34</v>
      </c>
      <c r="N1299" s="214" t="s">
        <v>48</v>
      </c>
      <c r="O1299" s="44"/>
      <c r="P1299" s="215">
        <f>O1299*H1299</f>
        <v>0</v>
      </c>
      <c r="Q1299" s="215">
        <v>0</v>
      </c>
      <c r="R1299" s="215">
        <f>Q1299*H1299</f>
        <v>0</v>
      </c>
      <c r="S1299" s="215">
        <v>0</v>
      </c>
      <c r="T1299" s="216">
        <f>S1299*H1299</f>
        <v>0</v>
      </c>
      <c r="AR1299" s="25" t="s">
        <v>288</v>
      </c>
      <c r="AT1299" s="25" t="s">
        <v>155</v>
      </c>
      <c r="AU1299" s="25" t="s">
        <v>86</v>
      </c>
      <c r="AY1299" s="25" t="s">
        <v>153</v>
      </c>
      <c r="BE1299" s="217">
        <f>IF(N1299="základní",J1299,0)</f>
        <v>0</v>
      </c>
      <c r="BF1299" s="217">
        <f>IF(N1299="snížená",J1299,0)</f>
        <v>0</v>
      </c>
      <c r="BG1299" s="217">
        <f>IF(N1299="zákl. přenesená",J1299,0)</f>
        <v>0</v>
      </c>
      <c r="BH1299" s="217">
        <f>IF(N1299="sníž. přenesená",J1299,0)</f>
        <v>0</v>
      </c>
      <c r="BI1299" s="217">
        <f>IF(N1299="nulová",J1299,0)</f>
        <v>0</v>
      </c>
      <c r="BJ1299" s="25" t="s">
        <v>84</v>
      </c>
      <c r="BK1299" s="217">
        <f>ROUND(I1299*H1299,2)</f>
        <v>0</v>
      </c>
      <c r="BL1299" s="25" t="s">
        <v>288</v>
      </c>
      <c r="BM1299" s="25" t="s">
        <v>1112</v>
      </c>
    </row>
    <row r="1300" spans="2:51" s="12" customFormat="1" ht="13.5">
      <c r="B1300" s="218"/>
      <c r="C1300" s="219"/>
      <c r="D1300" s="220" t="s">
        <v>162</v>
      </c>
      <c r="E1300" s="221" t="s">
        <v>34</v>
      </c>
      <c r="F1300" s="222" t="s">
        <v>308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162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153</v>
      </c>
    </row>
    <row r="1301" spans="2:51" s="12" customFormat="1" ht="13.5">
      <c r="B1301" s="218"/>
      <c r="C1301" s="219"/>
      <c r="D1301" s="220" t="s">
        <v>162</v>
      </c>
      <c r="E1301" s="221" t="s">
        <v>34</v>
      </c>
      <c r="F1301" s="222" t="s">
        <v>309</v>
      </c>
      <c r="G1301" s="219"/>
      <c r="H1301" s="223" t="s">
        <v>34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162</v>
      </c>
      <c r="AU1301" s="229" t="s">
        <v>86</v>
      </c>
      <c r="AV1301" s="12" t="s">
        <v>84</v>
      </c>
      <c r="AW1301" s="12" t="s">
        <v>41</v>
      </c>
      <c r="AX1301" s="12" t="s">
        <v>77</v>
      </c>
      <c r="AY1301" s="229" t="s">
        <v>153</v>
      </c>
    </row>
    <row r="1302" spans="2:51" s="13" customFormat="1" ht="13.5">
      <c r="B1302" s="230"/>
      <c r="C1302" s="231"/>
      <c r="D1302" s="220" t="s">
        <v>162</v>
      </c>
      <c r="E1302" s="232" t="s">
        <v>34</v>
      </c>
      <c r="F1302" s="233" t="s">
        <v>310</v>
      </c>
      <c r="G1302" s="231"/>
      <c r="H1302" s="234">
        <v>33.33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162</v>
      </c>
      <c r="AU1302" s="240" t="s">
        <v>86</v>
      </c>
      <c r="AV1302" s="13" t="s">
        <v>86</v>
      </c>
      <c r="AW1302" s="13" t="s">
        <v>41</v>
      </c>
      <c r="AX1302" s="13" t="s">
        <v>77</v>
      </c>
      <c r="AY1302" s="240" t="s">
        <v>153</v>
      </c>
    </row>
    <row r="1303" spans="2:51" s="12" customFormat="1" ht="13.5">
      <c r="B1303" s="218"/>
      <c r="C1303" s="219"/>
      <c r="D1303" s="220" t="s">
        <v>162</v>
      </c>
      <c r="E1303" s="221" t="s">
        <v>34</v>
      </c>
      <c r="F1303" s="222" t="s">
        <v>325</v>
      </c>
      <c r="G1303" s="219"/>
      <c r="H1303" s="223" t="s">
        <v>34</v>
      </c>
      <c r="I1303" s="224"/>
      <c r="J1303" s="219"/>
      <c r="K1303" s="219"/>
      <c r="L1303" s="225"/>
      <c r="M1303" s="226"/>
      <c r="N1303" s="227"/>
      <c r="O1303" s="227"/>
      <c r="P1303" s="227"/>
      <c r="Q1303" s="227"/>
      <c r="R1303" s="227"/>
      <c r="S1303" s="227"/>
      <c r="T1303" s="228"/>
      <c r="AT1303" s="229" t="s">
        <v>162</v>
      </c>
      <c r="AU1303" s="229" t="s">
        <v>86</v>
      </c>
      <c r="AV1303" s="12" t="s">
        <v>84</v>
      </c>
      <c r="AW1303" s="12" t="s">
        <v>41</v>
      </c>
      <c r="AX1303" s="12" t="s">
        <v>77</v>
      </c>
      <c r="AY1303" s="229" t="s">
        <v>153</v>
      </c>
    </row>
    <row r="1304" spans="2:51" s="12" customFormat="1" ht="13.5">
      <c r="B1304" s="218"/>
      <c r="C1304" s="219"/>
      <c r="D1304" s="220" t="s">
        <v>162</v>
      </c>
      <c r="E1304" s="221" t="s">
        <v>34</v>
      </c>
      <c r="F1304" s="222" t="s">
        <v>326</v>
      </c>
      <c r="G1304" s="219"/>
      <c r="H1304" s="223" t="s">
        <v>34</v>
      </c>
      <c r="I1304" s="224"/>
      <c r="J1304" s="219"/>
      <c r="K1304" s="219"/>
      <c r="L1304" s="225"/>
      <c r="M1304" s="226"/>
      <c r="N1304" s="227"/>
      <c r="O1304" s="227"/>
      <c r="P1304" s="227"/>
      <c r="Q1304" s="227"/>
      <c r="R1304" s="227"/>
      <c r="S1304" s="227"/>
      <c r="T1304" s="228"/>
      <c r="AT1304" s="229" t="s">
        <v>162</v>
      </c>
      <c r="AU1304" s="229" t="s">
        <v>86</v>
      </c>
      <c r="AV1304" s="12" t="s">
        <v>84</v>
      </c>
      <c r="AW1304" s="12" t="s">
        <v>41</v>
      </c>
      <c r="AX1304" s="12" t="s">
        <v>77</v>
      </c>
      <c r="AY1304" s="229" t="s">
        <v>153</v>
      </c>
    </row>
    <row r="1305" spans="2:51" s="13" customFormat="1" ht="13.5">
      <c r="B1305" s="230"/>
      <c r="C1305" s="231"/>
      <c r="D1305" s="220" t="s">
        <v>162</v>
      </c>
      <c r="E1305" s="232" t="s">
        <v>34</v>
      </c>
      <c r="F1305" s="233" t="s">
        <v>327</v>
      </c>
      <c r="G1305" s="231"/>
      <c r="H1305" s="234">
        <v>63.229</v>
      </c>
      <c r="I1305" s="235"/>
      <c r="J1305" s="231"/>
      <c r="K1305" s="231"/>
      <c r="L1305" s="236"/>
      <c r="M1305" s="237"/>
      <c r="N1305" s="238"/>
      <c r="O1305" s="238"/>
      <c r="P1305" s="238"/>
      <c r="Q1305" s="238"/>
      <c r="R1305" s="238"/>
      <c r="S1305" s="238"/>
      <c r="T1305" s="239"/>
      <c r="AT1305" s="240" t="s">
        <v>162</v>
      </c>
      <c r="AU1305" s="240" t="s">
        <v>86</v>
      </c>
      <c r="AV1305" s="13" t="s">
        <v>86</v>
      </c>
      <c r="AW1305" s="13" t="s">
        <v>41</v>
      </c>
      <c r="AX1305" s="13" t="s">
        <v>77</v>
      </c>
      <c r="AY1305" s="240" t="s">
        <v>153</v>
      </c>
    </row>
    <row r="1306" spans="2:51" s="14" customFormat="1" ht="13.5">
      <c r="B1306" s="241"/>
      <c r="C1306" s="242"/>
      <c r="D1306" s="243" t="s">
        <v>162</v>
      </c>
      <c r="E1306" s="244" t="s">
        <v>34</v>
      </c>
      <c r="F1306" s="245" t="s">
        <v>168</v>
      </c>
      <c r="G1306" s="242"/>
      <c r="H1306" s="246">
        <v>96.559</v>
      </c>
      <c r="I1306" s="247"/>
      <c r="J1306" s="242"/>
      <c r="K1306" s="242"/>
      <c r="L1306" s="248"/>
      <c r="M1306" s="249"/>
      <c r="N1306" s="250"/>
      <c r="O1306" s="250"/>
      <c r="P1306" s="250"/>
      <c r="Q1306" s="250"/>
      <c r="R1306" s="250"/>
      <c r="S1306" s="250"/>
      <c r="T1306" s="251"/>
      <c r="AT1306" s="252" t="s">
        <v>162</v>
      </c>
      <c r="AU1306" s="252" t="s">
        <v>86</v>
      </c>
      <c r="AV1306" s="14" t="s">
        <v>160</v>
      </c>
      <c r="AW1306" s="14" t="s">
        <v>41</v>
      </c>
      <c r="AX1306" s="14" t="s">
        <v>84</v>
      </c>
      <c r="AY1306" s="252" t="s">
        <v>153</v>
      </c>
    </row>
    <row r="1307" spans="2:65" s="1" customFormat="1" ht="22.5" customHeight="1">
      <c r="B1307" s="43"/>
      <c r="C1307" s="277" t="s">
        <v>1113</v>
      </c>
      <c r="D1307" s="277" t="s">
        <v>928</v>
      </c>
      <c r="E1307" s="278" t="s">
        <v>1114</v>
      </c>
      <c r="F1307" s="279" t="s">
        <v>1115</v>
      </c>
      <c r="G1307" s="280" t="s">
        <v>158</v>
      </c>
      <c r="H1307" s="281">
        <v>100.421</v>
      </c>
      <c r="I1307" s="282"/>
      <c r="J1307" s="283">
        <f>ROUND(I1307*H1307,2)</f>
        <v>0</v>
      </c>
      <c r="K1307" s="279" t="s">
        <v>159</v>
      </c>
      <c r="L1307" s="284"/>
      <c r="M1307" s="285" t="s">
        <v>34</v>
      </c>
      <c r="N1307" s="286" t="s">
        <v>48</v>
      </c>
      <c r="O1307" s="44"/>
      <c r="P1307" s="215">
        <f>O1307*H1307</f>
        <v>0</v>
      </c>
      <c r="Q1307" s="215">
        <v>0.012</v>
      </c>
      <c r="R1307" s="215">
        <f>Q1307*H1307</f>
        <v>1.205052</v>
      </c>
      <c r="S1307" s="215">
        <v>0</v>
      </c>
      <c r="T1307" s="216">
        <f>S1307*H1307</f>
        <v>0</v>
      </c>
      <c r="AR1307" s="25" t="s">
        <v>420</v>
      </c>
      <c r="AT1307" s="25" t="s">
        <v>928</v>
      </c>
      <c r="AU1307" s="25" t="s">
        <v>86</v>
      </c>
      <c r="AY1307" s="25" t="s">
        <v>153</v>
      </c>
      <c r="BE1307" s="217">
        <f>IF(N1307="základní",J1307,0)</f>
        <v>0</v>
      </c>
      <c r="BF1307" s="217">
        <f>IF(N1307="snížená",J1307,0)</f>
        <v>0</v>
      </c>
      <c r="BG1307" s="217">
        <f>IF(N1307="zákl. přenesená",J1307,0)</f>
        <v>0</v>
      </c>
      <c r="BH1307" s="217">
        <f>IF(N1307="sníž. přenesená",J1307,0)</f>
        <v>0</v>
      </c>
      <c r="BI1307" s="217">
        <f>IF(N1307="nulová",J1307,0)</f>
        <v>0</v>
      </c>
      <c r="BJ1307" s="25" t="s">
        <v>84</v>
      </c>
      <c r="BK1307" s="217">
        <f>ROUND(I1307*H1307,2)</f>
        <v>0</v>
      </c>
      <c r="BL1307" s="25" t="s">
        <v>288</v>
      </c>
      <c r="BM1307" s="25" t="s">
        <v>1116</v>
      </c>
    </row>
    <row r="1308" spans="2:47" s="1" customFormat="1" ht="27">
      <c r="B1308" s="43"/>
      <c r="C1308" s="65"/>
      <c r="D1308" s="220" t="s">
        <v>932</v>
      </c>
      <c r="E1308" s="65"/>
      <c r="F1308" s="287" t="s">
        <v>1117</v>
      </c>
      <c r="G1308" s="65"/>
      <c r="H1308" s="65"/>
      <c r="I1308" s="174"/>
      <c r="J1308" s="65"/>
      <c r="K1308" s="65"/>
      <c r="L1308" s="63"/>
      <c r="M1308" s="288"/>
      <c r="N1308" s="44"/>
      <c r="O1308" s="44"/>
      <c r="P1308" s="44"/>
      <c r="Q1308" s="44"/>
      <c r="R1308" s="44"/>
      <c r="S1308" s="44"/>
      <c r="T1308" s="80"/>
      <c r="AT1308" s="25" t="s">
        <v>932</v>
      </c>
      <c r="AU1308" s="25" t="s">
        <v>86</v>
      </c>
    </row>
    <row r="1309" spans="2:51" s="12" customFormat="1" ht="13.5">
      <c r="B1309" s="218"/>
      <c r="C1309" s="219"/>
      <c r="D1309" s="220" t="s">
        <v>162</v>
      </c>
      <c r="E1309" s="221" t="s">
        <v>34</v>
      </c>
      <c r="F1309" s="222" t="s">
        <v>308</v>
      </c>
      <c r="G1309" s="219"/>
      <c r="H1309" s="223" t="s">
        <v>34</v>
      </c>
      <c r="I1309" s="224"/>
      <c r="J1309" s="219"/>
      <c r="K1309" s="219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162</v>
      </c>
      <c r="AU1309" s="229" t="s">
        <v>86</v>
      </c>
      <c r="AV1309" s="12" t="s">
        <v>84</v>
      </c>
      <c r="AW1309" s="12" t="s">
        <v>41</v>
      </c>
      <c r="AX1309" s="12" t="s">
        <v>77</v>
      </c>
      <c r="AY1309" s="229" t="s">
        <v>153</v>
      </c>
    </row>
    <row r="1310" spans="2:51" s="12" customFormat="1" ht="13.5">
      <c r="B1310" s="218"/>
      <c r="C1310" s="219"/>
      <c r="D1310" s="220" t="s">
        <v>162</v>
      </c>
      <c r="E1310" s="221" t="s">
        <v>34</v>
      </c>
      <c r="F1310" s="222" t="s">
        <v>309</v>
      </c>
      <c r="G1310" s="219"/>
      <c r="H1310" s="223" t="s">
        <v>34</v>
      </c>
      <c r="I1310" s="224"/>
      <c r="J1310" s="219"/>
      <c r="K1310" s="219"/>
      <c r="L1310" s="225"/>
      <c r="M1310" s="226"/>
      <c r="N1310" s="227"/>
      <c r="O1310" s="227"/>
      <c r="P1310" s="227"/>
      <c r="Q1310" s="227"/>
      <c r="R1310" s="227"/>
      <c r="S1310" s="227"/>
      <c r="T1310" s="228"/>
      <c r="AT1310" s="229" t="s">
        <v>162</v>
      </c>
      <c r="AU1310" s="229" t="s">
        <v>86</v>
      </c>
      <c r="AV1310" s="12" t="s">
        <v>84</v>
      </c>
      <c r="AW1310" s="12" t="s">
        <v>41</v>
      </c>
      <c r="AX1310" s="12" t="s">
        <v>77</v>
      </c>
      <c r="AY1310" s="229" t="s">
        <v>153</v>
      </c>
    </row>
    <row r="1311" spans="2:51" s="13" customFormat="1" ht="13.5">
      <c r="B1311" s="230"/>
      <c r="C1311" s="231"/>
      <c r="D1311" s="220" t="s">
        <v>162</v>
      </c>
      <c r="E1311" s="232" t="s">
        <v>34</v>
      </c>
      <c r="F1311" s="233" t="s">
        <v>310</v>
      </c>
      <c r="G1311" s="231"/>
      <c r="H1311" s="234">
        <v>33.33</v>
      </c>
      <c r="I1311" s="235"/>
      <c r="J1311" s="231"/>
      <c r="K1311" s="231"/>
      <c r="L1311" s="236"/>
      <c r="M1311" s="237"/>
      <c r="N1311" s="238"/>
      <c r="O1311" s="238"/>
      <c r="P1311" s="238"/>
      <c r="Q1311" s="238"/>
      <c r="R1311" s="238"/>
      <c r="S1311" s="238"/>
      <c r="T1311" s="239"/>
      <c r="AT1311" s="240" t="s">
        <v>162</v>
      </c>
      <c r="AU1311" s="240" t="s">
        <v>86</v>
      </c>
      <c r="AV1311" s="13" t="s">
        <v>86</v>
      </c>
      <c r="AW1311" s="13" t="s">
        <v>41</v>
      </c>
      <c r="AX1311" s="13" t="s">
        <v>77</v>
      </c>
      <c r="AY1311" s="240" t="s">
        <v>153</v>
      </c>
    </row>
    <row r="1312" spans="2:51" s="12" customFormat="1" ht="13.5">
      <c r="B1312" s="218"/>
      <c r="C1312" s="219"/>
      <c r="D1312" s="220" t="s">
        <v>162</v>
      </c>
      <c r="E1312" s="221" t="s">
        <v>34</v>
      </c>
      <c r="F1312" s="222" t="s">
        <v>325</v>
      </c>
      <c r="G1312" s="219"/>
      <c r="H1312" s="223" t="s">
        <v>34</v>
      </c>
      <c r="I1312" s="224"/>
      <c r="J1312" s="219"/>
      <c r="K1312" s="219"/>
      <c r="L1312" s="225"/>
      <c r="M1312" s="226"/>
      <c r="N1312" s="227"/>
      <c r="O1312" s="227"/>
      <c r="P1312" s="227"/>
      <c r="Q1312" s="227"/>
      <c r="R1312" s="227"/>
      <c r="S1312" s="227"/>
      <c r="T1312" s="228"/>
      <c r="AT1312" s="229" t="s">
        <v>162</v>
      </c>
      <c r="AU1312" s="229" t="s">
        <v>86</v>
      </c>
      <c r="AV1312" s="12" t="s">
        <v>84</v>
      </c>
      <c r="AW1312" s="12" t="s">
        <v>41</v>
      </c>
      <c r="AX1312" s="12" t="s">
        <v>77</v>
      </c>
      <c r="AY1312" s="229" t="s">
        <v>153</v>
      </c>
    </row>
    <row r="1313" spans="2:51" s="12" customFormat="1" ht="13.5">
      <c r="B1313" s="218"/>
      <c r="C1313" s="219"/>
      <c r="D1313" s="220" t="s">
        <v>162</v>
      </c>
      <c r="E1313" s="221" t="s">
        <v>34</v>
      </c>
      <c r="F1313" s="222" t="s">
        <v>326</v>
      </c>
      <c r="G1313" s="219"/>
      <c r="H1313" s="223" t="s">
        <v>34</v>
      </c>
      <c r="I1313" s="224"/>
      <c r="J1313" s="219"/>
      <c r="K1313" s="219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162</v>
      </c>
      <c r="AU1313" s="229" t="s">
        <v>86</v>
      </c>
      <c r="AV1313" s="12" t="s">
        <v>84</v>
      </c>
      <c r="AW1313" s="12" t="s">
        <v>41</v>
      </c>
      <c r="AX1313" s="12" t="s">
        <v>77</v>
      </c>
      <c r="AY1313" s="229" t="s">
        <v>153</v>
      </c>
    </row>
    <row r="1314" spans="2:51" s="13" customFormat="1" ht="13.5">
      <c r="B1314" s="230"/>
      <c r="C1314" s="231"/>
      <c r="D1314" s="220" t="s">
        <v>162</v>
      </c>
      <c r="E1314" s="232" t="s">
        <v>34</v>
      </c>
      <c r="F1314" s="233" t="s">
        <v>327</v>
      </c>
      <c r="G1314" s="231"/>
      <c r="H1314" s="234">
        <v>63.229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AT1314" s="240" t="s">
        <v>162</v>
      </c>
      <c r="AU1314" s="240" t="s">
        <v>86</v>
      </c>
      <c r="AV1314" s="13" t="s">
        <v>86</v>
      </c>
      <c r="AW1314" s="13" t="s">
        <v>41</v>
      </c>
      <c r="AX1314" s="13" t="s">
        <v>77</v>
      </c>
      <c r="AY1314" s="240" t="s">
        <v>153</v>
      </c>
    </row>
    <row r="1315" spans="2:51" s="14" customFormat="1" ht="13.5">
      <c r="B1315" s="241"/>
      <c r="C1315" s="242"/>
      <c r="D1315" s="220" t="s">
        <v>162</v>
      </c>
      <c r="E1315" s="253" t="s">
        <v>34</v>
      </c>
      <c r="F1315" s="254" t="s">
        <v>168</v>
      </c>
      <c r="G1315" s="242"/>
      <c r="H1315" s="255">
        <v>96.559</v>
      </c>
      <c r="I1315" s="247"/>
      <c r="J1315" s="242"/>
      <c r="K1315" s="242"/>
      <c r="L1315" s="248"/>
      <c r="M1315" s="249"/>
      <c r="N1315" s="250"/>
      <c r="O1315" s="250"/>
      <c r="P1315" s="250"/>
      <c r="Q1315" s="250"/>
      <c r="R1315" s="250"/>
      <c r="S1315" s="250"/>
      <c r="T1315" s="251"/>
      <c r="AT1315" s="252" t="s">
        <v>162</v>
      </c>
      <c r="AU1315" s="252" t="s">
        <v>86</v>
      </c>
      <c r="AV1315" s="14" t="s">
        <v>160</v>
      </c>
      <c r="AW1315" s="14" t="s">
        <v>41</v>
      </c>
      <c r="AX1315" s="14" t="s">
        <v>77</v>
      </c>
      <c r="AY1315" s="252" t="s">
        <v>153</v>
      </c>
    </row>
    <row r="1316" spans="2:51" s="13" customFormat="1" ht="13.5">
      <c r="B1316" s="230"/>
      <c r="C1316" s="231"/>
      <c r="D1316" s="220" t="s">
        <v>162</v>
      </c>
      <c r="E1316" s="232" t="s">
        <v>34</v>
      </c>
      <c r="F1316" s="233" t="s">
        <v>1118</v>
      </c>
      <c r="G1316" s="231"/>
      <c r="H1316" s="234">
        <v>100.421</v>
      </c>
      <c r="I1316" s="235"/>
      <c r="J1316" s="231"/>
      <c r="K1316" s="231"/>
      <c r="L1316" s="236"/>
      <c r="M1316" s="237"/>
      <c r="N1316" s="238"/>
      <c r="O1316" s="238"/>
      <c r="P1316" s="238"/>
      <c r="Q1316" s="238"/>
      <c r="R1316" s="238"/>
      <c r="S1316" s="238"/>
      <c r="T1316" s="239"/>
      <c r="AT1316" s="240" t="s">
        <v>162</v>
      </c>
      <c r="AU1316" s="240" t="s">
        <v>86</v>
      </c>
      <c r="AV1316" s="13" t="s">
        <v>86</v>
      </c>
      <c r="AW1316" s="13" t="s">
        <v>41</v>
      </c>
      <c r="AX1316" s="13" t="s">
        <v>77</v>
      </c>
      <c r="AY1316" s="240" t="s">
        <v>153</v>
      </c>
    </row>
    <row r="1317" spans="2:51" s="14" customFormat="1" ht="13.5">
      <c r="B1317" s="241"/>
      <c r="C1317" s="242"/>
      <c r="D1317" s="243" t="s">
        <v>162</v>
      </c>
      <c r="E1317" s="244" t="s">
        <v>34</v>
      </c>
      <c r="F1317" s="245" t="s">
        <v>168</v>
      </c>
      <c r="G1317" s="242"/>
      <c r="H1317" s="246">
        <v>100.421</v>
      </c>
      <c r="I1317" s="247"/>
      <c r="J1317" s="242"/>
      <c r="K1317" s="242"/>
      <c r="L1317" s="248"/>
      <c r="M1317" s="249"/>
      <c r="N1317" s="250"/>
      <c r="O1317" s="250"/>
      <c r="P1317" s="250"/>
      <c r="Q1317" s="250"/>
      <c r="R1317" s="250"/>
      <c r="S1317" s="250"/>
      <c r="T1317" s="251"/>
      <c r="AT1317" s="252" t="s">
        <v>162</v>
      </c>
      <c r="AU1317" s="252" t="s">
        <v>86</v>
      </c>
      <c r="AV1317" s="14" t="s">
        <v>160</v>
      </c>
      <c r="AW1317" s="14" t="s">
        <v>41</v>
      </c>
      <c r="AX1317" s="14" t="s">
        <v>84</v>
      </c>
      <c r="AY1317" s="252" t="s">
        <v>153</v>
      </c>
    </row>
    <row r="1318" spans="2:65" s="1" customFormat="1" ht="22.5" customHeight="1">
      <c r="B1318" s="43"/>
      <c r="C1318" s="206" t="s">
        <v>1119</v>
      </c>
      <c r="D1318" s="206" t="s">
        <v>155</v>
      </c>
      <c r="E1318" s="207" t="s">
        <v>1120</v>
      </c>
      <c r="F1318" s="208" t="s">
        <v>1121</v>
      </c>
      <c r="G1318" s="209" t="s">
        <v>423</v>
      </c>
      <c r="H1318" s="210">
        <v>579.354</v>
      </c>
      <c r="I1318" s="211"/>
      <c r="J1318" s="212">
        <f>ROUND(I1318*H1318,2)</f>
        <v>0</v>
      </c>
      <c r="K1318" s="208" t="s">
        <v>159</v>
      </c>
      <c r="L1318" s="63"/>
      <c r="M1318" s="213" t="s">
        <v>34</v>
      </c>
      <c r="N1318" s="214" t="s">
        <v>48</v>
      </c>
      <c r="O1318" s="44"/>
      <c r="P1318" s="215">
        <f>O1318*H1318</f>
        <v>0</v>
      </c>
      <c r="Q1318" s="215">
        <v>2E-05</v>
      </c>
      <c r="R1318" s="215">
        <f>Q1318*H1318</f>
        <v>0.011587080000000001</v>
      </c>
      <c r="S1318" s="215">
        <v>0</v>
      </c>
      <c r="T1318" s="216">
        <f>S1318*H1318</f>
        <v>0</v>
      </c>
      <c r="AR1318" s="25" t="s">
        <v>288</v>
      </c>
      <c r="AT1318" s="25" t="s">
        <v>155</v>
      </c>
      <c r="AU1318" s="25" t="s">
        <v>86</v>
      </c>
      <c r="AY1318" s="25" t="s">
        <v>153</v>
      </c>
      <c r="BE1318" s="217">
        <f>IF(N1318="základní",J1318,0)</f>
        <v>0</v>
      </c>
      <c r="BF1318" s="217">
        <f>IF(N1318="snížená",J1318,0)</f>
        <v>0</v>
      </c>
      <c r="BG1318" s="217">
        <f>IF(N1318="zákl. přenesená",J1318,0)</f>
        <v>0</v>
      </c>
      <c r="BH1318" s="217">
        <f>IF(N1318="sníž. přenesená",J1318,0)</f>
        <v>0</v>
      </c>
      <c r="BI1318" s="217">
        <f>IF(N1318="nulová",J1318,0)</f>
        <v>0</v>
      </c>
      <c r="BJ1318" s="25" t="s">
        <v>84</v>
      </c>
      <c r="BK1318" s="217">
        <f>ROUND(I1318*H1318,2)</f>
        <v>0</v>
      </c>
      <c r="BL1318" s="25" t="s">
        <v>288</v>
      </c>
      <c r="BM1318" s="25" t="s">
        <v>1122</v>
      </c>
    </row>
    <row r="1319" spans="2:51" s="12" customFormat="1" ht="13.5">
      <c r="B1319" s="218"/>
      <c r="C1319" s="219"/>
      <c r="D1319" s="220" t="s">
        <v>162</v>
      </c>
      <c r="E1319" s="221" t="s">
        <v>34</v>
      </c>
      <c r="F1319" s="222" t="s">
        <v>308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162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153</v>
      </c>
    </row>
    <row r="1320" spans="2:51" s="12" customFormat="1" ht="13.5">
      <c r="B1320" s="218"/>
      <c r="C1320" s="219"/>
      <c r="D1320" s="220" t="s">
        <v>162</v>
      </c>
      <c r="E1320" s="221" t="s">
        <v>34</v>
      </c>
      <c r="F1320" s="222" t="s">
        <v>309</v>
      </c>
      <c r="G1320" s="219"/>
      <c r="H1320" s="223" t="s">
        <v>34</v>
      </c>
      <c r="I1320" s="224"/>
      <c r="J1320" s="219"/>
      <c r="K1320" s="219"/>
      <c r="L1320" s="225"/>
      <c r="M1320" s="226"/>
      <c r="N1320" s="227"/>
      <c r="O1320" s="227"/>
      <c r="P1320" s="227"/>
      <c r="Q1320" s="227"/>
      <c r="R1320" s="227"/>
      <c r="S1320" s="227"/>
      <c r="T1320" s="228"/>
      <c r="AT1320" s="229" t="s">
        <v>162</v>
      </c>
      <c r="AU1320" s="229" t="s">
        <v>86</v>
      </c>
      <c r="AV1320" s="12" t="s">
        <v>84</v>
      </c>
      <c r="AW1320" s="12" t="s">
        <v>41</v>
      </c>
      <c r="AX1320" s="12" t="s">
        <v>77</v>
      </c>
      <c r="AY1320" s="229" t="s">
        <v>153</v>
      </c>
    </row>
    <row r="1321" spans="2:51" s="13" customFormat="1" ht="13.5">
      <c r="B1321" s="230"/>
      <c r="C1321" s="231"/>
      <c r="D1321" s="220" t="s">
        <v>162</v>
      </c>
      <c r="E1321" s="232" t="s">
        <v>34</v>
      </c>
      <c r="F1321" s="233" t="s">
        <v>1123</v>
      </c>
      <c r="G1321" s="231"/>
      <c r="H1321" s="234">
        <v>199.98</v>
      </c>
      <c r="I1321" s="235"/>
      <c r="J1321" s="231"/>
      <c r="K1321" s="231"/>
      <c r="L1321" s="236"/>
      <c r="M1321" s="237"/>
      <c r="N1321" s="238"/>
      <c r="O1321" s="238"/>
      <c r="P1321" s="238"/>
      <c r="Q1321" s="238"/>
      <c r="R1321" s="238"/>
      <c r="S1321" s="238"/>
      <c r="T1321" s="239"/>
      <c r="AT1321" s="240" t="s">
        <v>162</v>
      </c>
      <c r="AU1321" s="240" t="s">
        <v>86</v>
      </c>
      <c r="AV1321" s="13" t="s">
        <v>86</v>
      </c>
      <c r="AW1321" s="13" t="s">
        <v>41</v>
      </c>
      <c r="AX1321" s="13" t="s">
        <v>77</v>
      </c>
      <c r="AY1321" s="240" t="s">
        <v>153</v>
      </c>
    </row>
    <row r="1322" spans="2:51" s="12" customFormat="1" ht="13.5">
      <c r="B1322" s="218"/>
      <c r="C1322" s="219"/>
      <c r="D1322" s="220" t="s">
        <v>162</v>
      </c>
      <c r="E1322" s="221" t="s">
        <v>34</v>
      </c>
      <c r="F1322" s="222" t="s">
        <v>325</v>
      </c>
      <c r="G1322" s="219"/>
      <c r="H1322" s="223" t="s">
        <v>34</v>
      </c>
      <c r="I1322" s="224"/>
      <c r="J1322" s="219"/>
      <c r="K1322" s="219"/>
      <c r="L1322" s="225"/>
      <c r="M1322" s="226"/>
      <c r="N1322" s="227"/>
      <c r="O1322" s="227"/>
      <c r="P1322" s="227"/>
      <c r="Q1322" s="227"/>
      <c r="R1322" s="227"/>
      <c r="S1322" s="227"/>
      <c r="T1322" s="228"/>
      <c r="AT1322" s="229" t="s">
        <v>162</v>
      </c>
      <c r="AU1322" s="229" t="s">
        <v>86</v>
      </c>
      <c r="AV1322" s="12" t="s">
        <v>84</v>
      </c>
      <c r="AW1322" s="12" t="s">
        <v>41</v>
      </c>
      <c r="AX1322" s="12" t="s">
        <v>77</v>
      </c>
      <c r="AY1322" s="229" t="s">
        <v>153</v>
      </c>
    </row>
    <row r="1323" spans="2:51" s="12" customFormat="1" ht="13.5">
      <c r="B1323" s="218"/>
      <c r="C1323" s="219"/>
      <c r="D1323" s="220" t="s">
        <v>162</v>
      </c>
      <c r="E1323" s="221" t="s">
        <v>34</v>
      </c>
      <c r="F1323" s="222" t="s">
        <v>326</v>
      </c>
      <c r="G1323" s="219"/>
      <c r="H1323" s="223" t="s">
        <v>34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162</v>
      </c>
      <c r="AU1323" s="229" t="s">
        <v>86</v>
      </c>
      <c r="AV1323" s="12" t="s">
        <v>84</v>
      </c>
      <c r="AW1323" s="12" t="s">
        <v>41</v>
      </c>
      <c r="AX1323" s="12" t="s">
        <v>77</v>
      </c>
      <c r="AY1323" s="229" t="s">
        <v>153</v>
      </c>
    </row>
    <row r="1324" spans="2:51" s="13" customFormat="1" ht="13.5">
      <c r="B1324" s="230"/>
      <c r="C1324" s="231"/>
      <c r="D1324" s="220" t="s">
        <v>162</v>
      </c>
      <c r="E1324" s="232" t="s">
        <v>34</v>
      </c>
      <c r="F1324" s="233" t="s">
        <v>1124</v>
      </c>
      <c r="G1324" s="231"/>
      <c r="H1324" s="234">
        <v>379.374</v>
      </c>
      <c r="I1324" s="235"/>
      <c r="J1324" s="231"/>
      <c r="K1324" s="231"/>
      <c r="L1324" s="236"/>
      <c r="M1324" s="237"/>
      <c r="N1324" s="238"/>
      <c r="O1324" s="238"/>
      <c r="P1324" s="238"/>
      <c r="Q1324" s="238"/>
      <c r="R1324" s="238"/>
      <c r="S1324" s="238"/>
      <c r="T1324" s="239"/>
      <c r="AT1324" s="240" t="s">
        <v>162</v>
      </c>
      <c r="AU1324" s="240" t="s">
        <v>86</v>
      </c>
      <c r="AV1324" s="13" t="s">
        <v>86</v>
      </c>
      <c r="AW1324" s="13" t="s">
        <v>41</v>
      </c>
      <c r="AX1324" s="13" t="s">
        <v>77</v>
      </c>
      <c r="AY1324" s="240" t="s">
        <v>153</v>
      </c>
    </row>
    <row r="1325" spans="2:51" s="14" customFormat="1" ht="13.5">
      <c r="B1325" s="241"/>
      <c r="C1325" s="242"/>
      <c r="D1325" s="243" t="s">
        <v>162</v>
      </c>
      <c r="E1325" s="244" t="s">
        <v>34</v>
      </c>
      <c r="F1325" s="245" t="s">
        <v>168</v>
      </c>
      <c r="G1325" s="242"/>
      <c r="H1325" s="246">
        <v>579.354</v>
      </c>
      <c r="I1325" s="247"/>
      <c r="J1325" s="242"/>
      <c r="K1325" s="242"/>
      <c r="L1325" s="248"/>
      <c r="M1325" s="249"/>
      <c r="N1325" s="250"/>
      <c r="O1325" s="250"/>
      <c r="P1325" s="250"/>
      <c r="Q1325" s="250"/>
      <c r="R1325" s="250"/>
      <c r="S1325" s="250"/>
      <c r="T1325" s="251"/>
      <c r="AT1325" s="252" t="s">
        <v>162</v>
      </c>
      <c r="AU1325" s="252" t="s">
        <v>86</v>
      </c>
      <c r="AV1325" s="14" t="s">
        <v>160</v>
      </c>
      <c r="AW1325" s="14" t="s">
        <v>41</v>
      </c>
      <c r="AX1325" s="14" t="s">
        <v>84</v>
      </c>
      <c r="AY1325" s="252" t="s">
        <v>153</v>
      </c>
    </row>
    <row r="1326" spans="2:65" s="1" customFormat="1" ht="22.5" customHeight="1">
      <c r="B1326" s="43"/>
      <c r="C1326" s="277" t="s">
        <v>1125</v>
      </c>
      <c r="D1326" s="277" t="s">
        <v>928</v>
      </c>
      <c r="E1326" s="278" t="s">
        <v>1126</v>
      </c>
      <c r="F1326" s="279" t="s">
        <v>1127</v>
      </c>
      <c r="G1326" s="280" t="s">
        <v>171</v>
      </c>
      <c r="H1326" s="281">
        <v>4.588</v>
      </c>
      <c r="I1326" s="282"/>
      <c r="J1326" s="283">
        <f>ROUND(I1326*H1326,2)</f>
        <v>0</v>
      </c>
      <c r="K1326" s="279" t="s">
        <v>34</v>
      </c>
      <c r="L1326" s="284"/>
      <c r="M1326" s="285" t="s">
        <v>34</v>
      </c>
      <c r="N1326" s="286" t="s">
        <v>48</v>
      </c>
      <c r="O1326" s="44"/>
      <c r="P1326" s="215">
        <f>O1326*H1326</f>
        <v>0</v>
      </c>
      <c r="Q1326" s="215">
        <v>0.55</v>
      </c>
      <c r="R1326" s="215">
        <f>Q1326*H1326</f>
        <v>2.5234</v>
      </c>
      <c r="S1326" s="215">
        <v>0</v>
      </c>
      <c r="T1326" s="216">
        <f>S1326*H1326</f>
        <v>0</v>
      </c>
      <c r="AR1326" s="25" t="s">
        <v>420</v>
      </c>
      <c r="AT1326" s="25" t="s">
        <v>928</v>
      </c>
      <c r="AU1326" s="25" t="s">
        <v>86</v>
      </c>
      <c r="AY1326" s="25" t="s">
        <v>153</v>
      </c>
      <c r="BE1326" s="217">
        <f>IF(N1326="základní",J1326,0)</f>
        <v>0</v>
      </c>
      <c r="BF1326" s="217">
        <f>IF(N1326="snížená",J1326,0)</f>
        <v>0</v>
      </c>
      <c r="BG1326" s="217">
        <f>IF(N1326="zákl. přenesená",J1326,0)</f>
        <v>0</v>
      </c>
      <c r="BH1326" s="217">
        <f>IF(N1326="sníž. přenesená",J1326,0)</f>
        <v>0</v>
      </c>
      <c r="BI1326" s="217">
        <f>IF(N1326="nulová",J1326,0)</f>
        <v>0</v>
      </c>
      <c r="BJ1326" s="25" t="s">
        <v>84</v>
      </c>
      <c r="BK1326" s="217">
        <f>ROUND(I1326*H1326,2)</f>
        <v>0</v>
      </c>
      <c r="BL1326" s="25" t="s">
        <v>288</v>
      </c>
      <c r="BM1326" s="25" t="s">
        <v>1128</v>
      </c>
    </row>
    <row r="1327" spans="2:51" s="12" customFormat="1" ht="13.5">
      <c r="B1327" s="218"/>
      <c r="C1327" s="219"/>
      <c r="D1327" s="220" t="s">
        <v>162</v>
      </c>
      <c r="E1327" s="221" t="s">
        <v>34</v>
      </c>
      <c r="F1327" s="222" t="s">
        <v>308</v>
      </c>
      <c r="G1327" s="219"/>
      <c r="H1327" s="223" t="s">
        <v>34</v>
      </c>
      <c r="I1327" s="224"/>
      <c r="J1327" s="219"/>
      <c r="K1327" s="219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162</v>
      </c>
      <c r="AU1327" s="229" t="s">
        <v>86</v>
      </c>
      <c r="AV1327" s="12" t="s">
        <v>84</v>
      </c>
      <c r="AW1327" s="12" t="s">
        <v>41</v>
      </c>
      <c r="AX1327" s="12" t="s">
        <v>77</v>
      </c>
      <c r="AY1327" s="229" t="s">
        <v>153</v>
      </c>
    </row>
    <row r="1328" spans="2:51" s="12" customFormat="1" ht="13.5">
      <c r="B1328" s="218"/>
      <c r="C1328" s="219"/>
      <c r="D1328" s="220" t="s">
        <v>162</v>
      </c>
      <c r="E1328" s="221" t="s">
        <v>34</v>
      </c>
      <c r="F1328" s="222" t="s">
        <v>309</v>
      </c>
      <c r="G1328" s="219"/>
      <c r="H1328" s="223" t="s">
        <v>34</v>
      </c>
      <c r="I1328" s="224"/>
      <c r="J1328" s="219"/>
      <c r="K1328" s="219"/>
      <c r="L1328" s="225"/>
      <c r="M1328" s="226"/>
      <c r="N1328" s="227"/>
      <c r="O1328" s="227"/>
      <c r="P1328" s="227"/>
      <c r="Q1328" s="227"/>
      <c r="R1328" s="227"/>
      <c r="S1328" s="227"/>
      <c r="T1328" s="228"/>
      <c r="AT1328" s="229" t="s">
        <v>162</v>
      </c>
      <c r="AU1328" s="229" t="s">
        <v>86</v>
      </c>
      <c r="AV1328" s="12" t="s">
        <v>84</v>
      </c>
      <c r="AW1328" s="12" t="s">
        <v>41</v>
      </c>
      <c r="AX1328" s="12" t="s">
        <v>77</v>
      </c>
      <c r="AY1328" s="229" t="s">
        <v>153</v>
      </c>
    </row>
    <row r="1329" spans="2:51" s="13" customFormat="1" ht="13.5">
      <c r="B1329" s="230"/>
      <c r="C1329" s="231"/>
      <c r="D1329" s="220" t="s">
        <v>162</v>
      </c>
      <c r="E1329" s="232" t="s">
        <v>34</v>
      </c>
      <c r="F1329" s="233" t="s">
        <v>1123</v>
      </c>
      <c r="G1329" s="231"/>
      <c r="H1329" s="234">
        <v>199.98</v>
      </c>
      <c r="I1329" s="235"/>
      <c r="J1329" s="231"/>
      <c r="K1329" s="231"/>
      <c r="L1329" s="236"/>
      <c r="M1329" s="237"/>
      <c r="N1329" s="238"/>
      <c r="O1329" s="238"/>
      <c r="P1329" s="238"/>
      <c r="Q1329" s="238"/>
      <c r="R1329" s="238"/>
      <c r="S1329" s="238"/>
      <c r="T1329" s="239"/>
      <c r="AT1329" s="240" t="s">
        <v>162</v>
      </c>
      <c r="AU1329" s="240" t="s">
        <v>86</v>
      </c>
      <c r="AV1329" s="13" t="s">
        <v>86</v>
      </c>
      <c r="AW1329" s="13" t="s">
        <v>41</v>
      </c>
      <c r="AX1329" s="13" t="s">
        <v>77</v>
      </c>
      <c r="AY1329" s="240" t="s">
        <v>153</v>
      </c>
    </row>
    <row r="1330" spans="2:51" s="12" customFormat="1" ht="13.5">
      <c r="B1330" s="218"/>
      <c r="C1330" s="219"/>
      <c r="D1330" s="220" t="s">
        <v>162</v>
      </c>
      <c r="E1330" s="221" t="s">
        <v>34</v>
      </c>
      <c r="F1330" s="222" t="s">
        <v>325</v>
      </c>
      <c r="G1330" s="219"/>
      <c r="H1330" s="223" t="s">
        <v>34</v>
      </c>
      <c r="I1330" s="224"/>
      <c r="J1330" s="219"/>
      <c r="K1330" s="219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162</v>
      </c>
      <c r="AU1330" s="229" t="s">
        <v>86</v>
      </c>
      <c r="AV1330" s="12" t="s">
        <v>84</v>
      </c>
      <c r="AW1330" s="12" t="s">
        <v>41</v>
      </c>
      <c r="AX1330" s="12" t="s">
        <v>77</v>
      </c>
      <c r="AY1330" s="229" t="s">
        <v>153</v>
      </c>
    </row>
    <row r="1331" spans="2:51" s="12" customFormat="1" ht="13.5">
      <c r="B1331" s="218"/>
      <c r="C1331" s="219"/>
      <c r="D1331" s="220" t="s">
        <v>162</v>
      </c>
      <c r="E1331" s="221" t="s">
        <v>34</v>
      </c>
      <c r="F1331" s="222" t="s">
        <v>326</v>
      </c>
      <c r="G1331" s="219"/>
      <c r="H1331" s="223" t="s">
        <v>34</v>
      </c>
      <c r="I1331" s="224"/>
      <c r="J1331" s="219"/>
      <c r="K1331" s="219"/>
      <c r="L1331" s="225"/>
      <c r="M1331" s="226"/>
      <c r="N1331" s="227"/>
      <c r="O1331" s="227"/>
      <c r="P1331" s="227"/>
      <c r="Q1331" s="227"/>
      <c r="R1331" s="227"/>
      <c r="S1331" s="227"/>
      <c r="T1331" s="228"/>
      <c r="AT1331" s="229" t="s">
        <v>162</v>
      </c>
      <c r="AU1331" s="229" t="s">
        <v>86</v>
      </c>
      <c r="AV1331" s="12" t="s">
        <v>84</v>
      </c>
      <c r="AW1331" s="12" t="s">
        <v>41</v>
      </c>
      <c r="AX1331" s="12" t="s">
        <v>77</v>
      </c>
      <c r="AY1331" s="229" t="s">
        <v>153</v>
      </c>
    </row>
    <row r="1332" spans="2:51" s="13" customFormat="1" ht="13.5">
      <c r="B1332" s="230"/>
      <c r="C1332" s="231"/>
      <c r="D1332" s="220" t="s">
        <v>162</v>
      </c>
      <c r="E1332" s="232" t="s">
        <v>34</v>
      </c>
      <c r="F1332" s="233" t="s">
        <v>1124</v>
      </c>
      <c r="G1332" s="231"/>
      <c r="H1332" s="234">
        <v>379.374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AT1332" s="240" t="s">
        <v>162</v>
      </c>
      <c r="AU1332" s="240" t="s">
        <v>86</v>
      </c>
      <c r="AV1332" s="13" t="s">
        <v>86</v>
      </c>
      <c r="AW1332" s="13" t="s">
        <v>41</v>
      </c>
      <c r="AX1332" s="13" t="s">
        <v>77</v>
      </c>
      <c r="AY1332" s="240" t="s">
        <v>153</v>
      </c>
    </row>
    <row r="1333" spans="2:51" s="14" customFormat="1" ht="13.5">
      <c r="B1333" s="241"/>
      <c r="C1333" s="242"/>
      <c r="D1333" s="220" t="s">
        <v>162</v>
      </c>
      <c r="E1333" s="253" t="s">
        <v>34</v>
      </c>
      <c r="F1333" s="254" t="s">
        <v>168</v>
      </c>
      <c r="G1333" s="242"/>
      <c r="H1333" s="255">
        <v>579.354</v>
      </c>
      <c r="I1333" s="247"/>
      <c r="J1333" s="242"/>
      <c r="K1333" s="242"/>
      <c r="L1333" s="248"/>
      <c r="M1333" s="249"/>
      <c r="N1333" s="250"/>
      <c r="O1333" s="250"/>
      <c r="P1333" s="250"/>
      <c r="Q1333" s="250"/>
      <c r="R1333" s="250"/>
      <c r="S1333" s="250"/>
      <c r="T1333" s="251"/>
      <c r="AT1333" s="252" t="s">
        <v>162</v>
      </c>
      <c r="AU1333" s="252" t="s">
        <v>86</v>
      </c>
      <c r="AV1333" s="14" t="s">
        <v>160</v>
      </c>
      <c r="AW1333" s="14" t="s">
        <v>41</v>
      </c>
      <c r="AX1333" s="14" t="s">
        <v>77</v>
      </c>
      <c r="AY1333" s="252" t="s">
        <v>153</v>
      </c>
    </row>
    <row r="1334" spans="2:51" s="13" customFormat="1" ht="13.5">
      <c r="B1334" s="230"/>
      <c r="C1334" s="231"/>
      <c r="D1334" s="220" t="s">
        <v>162</v>
      </c>
      <c r="E1334" s="232" t="s">
        <v>34</v>
      </c>
      <c r="F1334" s="233" t="s">
        <v>1129</v>
      </c>
      <c r="G1334" s="231"/>
      <c r="H1334" s="234">
        <v>4.588</v>
      </c>
      <c r="I1334" s="235"/>
      <c r="J1334" s="231"/>
      <c r="K1334" s="231"/>
      <c r="L1334" s="236"/>
      <c r="M1334" s="237"/>
      <c r="N1334" s="238"/>
      <c r="O1334" s="238"/>
      <c r="P1334" s="238"/>
      <c r="Q1334" s="238"/>
      <c r="R1334" s="238"/>
      <c r="S1334" s="238"/>
      <c r="T1334" s="239"/>
      <c r="AT1334" s="240" t="s">
        <v>162</v>
      </c>
      <c r="AU1334" s="240" t="s">
        <v>86</v>
      </c>
      <c r="AV1334" s="13" t="s">
        <v>86</v>
      </c>
      <c r="AW1334" s="13" t="s">
        <v>41</v>
      </c>
      <c r="AX1334" s="13" t="s">
        <v>77</v>
      </c>
      <c r="AY1334" s="240" t="s">
        <v>153</v>
      </c>
    </row>
    <row r="1335" spans="2:51" s="14" customFormat="1" ht="13.5">
      <c r="B1335" s="241"/>
      <c r="C1335" s="242"/>
      <c r="D1335" s="243" t="s">
        <v>162</v>
      </c>
      <c r="E1335" s="244" t="s">
        <v>34</v>
      </c>
      <c r="F1335" s="245" t="s">
        <v>168</v>
      </c>
      <c r="G1335" s="242"/>
      <c r="H1335" s="246">
        <v>4.588</v>
      </c>
      <c r="I1335" s="247"/>
      <c r="J1335" s="242"/>
      <c r="K1335" s="242"/>
      <c r="L1335" s="248"/>
      <c r="M1335" s="249"/>
      <c r="N1335" s="250"/>
      <c r="O1335" s="250"/>
      <c r="P1335" s="250"/>
      <c r="Q1335" s="250"/>
      <c r="R1335" s="250"/>
      <c r="S1335" s="250"/>
      <c r="T1335" s="251"/>
      <c r="AT1335" s="252" t="s">
        <v>162</v>
      </c>
      <c r="AU1335" s="252" t="s">
        <v>86</v>
      </c>
      <c r="AV1335" s="14" t="s">
        <v>160</v>
      </c>
      <c r="AW1335" s="14" t="s">
        <v>41</v>
      </c>
      <c r="AX1335" s="14" t="s">
        <v>84</v>
      </c>
      <c r="AY1335" s="252" t="s">
        <v>153</v>
      </c>
    </row>
    <row r="1336" spans="2:65" s="1" customFormat="1" ht="31.5" customHeight="1">
      <c r="B1336" s="43"/>
      <c r="C1336" s="206" t="s">
        <v>1130</v>
      </c>
      <c r="D1336" s="206" t="s">
        <v>155</v>
      </c>
      <c r="E1336" s="207" t="s">
        <v>1131</v>
      </c>
      <c r="F1336" s="208" t="s">
        <v>1132</v>
      </c>
      <c r="G1336" s="209" t="s">
        <v>158</v>
      </c>
      <c r="H1336" s="210">
        <v>96.559</v>
      </c>
      <c r="I1336" s="211"/>
      <c r="J1336" s="212">
        <f>ROUND(I1336*H1336,2)</f>
        <v>0</v>
      </c>
      <c r="K1336" s="208" t="s">
        <v>159</v>
      </c>
      <c r="L1336" s="63"/>
      <c r="M1336" s="213" t="s">
        <v>34</v>
      </c>
      <c r="N1336" s="214" t="s">
        <v>48</v>
      </c>
      <c r="O1336" s="44"/>
      <c r="P1336" s="215">
        <f>O1336*H1336</f>
        <v>0</v>
      </c>
      <c r="Q1336" s="215">
        <v>0.0002</v>
      </c>
      <c r="R1336" s="215">
        <f>Q1336*H1336</f>
        <v>0.0193118</v>
      </c>
      <c r="S1336" s="215">
        <v>0</v>
      </c>
      <c r="T1336" s="216">
        <f>S1336*H1336</f>
        <v>0</v>
      </c>
      <c r="AR1336" s="25" t="s">
        <v>288</v>
      </c>
      <c r="AT1336" s="25" t="s">
        <v>155</v>
      </c>
      <c r="AU1336" s="25" t="s">
        <v>86</v>
      </c>
      <c r="AY1336" s="25" t="s">
        <v>153</v>
      </c>
      <c r="BE1336" s="217">
        <f>IF(N1336="základní",J1336,0)</f>
        <v>0</v>
      </c>
      <c r="BF1336" s="217">
        <f>IF(N1336="snížená",J1336,0)</f>
        <v>0</v>
      </c>
      <c r="BG1336" s="217">
        <f>IF(N1336="zákl. přenesená",J1336,0)</f>
        <v>0</v>
      </c>
      <c r="BH1336" s="217">
        <f>IF(N1336="sníž. přenesená",J1336,0)</f>
        <v>0</v>
      </c>
      <c r="BI1336" s="217">
        <f>IF(N1336="nulová",J1336,0)</f>
        <v>0</v>
      </c>
      <c r="BJ1336" s="25" t="s">
        <v>84</v>
      </c>
      <c r="BK1336" s="217">
        <f>ROUND(I1336*H1336,2)</f>
        <v>0</v>
      </c>
      <c r="BL1336" s="25" t="s">
        <v>288</v>
      </c>
      <c r="BM1336" s="25" t="s">
        <v>1133</v>
      </c>
    </row>
    <row r="1337" spans="2:51" s="12" customFormat="1" ht="13.5">
      <c r="B1337" s="218"/>
      <c r="C1337" s="219"/>
      <c r="D1337" s="220" t="s">
        <v>162</v>
      </c>
      <c r="E1337" s="221" t="s">
        <v>34</v>
      </c>
      <c r="F1337" s="222" t="s">
        <v>308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162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153</v>
      </c>
    </row>
    <row r="1338" spans="2:51" s="12" customFormat="1" ht="13.5">
      <c r="B1338" s="218"/>
      <c r="C1338" s="219"/>
      <c r="D1338" s="220" t="s">
        <v>162</v>
      </c>
      <c r="E1338" s="221" t="s">
        <v>34</v>
      </c>
      <c r="F1338" s="222" t="s">
        <v>309</v>
      </c>
      <c r="G1338" s="219"/>
      <c r="H1338" s="223" t="s">
        <v>34</v>
      </c>
      <c r="I1338" s="224"/>
      <c r="J1338" s="219"/>
      <c r="K1338" s="219"/>
      <c r="L1338" s="225"/>
      <c r="M1338" s="226"/>
      <c r="N1338" s="227"/>
      <c r="O1338" s="227"/>
      <c r="P1338" s="227"/>
      <c r="Q1338" s="227"/>
      <c r="R1338" s="227"/>
      <c r="S1338" s="227"/>
      <c r="T1338" s="228"/>
      <c r="AT1338" s="229" t="s">
        <v>162</v>
      </c>
      <c r="AU1338" s="229" t="s">
        <v>86</v>
      </c>
      <c r="AV1338" s="12" t="s">
        <v>84</v>
      </c>
      <c r="AW1338" s="12" t="s">
        <v>41</v>
      </c>
      <c r="AX1338" s="12" t="s">
        <v>77</v>
      </c>
      <c r="AY1338" s="229" t="s">
        <v>153</v>
      </c>
    </row>
    <row r="1339" spans="2:51" s="13" customFormat="1" ht="13.5">
      <c r="B1339" s="230"/>
      <c r="C1339" s="231"/>
      <c r="D1339" s="220" t="s">
        <v>162</v>
      </c>
      <c r="E1339" s="232" t="s">
        <v>34</v>
      </c>
      <c r="F1339" s="233" t="s">
        <v>310</v>
      </c>
      <c r="G1339" s="231"/>
      <c r="H1339" s="234">
        <v>33.33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AT1339" s="240" t="s">
        <v>162</v>
      </c>
      <c r="AU1339" s="240" t="s">
        <v>86</v>
      </c>
      <c r="AV1339" s="13" t="s">
        <v>86</v>
      </c>
      <c r="AW1339" s="13" t="s">
        <v>41</v>
      </c>
      <c r="AX1339" s="13" t="s">
        <v>77</v>
      </c>
      <c r="AY1339" s="240" t="s">
        <v>153</v>
      </c>
    </row>
    <row r="1340" spans="2:51" s="12" customFormat="1" ht="13.5">
      <c r="B1340" s="218"/>
      <c r="C1340" s="219"/>
      <c r="D1340" s="220" t="s">
        <v>162</v>
      </c>
      <c r="E1340" s="221" t="s">
        <v>34</v>
      </c>
      <c r="F1340" s="222" t="s">
        <v>325</v>
      </c>
      <c r="G1340" s="219"/>
      <c r="H1340" s="223" t="s">
        <v>34</v>
      </c>
      <c r="I1340" s="224"/>
      <c r="J1340" s="219"/>
      <c r="K1340" s="219"/>
      <c r="L1340" s="225"/>
      <c r="M1340" s="226"/>
      <c r="N1340" s="227"/>
      <c r="O1340" s="227"/>
      <c r="P1340" s="227"/>
      <c r="Q1340" s="227"/>
      <c r="R1340" s="227"/>
      <c r="S1340" s="227"/>
      <c r="T1340" s="228"/>
      <c r="AT1340" s="229" t="s">
        <v>162</v>
      </c>
      <c r="AU1340" s="229" t="s">
        <v>86</v>
      </c>
      <c r="AV1340" s="12" t="s">
        <v>84</v>
      </c>
      <c r="AW1340" s="12" t="s">
        <v>41</v>
      </c>
      <c r="AX1340" s="12" t="s">
        <v>77</v>
      </c>
      <c r="AY1340" s="229" t="s">
        <v>153</v>
      </c>
    </row>
    <row r="1341" spans="2:51" s="12" customFormat="1" ht="13.5">
      <c r="B1341" s="218"/>
      <c r="C1341" s="219"/>
      <c r="D1341" s="220" t="s">
        <v>162</v>
      </c>
      <c r="E1341" s="221" t="s">
        <v>34</v>
      </c>
      <c r="F1341" s="222" t="s">
        <v>326</v>
      </c>
      <c r="G1341" s="219"/>
      <c r="H1341" s="223" t="s">
        <v>34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162</v>
      </c>
      <c r="AU1341" s="229" t="s">
        <v>86</v>
      </c>
      <c r="AV1341" s="12" t="s">
        <v>84</v>
      </c>
      <c r="AW1341" s="12" t="s">
        <v>41</v>
      </c>
      <c r="AX1341" s="12" t="s">
        <v>77</v>
      </c>
      <c r="AY1341" s="229" t="s">
        <v>153</v>
      </c>
    </row>
    <row r="1342" spans="2:51" s="13" customFormat="1" ht="13.5">
      <c r="B1342" s="230"/>
      <c r="C1342" s="231"/>
      <c r="D1342" s="220" t="s">
        <v>162</v>
      </c>
      <c r="E1342" s="232" t="s">
        <v>34</v>
      </c>
      <c r="F1342" s="233" t="s">
        <v>327</v>
      </c>
      <c r="G1342" s="231"/>
      <c r="H1342" s="234">
        <v>63.229</v>
      </c>
      <c r="I1342" s="235"/>
      <c r="J1342" s="231"/>
      <c r="K1342" s="231"/>
      <c r="L1342" s="236"/>
      <c r="M1342" s="237"/>
      <c r="N1342" s="238"/>
      <c r="O1342" s="238"/>
      <c r="P1342" s="238"/>
      <c r="Q1342" s="238"/>
      <c r="R1342" s="238"/>
      <c r="S1342" s="238"/>
      <c r="T1342" s="239"/>
      <c r="AT1342" s="240" t="s">
        <v>162</v>
      </c>
      <c r="AU1342" s="240" t="s">
        <v>86</v>
      </c>
      <c r="AV1342" s="13" t="s">
        <v>86</v>
      </c>
      <c r="AW1342" s="13" t="s">
        <v>41</v>
      </c>
      <c r="AX1342" s="13" t="s">
        <v>77</v>
      </c>
      <c r="AY1342" s="240" t="s">
        <v>153</v>
      </c>
    </row>
    <row r="1343" spans="2:51" s="14" customFormat="1" ht="13.5">
      <c r="B1343" s="241"/>
      <c r="C1343" s="242"/>
      <c r="D1343" s="243" t="s">
        <v>162</v>
      </c>
      <c r="E1343" s="244" t="s">
        <v>34</v>
      </c>
      <c r="F1343" s="245" t="s">
        <v>168</v>
      </c>
      <c r="G1343" s="242"/>
      <c r="H1343" s="246">
        <v>96.559</v>
      </c>
      <c r="I1343" s="247"/>
      <c r="J1343" s="242"/>
      <c r="K1343" s="242"/>
      <c r="L1343" s="248"/>
      <c r="M1343" s="249"/>
      <c r="N1343" s="250"/>
      <c r="O1343" s="250"/>
      <c r="P1343" s="250"/>
      <c r="Q1343" s="250"/>
      <c r="R1343" s="250"/>
      <c r="S1343" s="250"/>
      <c r="T1343" s="251"/>
      <c r="AT1343" s="252" t="s">
        <v>162</v>
      </c>
      <c r="AU1343" s="252" t="s">
        <v>86</v>
      </c>
      <c r="AV1343" s="14" t="s">
        <v>160</v>
      </c>
      <c r="AW1343" s="14" t="s">
        <v>41</v>
      </c>
      <c r="AX1343" s="14" t="s">
        <v>84</v>
      </c>
      <c r="AY1343" s="252" t="s">
        <v>153</v>
      </c>
    </row>
    <row r="1344" spans="2:65" s="1" customFormat="1" ht="31.5" customHeight="1">
      <c r="B1344" s="43"/>
      <c r="C1344" s="206" t="s">
        <v>1134</v>
      </c>
      <c r="D1344" s="206" t="s">
        <v>155</v>
      </c>
      <c r="E1344" s="207" t="s">
        <v>1135</v>
      </c>
      <c r="F1344" s="208" t="s">
        <v>1136</v>
      </c>
      <c r="G1344" s="209" t="s">
        <v>158</v>
      </c>
      <c r="H1344" s="210">
        <v>54.21</v>
      </c>
      <c r="I1344" s="211"/>
      <c r="J1344" s="212">
        <f>ROUND(I1344*H1344,2)</f>
        <v>0</v>
      </c>
      <c r="K1344" s="208" t="s">
        <v>34</v>
      </c>
      <c r="L1344" s="63"/>
      <c r="M1344" s="213" t="s">
        <v>34</v>
      </c>
      <c r="N1344" s="214" t="s">
        <v>48</v>
      </c>
      <c r="O1344" s="44"/>
      <c r="P1344" s="215">
        <f>O1344*H1344</f>
        <v>0</v>
      </c>
      <c r="Q1344" s="215">
        <v>0</v>
      </c>
      <c r="R1344" s="215">
        <f>Q1344*H1344</f>
        <v>0</v>
      </c>
      <c r="S1344" s="215">
        <v>0</v>
      </c>
      <c r="T1344" s="216">
        <f>S1344*H1344</f>
        <v>0</v>
      </c>
      <c r="AR1344" s="25" t="s">
        <v>288</v>
      </c>
      <c r="AT1344" s="25" t="s">
        <v>155</v>
      </c>
      <c r="AU1344" s="25" t="s">
        <v>86</v>
      </c>
      <c r="AY1344" s="25" t="s">
        <v>153</v>
      </c>
      <c r="BE1344" s="217">
        <f>IF(N1344="základní",J1344,0)</f>
        <v>0</v>
      </c>
      <c r="BF1344" s="217">
        <f>IF(N1344="snížená",J1344,0)</f>
        <v>0</v>
      </c>
      <c r="BG1344" s="217">
        <f>IF(N1344="zákl. přenesená",J1344,0)</f>
        <v>0</v>
      </c>
      <c r="BH1344" s="217">
        <f>IF(N1344="sníž. přenesená",J1344,0)</f>
        <v>0</v>
      </c>
      <c r="BI1344" s="217">
        <f>IF(N1344="nulová",J1344,0)</f>
        <v>0</v>
      </c>
      <c r="BJ1344" s="25" t="s">
        <v>84</v>
      </c>
      <c r="BK1344" s="217">
        <f>ROUND(I1344*H1344,2)</f>
        <v>0</v>
      </c>
      <c r="BL1344" s="25" t="s">
        <v>288</v>
      </c>
      <c r="BM1344" s="25" t="s">
        <v>1137</v>
      </c>
    </row>
    <row r="1345" spans="2:51" s="12" customFormat="1" ht="13.5">
      <c r="B1345" s="218"/>
      <c r="C1345" s="219"/>
      <c r="D1345" s="220" t="s">
        <v>162</v>
      </c>
      <c r="E1345" s="221" t="s">
        <v>34</v>
      </c>
      <c r="F1345" s="222" t="s">
        <v>406</v>
      </c>
      <c r="G1345" s="219"/>
      <c r="H1345" s="223" t="s">
        <v>34</v>
      </c>
      <c r="I1345" s="224"/>
      <c r="J1345" s="219"/>
      <c r="K1345" s="219"/>
      <c r="L1345" s="225"/>
      <c r="M1345" s="226"/>
      <c r="N1345" s="227"/>
      <c r="O1345" s="227"/>
      <c r="P1345" s="227"/>
      <c r="Q1345" s="227"/>
      <c r="R1345" s="227"/>
      <c r="S1345" s="227"/>
      <c r="T1345" s="228"/>
      <c r="AT1345" s="229" t="s">
        <v>162</v>
      </c>
      <c r="AU1345" s="229" t="s">
        <v>86</v>
      </c>
      <c r="AV1345" s="12" t="s">
        <v>84</v>
      </c>
      <c r="AW1345" s="12" t="s">
        <v>41</v>
      </c>
      <c r="AX1345" s="12" t="s">
        <v>77</v>
      </c>
      <c r="AY1345" s="229" t="s">
        <v>153</v>
      </c>
    </row>
    <row r="1346" spans="2:51" s="12" customFormat="1" ht="13.5">
      <c r="B1346" s="218"/>
      <c r="C1346" s="219"/>
      <c r="D1346" s="220" t="s">
        <v>162</v>
      </c>
      <c r="E1346" s="221" t="s">
        <v>34</v>
      </c>
      <c r="F1346" s="222" t="s">
        <v>1138</v>
      </c>
      <c r="G1346" s="219"/>
      <c r="H1346" s="223" t="s">
        <v>34</v>
      </c>
      <c r="I1346" s="224"/>
      <c r="J1346" s="219"/>
      <c r="K1346" s="219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162</v>
      </c>
      <c r="AU1346" s="229" t="s">
        <v>86</v>
      </c>
      <c r="AV1346" s="12" t="s">
        <v>84</v>
      </c>
      <c r="AW1346" s="12" t="s">
        <v>41</v>
      </c>
      <c r="AX1346" s="12" t="s">
        <v>77</v>
      </c>
      <c r="AY1346" s="229" t="s">
        <v>153</v>
      </c>
    </row>
    <row r="1347" spans="2:51" s="13" customFormat="1" ht="13.5">
      <c r="B1347" s="230"/>
      <c r="C1347" s="231"/>
      <c r="D1347" s="220" t="s">
        <v>162</v>
      </c>
      <c r="E1347" s="232" t="s">
        <v>34</v>
      </c>
      <c r="F1347" s="233" t="s">
        <v>1139</v>
      </c>
      <c r="G1347" s="231"/>
      <c r="H1347" s="234">
        <v>20.304</v>
      </c>
      <c r="I1347" s="235"/>
      <c r="J1347" s="231"/>
      <c r="K1347" s="231"/>
      <c r="L1347" s="236"/>
      <c r="M1347" s="237"/>
      <c r="N1347" s="238"/>
      <c r="O1347" s="238"/>
      <c r="P1347" s="238"/>
      <c r="Q1347" s="238"/>
      <c r="R1347" s="238"/>
      <c r="S1347" s="238"/>
      <c r="T1347" s="239"/>
      <c r="AT1347" s="240" t="s">
        <v>162</v>
      </c>
      <c r="AU1347" s="240" t="s">
        <v>86</v>
      </c>
      <c r="AV1347" s="13" t="s">
        <v>86</v>
      </c>
      <c r="AW1347" s="13" t="s">
        <v>41</v>
      </c>
      <c r="AX1347" s="13" t="s">
        <v>77</v>
      </c>
      <c r="AY1347" s="240" t="s">
        <v>153</v>
      </c>
    </row>
    <row r="1348" spans="2:51" s="12" customFormat="1" ht="13.5">
      <c r="B1348" s="218"/>
      <c r="C1348" s="219"/>
      <c r="D1348" s="220" t="s">
        <v>162</v>
      </c>
      <c r="E1348" s="221" t="s">
        <v>34</v>
      </c>
      <c r="F1348" s="222" t="s">
        <v>308</v>
      </c>
      <c r="G1348" s="219"/>
      <c r="H1348" s="223" t="s">
        <v>34</v>
      </c>
      <c r="I1348" s="224"/>
      <c r="J1348" s="219"/>
      <c r="K1348" s="219"/>
      <c r="L1348" s="225"/>
      <c r="M1348" s="226"/>
      <c r="N1348" s="227"/>
      <c r="O1348" s="227"/>
      <c r="P1348" s="227"/>
      <c r="Q1348" s="227"/>
      <c r="R1348" s="227"/>
      <c r="S1348" s="227"/>
      <c r="T1348" s="228"/>
      <c r="AT1348" s="229" t="s">
        <v>162</v>
      </c>
      <c r="AU1348" s="229" t="s">
        <v>86</v>
      </c>
      <c r="AV1348" s="12" t="s">
        <v>84</v>
      </c>
      <c r="AW1348" s="12" t="s">
        <v>41</v>
      </c>
      <c r="AX1348" s="12" t="s">
        <v>77</v>
      </c>
      <c r="AY1348" s="229" t="s">
        <v>153</v>
      </c>
    </row>
    <row r="1349" spans="2:51" s="12" customFormat="1" ht="13.5">
      <c r="B1349" s="218"/>
      <c r="C1349" s="219"/>
      <c r="D1349" s="220" t="s">
        <v>162</v>
      </c>
      <c r="E1349" s="221" t="s">
        <v>34</v>
      </c>
      <c r="F1349" s="222" t="s">
        <v>309</v>
      </c>
      <c r="G1349" s="219"/>
      <c r="H1349" s="223" t="s">
        <v>34</v>
      </c>
      <c r="I1349" s="224"/>
      <c r="J1349" s="219"/>
      <c r="K1349" s="219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162</v>
      </c>
      <c r="AU1349" s="229" t="s">
        <v>86</v>
      </c>
      <c r="AV1349" s="12" t="s">
        <v>84</v>
      </c>
      <c r="AW1349" s="12" t="s">
        <v>41</v>
      </c>
      <c r="AX1349" s="12" t="s">
        <v>77</v>
      </c>
      <c r="AY1349" s="229" t="s">
        <v>153</v>
      </c>
    </row>
    <row r="1350" spans="2:51" s="13" customFormat="1" ht="13.5">
      <c r="B1350" s="230"/>
      <c r="C1350" s="231"/>
      <c r="D1350" s="220" t="s">
        <v>162</v>
      </c>
      <c r="E1350" s="232" t="s">
        <v>34</v>
      </c>
      <c r="F1350" s="233" t="s">
        <v>1140</v>
      </c>
      <c r="G1350" s="231"/>
      <c r="H1350" s="234">
        <v>33.906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AT1350" s="240" t="s">
        <v>162</v>
      </c>
      <c r="AU1350" s="240" t="s">
        <v>86</v>
      </c>
      <c r="AV1350" s="13" t="s">
        <v>86</v>
      </c>
      <c r="AW1350" s="13" t="s">
        <v>41</v>
      </c>
      <c r="AX1350" s="13" t="s">
        <v>77</v>
      </c>
      <c r="AY1350" s="240" t="s">
        <v>153</v>
      </c>
    </row>
    <row r="1351" spans="2:51" s="14" customFormat="1" ht="13.5">
      <c r="B1351" s="241"/>
      <c r="C1351" s="242"/>
      <c r="D1351" s="243" t="s">
        <v>162</v>
      </c>
      <c r="E1351" s="244" t="s">
        <v>34</v>
      </c>
      <c r="F1351" s="245" t="s">
        <v>168</v>
      </c>
      <c r="G1351" s="242"/>
      <c r="H1351" s="246">
        <v>54.21</v>
      </c>
      <c r="I1351" s="247"/>
      <c r="J1351" s="242"/>
      <c r="K1351" s="242"/>
      <c r="L1351" s="248"/>
      <c r="M1351" s="249"/>
      <c r="N1351" s="250"/>
      <c r="O1351" s="250"/>
      <c r="P1351" s="250"/>
      <c r="Q1351" s="250"/>
      <c r="R1351" s="250"/>
      <c r="S1351" s="250"/>
      <c r="T1351" s="251"/>
      <c r="AT1351" s="252" t="s">
        <v>162</v>
      </c>
      <c r="AU1351" s="252" t="s">
        <v>86</v>
      </c>
      <c r="AV1351" s="14" t="s">
        <v>160</v>
      </c>
      <c r="AW1351" s="14" t="s">
        <v>41</v>
      </c>
      <c r="AX1351" s="14" t="s">
        <v>84</v>
      </c>
      <c r="AY1351" s="252" t="s">
        <v>153</v>
      </c>
    </row>
    <row r="1352" spans="2:65" s="1" customFormat="1" ht="31.5" customHeight="1">
      <c r="B1352" s="43"/>
      <c r="C1352" s="206" t="s">
        <v>1141</v>
      </c>
      <c r="D1352" s="206" t="s">
        <v>155</v>
      </c>
      <c r="E1352" s="207" t="s">
        <v>1142</v>
      </c>
      <c r="F1352" s="208" t="s">
        <v>1143</v>
      </c>
      <c r="G1352" s="209" t="s">
        <v>171</v>
      </c>
      <c r="H1352" s="210">
        <v>1.5</v>
      </c>
      <c r="I1352" s="211"/>
      <c r="J1352" s="212">
        <f>ROUND(I1352*H1352,2)</f>
        <v>0</v>
      </c>
      <c r="K1352" s="208" t="s">
        <v>34</v>
      </c>
      <c r="L1352" s="63"/>
      <c r="M1352" s="213" t="s">
        <v>34</v>
      </c>
      <c r="N1352" s="214" t="s">
        <v>48</v>
      </c>
      <c r="O1352" s="44"/>
      <c r="P1352" s="215">
        <f>O1352*H1352</f>
        <v>0</v>
      </c>
      <c r="Q1352" s="215">
        <v>0</v>
      </c>
      <c r="R1352" s="215">
        <f>Q1352*H1352</f>
        <v>0</v>
      </c>
      <c r="S1352" s="215">
        <v>0</v>
      </c>
      <c r="T1352" s="216">
        <f>S1352*H1352</f>
        <v>0</v>
      </c>
      <c r="AR1352" s="25" t="s">
        <v>288</v>
      </c>
      <c r="AT1352" s="25" t="s">
        <v>155</v>
      </c>
      <c r="AU1352" s="25" t="s">
        <v>86</v>
      </c>
      <c r="AY1352" s="25" t="s">
        <v>153</v>
      </c>
      <c r="BE1352" s="217">
        <f>IF(N1352="základní",J1352,0)</f>
        <v>0</v>
      </c>
      <c r="BF1352" s="217">
        <f>IF(N1352="snížená",J1352,0)</f>
        <v>0</v>
      </c>
      <c r="BG1352" s="217">
        <f>IF(N1352="zákl. přenesená",J1352,0)</f>
        <v>0</v>
      </c>
      <c r="BH1352" s="217">
        <f>IF(N1352="sníž. přenesená",J1352,0)</f>
        <v>0</v>
      </c>
      <c r="BI1352" s="217">
        <f>IF(N1352="nulová",J1352,0)</f>
        <v>0</v>
      </c>
      <c r="BJ1352" s="25" t="s">
        <v>84</v>
      </c>
      <c r="BK1352" s="217">
        <f>ROUND(I1352*H1352,2)</f>
        <v>0</v>
      </c>
      <c r="BL1352" s="25" t="s">
        <v>288</v>
      </c>
      <c r="BM1352" s="25" t="s">
        <v>1144</v>
      </c>
    </row>
    <row r="1353" spans="2:51" s="12" customFormat="1" ht="27">
      <c r="B1353" s="218"/>
      <c r="C1353" s="219"/>
      <c r="D1353" s="220" t="s">
        <v>162</v>
      </c>
      <c r="E1353" s="221" t="s">
        <v>34</v>
      </c>
      <c r="F1353" s="222" t="s">
        <v>1145</v>
      </c>
      <c r="G1353" s="219"/>
      <c r="H1353" s="223" t="s">
        <v>34</v>
      </c>
      <c r="I1353" s="224"/>
      <c r="J1353" s="219"/>
      <c r="K1353" s="219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162</v>
      </c>
      <c r="AU1353" s="229" t="s">
        <v>86</v>
      </c>
      <c r="AV1353" s="12" t="s">
        <v>84</v>
      </c>
      <c r="AW1353" s="12" t="s">
        <v>41</v>
      </c>
      <c r="AX1353" s="12" t="s">
        <v>77</v>
      </c>
      <c r="AY1353" s="229" t="s">
        <v>153</v>
      </c>
    </row>
    <row r="1354" spans="2:51" s="12" customFormat="1" ht="13.5">
      <c r="B1354" s="218"/>
      <c r="C1354" s="219"/>
      <c r="D1354" s="220" t="s">
        <v>162</v>
      </c>
      <c r="E1354" s="221" t="s">
        <v>34</v>
      </c>
      <c r="F1354" s="222" t="s">
        <v>1146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162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153</v>
      </c>
    </row>
    <row r="1355" spans="2:51" s="13" customFormat="1" ht="13.5">
      <c r="B1355" s="230"/>
      <c r="C1355" s="231"/>
      <c r="D1355" s="220" t="s">
        <v>162</v>
      </c>
      <c r="E1355" s="232" t="s">
        <v>34</v>
      </c>
      <c r="F1355" s="233" t="s">
        <v>1147</v>
      </c>
      <c r="G1355" s="231"/>
      <c r="H1355" s="234">
        <v>1.5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162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153</v>
      </c>
    </row>
    <row r="1356" spans="2:51" s="14" customFormat="1" ht="13.5">
      <c r="B1356" s="241"/>
      <c r="C1356" s="242"/>
      <c r="D1356" s="243" t="s">
        <v>162</v>
      </c>
      <c r="E1356" s="244" t="s">
        <v>34</v>
      </c>
      <c r="F1356" s="245" t="s">
        <v>168</v>
      </c>
      <c r="G1356" s="242"/>
      <c r="H1356" s="246">
        <v>1.5</v>
      </c>
      <c r="I1356" s="247"/>
      <c r="J1356" s="242"/>
      <c r="K1356" s="242"/>
      <c r="L1356" s="248"/>
      <c r="M1356" s="249"/>
      <c r="N1356" s="250"/>
      <c r="O1356" s="250"/>
      <c r="P1356" s="250"/>
      <c r="Q1356" s="250"/>
      <c r="R1356" s="250"/>
      <c r="S1356" s="250"/>
      <c r="T1356" s="251"/>
      <c r="AT1356" s="252" t="s">
        <v>162</v>
      </c>
      <c r="AU1356" s="252" t="s">
        <v>86</v>
      </c>
      <c r="AV1356" s="14" t="s">
        <v>160</v>
      </c>
      <c r="AW1356" s="14" t="s">
        <v>41</v>
      </c>
      <c r="AX1356" s="14" t="s">
        <v>84</v>
      </c>
      <c r="AY1356" s="252" t="s">
        <v>153</v>
      </c>
    </row>
    <row r="1357" spans="2:65" s="1" customFormat="1" ht="31.5" customHeight="1">
      <c r="B1357" s="43"/>
      <c r="C1357" s="206" t="s">
        <v>1148</v>
      </c>
      <c r="D1357" s="206" t="s">
        <v>155</v>
      </c>
      <c r="E1357" s="207" t="s">
        <v>1149</v>
      </c>
      <c r="F1357" s="208" t="s">
        <v>1150</v>
      </c>
      <c r="G1357" s="209" t="s">
        <v>158</v>
      </c>
      <c r="H1357" s="210">
        <v>31.488</v>
      </c>
      <c r="I1357" s="211"/>
      <c r="J1357" s="212">
        <f>ROUND(I1357*H1357,2)</f>
        <v>0</v>
      </c>
      <c r="K1357" s="208" t="s">
        <v>34</v>
      </c>
      <c r="L1357" s="63"/>
      <c r="M1357" s="213" t="s">
        <v>34</v>
      </c>
      <c r="N1357" s="214" t="s">
        <v>48</v>
      </c>
      <c r="O1357" s="44"/>
      <c r="P1357" s="215">
        <f>O1357*H1357</f>
        <v>0</v>
      </c>
      <c r="Q1357" s="215">
        <v>0.16116</v>
      </c>
      <c r="R1357" s="215">
        <f>Q1357*H1357</f>
        <v>5.07460608</v>
      </c>
      <c r="S1357" s="215">
        <v>0</v>
      </c>
      <c r="T1357" s="216">
        <f>S1357*H1357</f>
        <v>0</v>
      </c>
      <c r="AR1357" s="25" t="s">
        <v>160</v>
      </c>
      <c r="AT1357" s="25" t="s">
        <v>155</v>
      </c>
      <c r="AU1357" s="25" t="s">
        <v>86</v>
      </c>
      <c r="AY1357" s="25" t="s">
        <v>153</v>
      </c>
      <c r="BE1357" s="217">
        <f>IF(N1357="základní",J1357,0)</f>
        <v>0</v>
      </c>
      <c r="BF1357" s="217">
        <f>IF(N1357="snížená",J1357,0)</f>
        <v>0</v>
      </c>
      <c r="BG1357" s="217">
        <f>IF(N1357="zákl. přenesená",J1357,0)</f>
        <v>0</v>
      </c>
      <c r="BH1357" s="217">
        <f>IF(N1357="sníž. přenesená",J1357,0)</f>
        <v>0</v>
      </c>
      <c r="BI1357" s="217">
        <f>IF(N1357="nulová",J1357,0)</f>
        <v>0</v>
      </c>
      <c r="BJ1357" s="25" t="s">
        <v>84</v>
      </c>
      <c r="BK1357" s="217">
        <f>ROUND(I1357*H1357,2)</f>
        <v>0</v>
      </c>
      <c r="BL1357" s="25" t="s">
        <v>160</v>
      </c>
      <c r="BM1357" s="25" t="s">
        <v>1151</v>
      </c>
    </row>
    <row r="1358" spans="2:51" s="12" customFormat="1" ht="13.5">
      <c r="B1358" s="218"/>
      <c r="C1358" s="219"/>
      <c r="D1358" s="220" t="s">
        <v>162</v>
      </c>
      <c r="E1358" s="221" t="s">
        <v>34</v>
      </c>
      <c r="F1358" s="222" t="s">
        <v>1152</v>
      </c>
      <c r="G1358" s="219"/>
      <c r="H1358" s="223" t="s">
        <v>34</v>
      </c>
      <c r="I1358" s="224"/>
      <c r="J1358" s="219"/>
      <c r="K1358" s="219"/>
      <c r="L1358" s="225"/>
      <c r="M1358" s="226"/>
      <c r="N1358" s="227"/>
      <c r="O1358" s="227"/>
      <c r="P1358" s="227"/>
      <c r="Q1358" s="227"/>
      <c r="R1358" s="227"/>
      <c r="S1358" s="227"/>
      <c r="T1358" s="228"/>
      <c r="AT1358" s="229" t="s">
        <v>162</v>
      </c>
      <c r="AU1358" s="229" t="s">
        <v>86</v>
      </c>
      <c r="AV1358" s="12" t="s">
        <v>84</v>
      </c>
      <c r="AW1358" s="12" t="s">
        <v>41</v>
      </c>
      <c r="AX1358" s="12" t="s">
        <v>77</v>
      </c>
      <c r="AY1358" s="229" t="s">
        <v>153</v>
      </c>
    </row>
    <row r="1359" spans="2:51" s="13" customFormat="1" ht="13.5">
      <c r="B1359" s="230"/>
      <c r="C1359" s="231"/>
      <c r="D1359" s="220" t="s">
        <v>162</v>
      </c>
      <c r="E1359" s="232" t="s">
        <v>34</v>
      </c>
      <c r="F1359" s="233" t="s">
        <v>1153</v>
      </c>
      <c r="G1359" s="231"/>
      <c r="H1359" s="234">
        <v>20.771</v>
      </c>
      <c r="I1359" s="235"/>
      <c r="J1359" s="231"/>
      <c r="K1359" s="231"/>
      <c r="L1359" s="236"/>
      <c r="M1359" s="237"/>
      <c r="N1359" s="238"/>
      <c r="O1359" s="238"/>
      <c r="P1359" s="238"/>
      <c r="Q1359" s="238"/>
      <c r="R1359" s="238"/>
      <c r="S1359" s="238"/>
      <c r="T1359" s="239"/>
      <c r="AT1359" s="240" t="s">
        <v>162</v>
      </c>
      <c r="AU1359" s="240" t="s">
        <v>86</v>
      </c>
      <c r="AV1359" s="13" t="s">
        <v>86</v>
      </c>
      <c r="AW1359" s="13" t="s">
        <v>41</v>
      </c>
      <c r="AX1359" s="13" t="s">
        <v>77</v>
      </c>
      <c r="AY1359" s="240" t="s">
        <v>153</v>
      </c>
    </row>
    <row r="1360" spans="2:51" s="12" customFormat="1" ht="13.5">
      <c r="B1360" s="218"/>
      <c r="C1360" s="219"/>
      <c r="D1360" s="220" t="s">
        <v>162</v>
      </c>
      <c r="E1360" s="221" t="s">
        <v>34</v>
      </c>
      <c r="F1360" s="222" t="s">
        <v>1154</v>
      </c>
      <c r="G1360" s="219"/>
      <c r="H1360" s="223" t="s">
        <v>34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162</v>
      </c>
      <c r="AU1360" s="229" t="s">
        <v>86</v>
      </c>
      <c r="AV1360" s="12" t="s">
        <v>84</v>
      </c>
      <c r="AW1360" s="12" t="s">
        <v>41</v>
      </c>
      <c r="AX1360" s="12" t="s">
        <v>77</v>
      </c>
      <c r="AY1360" s="229" t="s">
        <v>153</v>
      </c>
    </row>
    <row r="1361" spans="2:51" s="13" customFormat="1" ht="13.5">
      <c r="B1361" s="230"/>
      <c r="C1361" s="231"/>
      <c r="D1361" s="220" t="s">
        <v>162</v>
      </c>
      <c r="E1361" s="232" t="s">
        <v>34</v>
      </c>
      <c r="F1361" s="233" t="s">
        <v>1155</v>
      </c>
      <c r="G1361" s="231"/>
      <c r="H1361" s="234">
        <v>10.717</v>
      </c>
      <c r="I1361" s="235"/>
      <c r="J1361" s="231"/>
      <c r="K1361" s="231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162</v>
      </c>
      <c r="AU1361" s="240" t="s">
        <v>86</v>
      </c>
      <c r="AV1361" s="13" t="s">
        <v>86</v>
      </c>
      <c r="AW1361" s="13" t="s">
        <v>41</v>
      </c>
      <c r="AX1361" s="13" t="s">
        <v>77</v>
      </c>
      <c r="AY1361" s="240" t="s">
        <v>153</v>
      </c>
    </row>
    <row r="1362" spans="2:51" s="14" customFormat="1" ht="13.5">
      <c r="B1362" s="241"/>
      <c r="C1362" s="242"/>
      <c r="D1362" s="243" t="s">
        <v>162</v>
      </c>
      <c r="E1362" s="244" t="s">
        <v>34</v>
      </c>
      <c r="F1362" s="245" t="s">
        <v>168</v>
      </c>
      <c r="G1362" s="242"/>
      <c r="H1362" s="246">
        <v>31.488</v>
      </c>
      <c r="I1362" s="247"/>
      <c r="J1362" s="242"/>
      <c r="K1362" s="242"/>
      <c r="L1362" s="248"/>
      <c r="M1362" s="249"/>
      <c r="N1362" s="250"/>
      <c r="O1362" s="250"/>
      <c r="P1362" s="250"/>
      <c r="Q1362" s="250"/>
      <c r="R1362" s="250"/>
      <c r="S1362" s="250"/>
      <c r="T1362" s="251"/>
      <c r="AT1362" s="252" t="s">
        <v>162</v>
      </c>
      <c r="AU1362" s="252" t="s">
        <v>86</v>
      </c>
      <c r="AV1362" s="14" t="s">
        <v>160</v>
      </c>
      <c r="AW1362" s="14" t="s">
        <v>41</v>
      </c>
      <c r="AX1362" s="14" t="s">
        <v>84</v>
      </c>
      <c r="AY1362" s="252" t="s">
        <v>153</v>
      </c>
    </row>
    <row r="1363" spans="2:65" s="1" customFormat="1" ht="31.5" customHeight="1">
      <c r="B1363" s="43"/>
      <c r="C1363" s="206" t="s">
        <v>1156</v>
      </c>
      <c r="D1363" s="206" t="s">
        <v>155</v>
      </c>
      <c r="E1363" s="207" t="s">
        <v>1157</v>
      </c>
      <c r="F1363" s="208" t="s">
        <v>1158</v>
      </c>
      <c r="G1363" s="209" t="s">
        <v>982</v>
      </c>
      <c r="H1363" s="289"/>
      <c r="I1363" s="211"/>
      <c r="J1363" s="212">
        <f>ROUND(I1363*H1363,2)</f>
        <v>0</v>
      </c>
      <c r="K1363" s="208" t="s">
        <v>159</v>
      </c>
      <c r="L1363" s="63"/>
      <c r="M1363" s="213" t="s">
        <v>34</v>
      </c>
      <c r="N1363" s="214" t="s">
        <v>48</v>
      </c>
      <c r="O1363" s="44"/>
      <c r="P1363" s="215">
        <f>O1363*H1363</f>
        <v>0</v>
      </c>
      <c r="Q1363" s="215">
        <v>0</v>
      </c>
      <c r="R1363" s="215">
        <f>Q1363*H1363</f>
        <v>0</v>
      </c>
      <c r="S1363" s="215">
        <v>0</v>
      </c>
      <c r="T1363" s="216">
        <f>S1363*H1363</f>
        <v>0</v>
      </c>
      <c r="AR1363" s="25" t="s">
        <v>288</v>
      </c>
      <c r="AT1363" s="25" t="s">
        <v>155</v>
      </c>
      <c r="AU1363" s="25" t="s">
        <v>86</v>
      </c>
      <c r="AY1363" s="25" t="s">
        <v>153</v>
      </c>
      <c r="BE1363" s="217">
        <f>IF(N1363="základní",J1363,0)</f>
        <v>0</v>
      </c>
      <c r="BF1363" s="217">
        <f>IF(N1363="snížená",J1363,0)</f>
        <v>0</v>
      </c>
      <c r="BG1363" s="217">
        <f>IF(N1363="zákl. přenesená",J1363,0)</f>
        <v>0</v>
      </c>
      <c r="BH1363" s="217">
        <f>IF(N1363="sníž. přenesená",J1363,0)</f>
        <v>0</v>
      </c>
      <c r="BI1363" s="217">
        <f>IF(N1363="nulová",J1363,0)</f>
        <v>0</v>
      </c>
      <c r="BJ1363" s="25" t="s">
        <v>84</v>
      </c>
      <c r="BK1363" s="217">
        <f>ROUND(I1363*H1363,2)</f>
        <v>0</v>
      </c>
      <c r="BL1363" s="25" t="s">
        <v>288</v>
      </c>
      <c r="BM1363" s="25" t="s">
        <v>1159</v>
      </c>
    </row>
    <row r="1364" spans="2:63" s="11" customFormat="1" ht="29.85" customHeight="1">
      <c r="B1364" s="189"/>
      <c r="C1364" s="190"/>
      <c r="D1364" s="203" t="s">
        <v>76</v>
      </c>
      <c r="E1364" s="204" t="s">
        <v>1160</v>
      </c>
      <c r="F1364" s="204" t="s">
        <v>1161</v>
      </c>
      <c r="G1364" s="190"/>
      <c r="H1364" s="190"/>
      <c r="I1364" s="193"/>
      <c r="J1364" s="205">
        <f>BK1364</f>
        <v>0</v>
      </c>
      <c r="K1364" s="190"/>
      <c r="L1364" s="195"/>
      <c r="M1364" s="196"/>
      <c r="N1364" s="197"/>
      <c r="O1364" s="197"/>
      <c r="P1364" s="198">
        <f>SUM(P1365:P1373)</f>
        <v>0</v>
      </c>
      <c r="Q1364" s="197"/>
      <c r="R1364" s="198">
        <f>SUM(R1365:R1373)</f>
        <v>1.0051952</v>
      </c>
      <c r="S1364" s="197"/>
      <c r="T1364" s="199">
        <f>SUM(T1365:T1373)</f>
        <v>0</v>
      </c>
      <c r="AR1364" s="200" t="s">
        <v>86</v>
      </c>
      <c r="AT1364" s="201" t="s">
        <v>76</v>
      </c>
      <c r="AU1364" s="201" t="s">
        <v>84</v>
      </c>
      <c r="AY1364" s="200" t="s">
        <v>153</v>
      </c>
      <c r="BK1364" s="202">
        <f>SUM(BK1365:BK1373)</f>
        <v>0</v>
      </c>
    </row>
    <row r="1365" spans="2:65" s="1" customFormat="1" ht="22.5" customHeight="1">
      <c r="B1365" s="43"/>
      <c r="C1365" s="206" t="s">
        <v>1162</v>
      </c>
      <c r="D1365" s="206" t="s">
        <v>155</v>
      </c>
      <c r="E1365" s="207" t="s">
        <v>1163</v>
      </c>
      <c r="F1365" s="208" t="s">
        <v>1164</v>
      </c>
      <c r="G1365" s="209" t="s">
        <v>158</v>
      </c>
      <c r="H1365" s="210">
        <v>49.96</v>
      </c>
      <c r="I1365" s="211"/>
      <c r="J1365" s="212">
        <f>ROUND(I1365*H1365,2)</f>
        <v>0</v>
      </c>
      <c r="K1365" s="208" t="s">
        <v>159</v>
      </c>
      <c r="L1365" s="63"/>
      <c r="M1365" s="213" t="s">
        <v>34</v>
      </c>
      <c r="N1365" s="214" t="s">
        <v>48</v>
      </c>
      <c r="O1365" s="44"/>
      <c r="P1365" s="215">
        <f>O1365*H1365</f>
        <v>0</v>
      </c>
      <c r="Q1365" s="215">
        <v>0.02012</v>
      </c>
      <c r="R1365" s="215">
        <f>Q1365*H1365</f>
        <v>1.0051952</v>
      </c>
      <c r="S1365" s="215">
        <v>0</v>
      </c>
      <c r="T1365" s="216">
        <f>S1365*H1365</f>
        <v>0</v>
      </c>
      <c r="AR1365" s="25" t="s">
        <v>288</v>
      </c>
      <c r="AT1365" s="25" t="s">
        <v>155</v>
      </c>
      <c r="AU1365" s="25" t="s">
        <v>86</v>
      </c>
      <c r="AY1365" s="25" t="s">
        <v>153</v>
      </c>
      <c r="BE1365" s="217">
        <f>IF(N1365="základní",J1365,0)</f>
        <v>0</v>
      </c>
      <c r="BF1365" s="217">
        <f>IF(N1365="snížená",J1365,0)</f>
        <v>0</v>
      </c>
      <c r="BG1365" s="217">
        <f>IF(N1365="zákl. přenesená",J1365,0)</f>
        <v>0</v>
      </c>
      <c r="BH1365" s="217">
        <f>IF(N1365="sníž. přenesená",J1365,0)</f>
        <v>0</v>
      </c>
      <c r="BI1365" s="217">
        <f>IF(N1365="nulová",J1365,0)</f>
        <v>0</v>
      </c>
      <c r="BJ1365" s="25" t="s">
        <v>84</v>
      </c>
      <c r="BK1365" s="217">
        <f>ROUND(I1365*H1365,2)</f>
        <v>0</v>
      </c>
      <c r="BL1365" s="25" t="s">
        <v>288</v>
      </c>
      <c r="BM1365" s="25" t="s">
        <v>1165</v>
      </c>
    </row>
    <row r="1366" spans="2:51" s="12" customFormat="1" ht="13.5">
      <c r="B1366" s="218"/>
      <c r="C1366" s="219"/>
      <c r="D1366" s="220" t="s">
        <v>162</v>
      </c>
      <c r="E1366" s="221" t="s">
        <v>34</v>
      </c>
      <c r="F1366" s="222" t="s">
        <v>1166</v>
      </c>
      <c r="G1366" s="219"/>
      <c r="H1366" s="223" t="s">
        <v>34</v>
      </c>
      <c r="I1366" s="224"/>
      <c r="J1366" s="219"/>
      <c r="K1366" s="219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162</v>
      </c>
      <c r="AU1366" s="229" t="s">
        <v>86</v>
      </c>
      <c r="AV1366" s="12" t="s">
        <v>84</v>
      </c>
      <c r="AW1366" s="12" t="s">
        <v>41</v>
      </c>
      <c r="AX1366" s="12" t="s">
        <v>77</v>
      </c>
      <c r="AY1366" s="229" t="s">
        <v>153</v>
      </c>
    </row>
    <row r="1367" spans="2:51" s="13" customFormat="1" ht="13.5">
      <c r="B1367" s="230"/>
      <c r="C1367" s="231"/>
      <c r="D1367" s="220" t="s">
        <v>162</v>
      </c>
      <c r="E1367" s="232" t="s">
        <v>34</v>
      </c>
      <c r="F1367" s="233" t="s">
        <v>1167</v>
      </c>
      <c r="G1367" s="231"/>
      <c r="H1367" s="234">
        <v>21.24</v>
      </c>
      <c r="I1367" s="235"/>
      <c r="J1367" s="231"/>
      <c r="K1367" s="231"/>
      <c r="L1367" s="236"/>
      <c r="M1367" s="237"/>
      <c r="N1367" s="238"/>
      <c r="O1367" s="238"/>
      <c r="P1367" s="238"/>
      <c r="Q1367" s="238"/>
      <c r="R1367" s="238"/>
      <c r="S1367" s="238"/>
      <c r="T1367" s="239"/>
      <c r="AT1367" s="240" t="s">
        <v>162</v>
      </c>
      <c r="AU1367" s="240" t="s">
        <v>86</v>
      </c>
      <c r="AV1367" s="13" t="s">
        <v>86</v>
      </c>
      <c r="AW1367" s="13" t="s">
        <v>41</v>
      </c>
      <c r="AX1367" s="13" t="s">
        <v>77</v>
      </c>
      <c r="AY1367" s="240" t="s">
        <v>153</v>
      </c>
    </row>
    <row r="1368" spans="2:51" s="12" customFormat="1" ht="13.5">
      <c r="B1368" s="218"/>
      <c r="C1368" s="219"/>
      <c r="D1368" s="220" t="s">
        <v>162</v>
      </c>
      <c r="E1368" s="221" t="s">
        <v>34</v>
      </c>
      <c r="F1368" s="222" t="s">
        <v>1168</v>
      </c>
      <c r="G1368" s="219"/>
      <c r="H1368" s="223" t="s">
        <v>34</v>
      </c>
      <c r="I1368" s="224"/>
      <c r="J1368" s="219"/>
      <c r="K1368" s="219"/>
      <c r="L1368" s="225"/>
      <c r="M1368" s="226"/>
      <c r="N1368" s="227"/>
      <c r="O1368" s="227"/>
      <c r="P1368" s="227"/>
      <c r="Q1368" s="227"/>
      <c r="R1368" s="227"/>
      <c r="S1368" s="227"/>
      <c r="T1368" s="228"/>
      <c r="AT1368" s="229" t="s">
        <v>162</v>
      </c>
      <c r="AU1368" s="229" t="s">
        <v>86</v>
      </c>
      <c r="AV1368" s="12" t="s">
        <v>84</v>
      </c>
      <c r="AW1368" s="12" t="s">
        <v>41</v>
      </c>
      <c r="AX1368" s="12" t="s">
        <v>77</v>
      </c>
      <c r="AY1368" s="229" t="s">
        <v>153</v>
      </c>
    </row>
    <row r="1369" spans="2:51" s="13" customFormat="1" ht="13.5">
      <c r="B1369" s="230"/>
      <c r="C1369" s="231"/>
      <c r="D1369" s="220" t="s">
        <v>162</v>
      </c>
      <c r="E1369" s="232" t="s">
        <v>34</v>
      </c>
      <c r="F1369" s="233" t="s">
        <v>1169</v>
      </c>
      <c r="G1369" s="231"/>
      <c r="H1369" s="234">
        <v>18.44</v>
      </c>
      <c r="I1369" s="235"/>
      <c r="J1369" s="231"/>
      <c r="K1369" s="231"/>
      <c r="L1369" s="236"/>
      <c r="M1369" s="237"/>
      <c r="N1369" s="238"/>
      <c r="O1369" s="238"/>
      <c r="P1369" s="238"/>
      <c r="Q1369" s="238"/>
      <c r="R1369" s="238"/>
      <c r="S1369" s="238"/>
      <c r="T1369" s="239"/>
      <c r="AT1369" s="240" t="s">
        <v>162</v>
      </c>
      <c r="AU1369" s="240" t="s">
        <v>86</v>
      </c>
      <c r="AV1369" s="13" t="s">
        <v>86</v>
      </c>
      <c r="AW1369" s="13" t="s">
        <v>41</v>
      </c>
      <c r="AX1369" s="13" t="s">
        <v>77</v>
      </c>
      <c r="AY1369" s="240" t="s">
        <v>153</v>
      </c>
    </row>
    <row r="1370" spans="2:51" s="12" customFormat="1" ht="13.5">
      <c r="B1370" s="218"/>
      <c r="C1370" s="219"/>
      <c r="D1370" s="220" t="s">
        <v>162</v>
      </c>
      <c r="E1370" s="221" t="s">
        <v>34</v>
      </c>
      <c r="F1370" s="222" t="s">
        <v>1170</v>
      </c>
      <c r="G1370" s="219"/>
      <c r="H1370" s="223" t="s">
        <v>34</v>
      </c>
      <c r="I1370" s="224"/>
      <c r="J1370" s="219"/>
      <c r="K1370" s="219"/>
      <c r="L1370" s="225"/>
      <c r="M1370" s="226"/>
      <c r="N1370" s="227"/>
      <c r="O1370" s="227"/>
      <c r="P1370" s="227"/>
      <c r="Q1370" s="227"/>
      <c r="R1370" s="227"/>
      <c r="S1370" s="227"/>
      <c r="T1370" s="228"/>
      <c r="AT1370" s="229" t="s">
        <v>162</v>
      </c>
      <c r="AU1370" s="229" t="s">
        <v>86</v>
      </c>
      <c r="AV1370" s="12" t="s">
        <v>84</v>
      </c>
      <c r="AW1370" s="12" t="s">
        <v>41</v>
      </c>
      <c r="AX1370" s="12" t="s">
        <v>77</v>
      </c>
      <c r="AY1370" s="229" t="s">
        <v>153</v>
      </c>
    </row>
    <row r="1371" spans="2:51" s="13" customFormat="1" ht="13.5">
      <c r="B1371" s="230"/>
      <c r="C1371" s="231"/>
      <c r="D1371" s="220" t="s">
        <v>162</v>
      </c>
      <c r="E1371" s="232" t="s">
        <v>34</v>
      </c>
      <c r="F1371" s="233" t="s">
        <v>1171</v>
      </c>
      <c r="G1371" s="231"/>
      <c r="H1371" s="234">
        <v>10.28</v>
      </c>
      <c r="I1371" s="235"/>
      <c r="J1371" s="231"/>
      <c r="K1371" s="231"/>
      <c r="L1371" s="236"/>
      <c r="M1371" s="237"/>
      <c r="N1371" s="238"/>
      <c r="O1371" s="238"/>
      <c r="P1371" s="238"/>
      <c r="Q1371" s="238"/>
      <c r="R1371" s="238"/>
      <c r="S1371" s="238"/>
      <c r="T1371" s="239"/>
      <c r="AT1371" s="240" t="s">
        <v>162</v>
      </c>
      <c r="AU1371" s="240" t="s">
        <v>86</v>
      </c>
      <c r="AV1371" s="13" t="s">
        <v>86</v>
      </c>
      <c r="AW1371" s="13" t="s">
        <v>41</v>
      </c>
      <c r="AX1371" s="13" t="s">
        <v>77</v>
      </c>
      <c r="AY1371" s="240" t="s">
        <v>153</v>
      </c>
    </row>
    <row r="1372" spans="2:51" s="14" customFormat="1" ht="13.5">
      <c r="B1372" s="241"/>
      <c r="C1372" s="242"/>
      <c r="D1372" s="243" t="s">
        <v>162</v>
      </c>
      <c r="E1372" s="244" t="s">
        <v>34</v>
      </c>
      <c r="F1372" s="245" t="s">
        <v>168</v>
      </c>
      <c r="G1372" s="242"/>
      <c r="H1372" s="246">
        <v>49.96</v>
      </c>
      <c r="I1372" s="247"/>
      <c r="J1372" s="242"/>
      <c r="K1372" s="242"/>
      <c r="L1372" s="248"/>
      <c r="M1372" s="249"/>
      <c r="N1372" s="250"/>
      <c r="O1372" s="250"/>
      <c r="P1372" s="250"/>
      <c r="Q1372" s="250"/>
      <c r="R1372" s="250"/>
      <c r="S1372" s="250"/>
      <c r="T1372" s="251"/>
      <c r="AT1372" s="252" t="s">
        <v>162</v>
      </c>
      <c r="AU1372" s="252" t="s">
        <v>86</v>
      </c>
      <c r="AV1372" s="14" t="s">
        <v>160</v>
      </c>
      <c r="AW1372" s="14" t="s">
        <v>41</v>
      </c>
      <c r="AX1372" s="14" t="s">
        <v>84</v>
      </c>
      <c r="AY1372" s="252" t="s">
        <v>153</v>
      </c>
    </row>
    <row r="1373" spans="2:65" s="1" customFormat="1" ht="31.5" customHeight="1">
      <c r="B1373" s="43"/>
      <c r="C1373" s="206" t="s">
        <v>1172</v>
      </c>
      <c r="D1373" s="206" t="s">
        <v>155</v>
      </c>
      <c r="E1373" s="207" t="s">
        <v>1173</v>
      </c>
      <c r="F1373" s="208" t="s">
        <v>1174</v>
      </c>
      <c r="G1373" s="209" t="s">
        <v>982</v>
      </c>
      <c r="H1373" s="289"/>
      <c r="I1373" s="211"/>
      <c r="J1373" s="212">
        <f>ROUND(I1373*H1373,2)</f>
        <v>0</v>
      </c>
      <c r="K1373" s="208" t="s">
        <v>159</v>
      </c>
      <c r="L1373" s="63"/>
      <c r="M1373" s="213" t="s">
        <v>34</v>
      </c>
      <c r="N1373" s="214" t="s">
        <v>48</v>
      </c>
      <c r="O1373" s="44"/>
      <c r="P1373" s="215">
        <f>O1373*H1373</f>
        <v>0</v>
      </c>
      <c r="Q1373" s="215">
        <v>0</v>
      </c>
      <c r="R1373" s="215">
        <f>Q1373*H1373</f>
        <v>0</v>
      </c>
      <c r="S1373" s="215">
        <v>0</v>
      </c>
      <c r="T1373" s="216">
        <f>S1373*H1373</f>
        <v>0</v>
      </c>
      <c r="AR1373" s="25" t="s">
        <v>288</v>
      </c>
      <c r="AT1373" s="25" t="s">
        <v>155</v>
      </c>
      <c r="AU1373" s="25" t="s">
        <v>86</v>
      </c>
      <c r="AY1373" s="25" t="s">
        <v>153</v>
      </c>
      <c r="BE1373" s="217">
        <f>IF(N1373="základní",J1373,0)</f>
        <v>0</v>
      </c>
      <c r="BF1373" s="217">
        <f>IF(N1373="snížená",J1373,0)</f>
        <v>0</v>
      </c>
      <c r="BG1373" s="217">
        <f>IF(N1373="zákl. přenesená",J1373,0)</f>
        <v>0</v>
      </c>
      <c r="BH1373" s="217">
        <f>IF(N1373="sníž. přenesená",J1373,0)</f>
        <v>0</v>
      </c>
      <c r="BI1373" s="217">
        <f>IF(N1373="nulová",J1373,0)</f>
        <v>0</v>
      </c>
      <c r="BJ1373" s="25" t="s">
        <v>84</v>
      </c>
      <c r="BK1373" s="217">
        <f>ROUND(I1373*H1373,2)</f>
        <v>0</v>
      </c>
      <c r="BL1373" s="25" t="s">
        <v>288</v>
      </c>
      <c r="BM1373" s="25" t="s">
        <v>1175</v>
      </c>
    </row>
    <row r="1374" spans="2:63" s="11" customFormat="1" ht="29.85" customHeight="1">
      <c r="B1374" s="189"/>
      <c r="C1374" s="190"/>
      <c r="D1374" s="203" t="s">
        <v>76</v>
      </c>
      <c r="E1374" s="204" t="s">
        <v>488</v>
      </c>
      <c r="F1374" s="204" t="s">
        <v>489</v>
      </c>
      <c r="G1374" s="190"/>
      <c r="H1374" s="190"/>
      <c r="I1374" s="193"/>
      <c r="J1374" s="205">
        <f>BK1374</f>
        <v>0</v>
      </c>
      <c r="K1374" s="190"/>
      <c r="L1374" s="195"/>
      <c r="M1374" s="196"/>
      <c r="N1374" s="197"/>
      <c r="O1374" s="197"/>
      <c r="P1374" s="198">
        <f>SUM(P1375:P1529)</f>
        <v>0</v>
      </c>
      <c r="Q1374" s="197"/>
      <c r="R1374" s="198">
        <f>SUM(R1375:R1529)</f>
        <v>0.8962907400000001</v>
      </c>
      <c r="S1374" s="197"/>
      <c r="T1374" s="199">
        <f>SUM(T1375:T1529)</f>
        <v>0</v>
      </c>
      <c r="AR1374" s="200" t="s">
        <v>86</v>
      </c>
      <c r="AT1374" s="201" t="s">
        <v>76</v>
      </c>
      <c r="AU1374" s="201" t="s">
        <v>84</v>
      </c>
      <c r="AY1374" s="200" t="s">
        <v>153</v>
      </c>
      <c r="BK1374" s="202">
        <f>SUM(BK1375:BK1529)</f>
        <v>0</v>
      </c>
    </row>
    <row r="1375" spans="2:65" s="1" customFormat="1" ht="22.5" customHeight="1">
      <c r="B1375" s="43"/>
      <c r="C1375" s="206" t="s">
        <v>1176</v>
      </c>
      <c r="D1375" s="206" t="s">
        <v>155</v>
      </c>
      <c r="E1375" s="207" t="s">
        <v>1177</v>
      </c>
      <c r="F1375" s="208" t="s">
        <v>1178</v>
      </c>
      <c r="G1375" s="209" t="s">
        <v>423</v>
      </c>
      <c r="H1375" s="210">
        <v>17.303</v>
      </c>
      <c r="I1375" s="211"/>
      <c r="J1375" s="212">
        <f>ROUND(I1375*H1375,2)</f>
        <v>0</v>
      </c>
      <c r="K1375" s="208" t="s">
        <v>159</v>
      </c>
      <c r="L1375" s="63"/>
      <c r="M1375" s="213" t="s">
        <v>34</v>
      </c>
      <c r="N1375" s="214" t="s">
        <v>48</v>
      </c>
      <c r="O1375" s="44"/>
      <c r="P1375" s="215">
        <f>O1375*H1375</f>
        <v>0</v>
      </c>
      <c r="Q1375" s="215">
        <v>0</v>
      </c>
      <c r="R1375" s="215">
        <f>Q1375*H1375</f>
        <v>0</v>
      </c>
      <c r="S1375" s="215">
        <v>0</v>
      </c>
      <c r="T1375" s="216">
        <f>S1375*H1375</f>
        <v>0</v>
      </c>
      <c r="AR1375" s="25" t="s">
        <v>288</v>
      </c>
      <c r="AT1375" s="25" t="s">
        <v>155</v>
      </c>
      <c r="AU1375" s="25" t="s">
        <v>86</v>
      </c>
      <c r="AY1375" s="25" t="s">
        <v>153</v>
      </c>
      <c r="BE1375" s="217">
        <f>IF(N1375="základní",J1375,0)</f>
        <v>0</v>
      </c>
      <c r="BF1375" s="217">
        <f>IF(N1375="snížená",J1375,0)</f>
        <v>0</v>
      </c>
      <c r="BG1375" s="217">
        <f>IF(N1375="zákl. přenesená",J1375,0)</f>
        <v>0</v>
      </c>
      <c r="BH1375" s="217">
        <f>IF(N1375="sníž. přenesená",J1375,0)</f>
        <v>0</v>
      </c>
      <c r="BI1375" s="217">
        <f>IF(N1375="nulová",J1375,0)</f>
        <v>0</v>
      </c>
      <c r="BJ1375" s="25" t="s">
        <v>84</v>
      </c>
      <c r="BK1375" s="217">
        <f>ROUND(I1375*H1375,2)</f>
        <v>0</v>
      </c>
      <c r="BL1375" s="25" t="s">
        <v>288</v>
      </c>
      <c r="BM1375" s="25" t="s">
        <v>1179</v>
      </c>
    </row>
    <row r="1376" spans="2:51" s="12" customFormat="1" ht="13.5">
      <c r="B1376" s="218"/>
      <c r="C1376" s="219"/>
      <c r="D1376" s="220" t="s">
        <v>162</v>
      </c>
      <c r="E1376" s="221" t="s">
        <v>34</v>
      </c>
      <c r="F1376" s="222" t="s">
        <v>473</v>
      </c>
      <c r="G1376" s="219"/>
      <c r="H1376" s="223" t="s">
        <v>34</v>
      </c>
      <c r="I1376" s="224"/>
      <c r="J1376" s="219"/>
      <c r="K1376" s="219"/>
      <c r="L1376" s="225"/>
      <c r="M1376" s="226"/>
      <c r="N1376" s="227"/>
      <c r="O1376" s="227"/>
      <c r="P1376" s="227"/>
      <c r="Q1376" s="227"/>
      <c r="R1376" s="227"/>
      <c r="S1376" s="227"/>
      <c r="T1376" s="228"/>
      <c r="AT1376" s="229" t="s">
        <v>162</v>
      </c>
      <c r="AU1376" s="229" t="s">
        <v>86</v>
      </c>
      <c r="AV1376" s="12" t="s">
        <v>84</v>
      </c>
      <c r="AW1376" s="12" t="s">
        <v>41</v>
      </c>
      <c r="AX1376" s="12" t="s">
        <v>77</v>
      </c>
      <c r="AY1376" s="229" t="s">
        <v>153</v>
      </c>
    </row>
    <row r="1377" spans="2:51" s="13" customFormat="1" ht="13.5">
      <c r="B1377" s="230"/>
      <c r="C1377" s="231"/>
      <c r="D1377" s="220" t="s">
        <v>162</v>
      </c>
      <c r="E1377" s="232" t="s">
        <v>34</v>
      </c>
      <c r="F1377" s="233" t="s">
        <v>474</v>
      </c>
      <c r="G1377" s="231"/>
      <c r="H1377" s="234">
        <v>17.303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AT1377" s="240" t="s">
        <v>162</v>
      </c>
      <c r="AU1377" s="240" t="s">
        <v>86</v>
      </c>
      <c r="AV1377" s="13" t="s">
        <v>86</v>
      </c>
      <c r="AW1377" s="13" t="s">
        <v>41</v>
      </c>
      <c r="AX1377" s="13" t="s">
        <v>77</v>
      </c>
      <c r="AY1377" s="240" t="s">
        <v>153</v>
      </c>
    </row>
    <row r="1378" spans="2:51" s="14" customFormat="1" ht="13.5">
      <c r="B1378" s="241"/>
      <c r="C1378" s="242"/>
      <c r="D1378" s="243" t="s">
        <v>162</v>
      </c>
      <c r="E1378" s="244" t="s">
        <v>34</v>
      </c>
      <c r="F1378" s="245" t="s">
        <v>168</v>
      </c>
      <c r="G1378" s="242"/>
      <c r="H1378" s="246">
        <v>17.303</v>
      </c>
      <c r="I1378" s="247"/>
      <c r="J1378" s="242"/>
      <c r="K1378" s="242"/>
      <c r="L1378" s="248"/>
      <c r="M1378" s="249"/>
      <c r="N1378" s="250"/>
      <c r="O1378" s="250"/>
      <c r="P1378" s="250"/>
      <c r="Q1378" s="250"/>
      <c r="R1378" s="250"/>
      <c r="S1378" s="250"/>
      <c r="T1378" s="251"/>
      <c r="AT1378" s="252" t="s">
        <v>162</v>
      </c>
      <c r="AU1378" s="252" t="s">
        <v>86</v>
      </c>
      <c r="AV1378" s="14" t="s">
        <v>160</v>
      </c>
      <c r="AW1378" s="14" t="s">
        <v>41</v>
      </c>
      <c r="AX1378" s="14" t="s">
        <v>84</v>
      </c>
      <c r="AY1378" s="252" t="s">
        <v>153</v>
      </c>
    </row>
    <row r="1379" spans="2:65" s="1" customFormat="1" ht="22.5" customHeight="1">
      <c r="B1379" s="43"/>
      <c r="C1379" s="277" t="s">
        <v>1180</v>
      </c>
      <c r="D1379" s="277" t="s">
        <v>928</v>
      </c>
      <c r="E1379" s="278" t="s">
        <v>1181</v>
      </c>
      <c r="F1379" s="279" t="s">
        <v>1182</v>
      </c>
      <c r="G1379" s="280" t="s">
        <v>158</v>
      </c>
      <c r="H1379" s="281">
        <v>19.898</v>
      </c>
      <c r="I1379" s="282"/>
      <c r="J1379" s="283">
        <f>ROUND(I1379*H1379,2)</f>
        <v>0</v>
      </c>
      <c r="K1379" s="279" t="s">
        <v>159</v>
      </c>
      <c r="L1379" s="284"/>
      <c r="M1379" s="285" t="s">
        <v>34</v>
      </c>
      <c r="N1379" s="286" t="s">
        <v>48</v>
      </c>
      <c r="O1379" s="44"/>
      <c r="P1379" s="215">
        <f>O1379*H1379</f>
        <v>0</v>
      </c>
      <c r="Q1379" s="215">
        <v>0.00038</v>
      </c>
      <c r="R1379" s="215">
        <f>Q1379*H1379</f>
        <v>0.00756124</v>
      </c>
      <c r="S1379" s="215">
        <v>0</v>
      </c>
      <c r="T1379" s="216">
        <f>S1379*H1379</f>
        <v>0</v>
      </c>
      <c r="AR1379" s="25" t="s">
        <v>420</v>
      </c>
      <c r="AT1379" s="25" t="s">
        <v>928</v>
      </c>
      <c r="AU1379" s="25" t="s">
        <v>86</v>
      </c>
      <c r="AY1379" s="25" t="s">
        <v>153</v>
      </c>
      <c r="BE1379" s="217">
        <f>IF(N1379="základní",J1379,0)</f>
        <v>0</v>
      </c>
      <c r="BF1379" s="217">
        <f>IF(N1379="snížená",J1379,0)</f>
        <v>0</v>
      </c>
      <c r="BG1379" s="217">
        <f>IF(N1379="zákl. přenesená",J1379,0)</f>
        <v>0</v>
      </c>
      <c r="BH1379" s="217">
        <f>IF(N1379="sníž. přenesená",J1379,0)</f>
        <v>0</v>
      </c>
      <c r="BI1379" s="217">
        <f>IF(N1379="nulová",J1379,0)</f>
        <v>0</v>
      </c>
      <c r="BJ1379" s="25" t="s">
        <v>84</v>
      </c>
      <c r="BK1379" s="217">
        <f>ROUND(I1379*H1379,2)</f>
        <v>0</v>
      </c>
      <c r="BL1379" s="25" t="s">
        <v>288</v>
      </c>
      <c r="BM1379" s="25" t="s">
        <v>1183</v>
      </c>
    </row>
    <row r="1380" spans="2:47" s="1" customFormat="1" ht="54">
      <c r="B1380" s="43"/>
      <c r="C1380" s="65"/>
      <c r="D1380" s="220" t="s">
        <v>932</v>
      </c>
      <c r="E1380" s="65"/>
      <c r="F1380" s="287" t="s">
        <v>1184</v>
      </c>
      <c r="G1380" s="65"/>
      <c r="H1380" s="65"/>
      <c r="I1380" s="174"/>
      <c r="J1380" s="65"/>
      <c r="K1380" s="65"/>
      <c r="L1380" s="63"/>
      <c r="M1380" s="288"/>
      <c r="N1380" s="44"/>
      <c r="O1380" s="44"/>
      <c r="P1380" s="44"/>
      <c r="Q1380" s="44"/>
      <c r="R1380" s="44"/>
      <c r="S1380" s="44"/>
      <c r="T1380" s="80"/>
      <c r="AT1380" s="25" t="s">
        <v>932</v>
      </c>
      <c r="AU1380" s="25" t="s">
        <v>86</v>
      </c>
    </row>
    <row r="1381" spans="2:51" s="12" customFormat="1" ht="13.5">
      <c r="B1381" s="218"/>
      <c r="C1381" s="219"/>
      <c r="D1381" s="220" t="s">
        <v>162</v>
      </c>
      <c r="E1381" s="221" t="s">
        <v>34</v>
      </c>
      <c r="F1381" s="222" t="s">
        <v>473</v>
      </c>
      <c r="G1381" s="219"/>
      <c r="H1381" s="223" t="s">
        <v>34</v>
      </c>
      <c r="I1381" s="224"/>
      <c r="J1381" s="219"/>
      <c r="K1381" s="219"/>
      <c r="L1381" s="225"/>
      <c r="M1381" s="226"/>
      <c r="N1381" s="227"/>
      <c r="O1381" s="227"/>
      <c r="P1381" s="227"/>
      <c r="Q1381" s="227"/>
      <c r="R1381" s="227"/>
      <c r="S1381" s="227"/>
      <c r="T1381" s="228"/>
      <c r="AT1381" s="229" t="s">
        <v>162</v>
      </c>
      <c r="AU1381" s="229" t="s">
        <v>86</v>
      </c>
      <c r="AV1381" s="12" t="s">
        <v>84</v>
      </c>
      <c r="AW1381" s="12" t="s">
        <v>41</v>
      </c>
      <c r="AX1381" s="12" t="s">
        <v>77</v>
      </c>
      <c r="AY1381" s="229" t="s">
        <v>153</v>
      </c>
    </row>
    <row r="1382" spans="2:51" s="13" customFormat="1" ht="13.5">
      <c r="B1382" s="230"/>
      <c r="C1382" s="231"/>
      <c r="D1382" s="220" t="s">
        <v>162</v>
      </c>
      <c r="E1382" s="232" t="s">
        <v>34</v>
      </c>
      <c r="F1382" s="233" t="s">
        <v>474</v>
      </c>
      <c r="G1382" s="231"/>
      <c r="H1382" s="234">
        <v>17.303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AT1382" s="240" t="s">
        <v>162</v>
      </c>
      <c r="AU1382" s="240" t="s">
        <v>86</v>
      </c>
      <c r="AV1382" s="13" t="s">
        <v>86</v>
      </c>
      <c r="AW1382" s="13" t="s">
        <v>41</v>
      </c>
      <c r="AX1382" s="13" t="s">
        <v>77</v>
      </c>
      <c r="AY1382" s="240" t="s">
        <v>153</v>
      </c>
    </row>
    <row r="1383" spans="2:51" s="14" customFormat="1" ht="13.5">
      <c r="B1383" s="241"/>
      <c r="C1383" s="242"/>
      <c r="D1383" s="220" t="s">
        <v>162</v>
      </c>
      <c r="E1383" s="253" t="s">
        <v>34</v>
      </c>
      <c r="F1383" s="254" t="s">
        <v>168</v>
      </c>
      <c r="G1383" s="242"/>
      <c r="H1383" s="255">
        <v>17.303</v>
      </c>
      <c r="I1383" s="247"/>
      <c r="J1383" s="242"/>
      <c r="K1383" s="242"/>
      <c r="L1383" s="248"/>
      <c r="M1383" s="249"/>
      <c r="N1383" s="250"/>
      <c r="O1383" s="250"/>
      <c r="P1383" s="250"/>
      <c r="Q1383" s="250"/>
      <c r="R1383" s="250"/>
      <c r="S1383" s="250"/>
      <c r="T1383" s="251"/>
      <c r="AT1383" s="252" t="s">
        <v>162</v>
      </c>
      <c r="AU1383" s="252" t="s">
        <v>86</v>
      </c>
      <c r="AV1383" s="14" t="s">
        <v>160</v>
      </c>
      <c r="AW1383" s="14" t="s">
        <v>41</v>
      </c>
      <c r="AX1383" s="14" t="s">
        <v>77</v>
      </c>
      <c r="AY1383" s="252" t="s">
        <v>153</v>
      </c>
    </row>
    <row r="1384" spans="2:51" s="13" customFormat="1" ht="13.5">
      <c r="B1384" s="230"/>
      <c r="C1384" s="231"/>
      <c r="D1384" s="220" t="s">
        <v>162</v>
      </c>
      <c r="E1384" s="232" t="s">
        <v>34</v>
      </c>
      <c r="F1384" s="233" t="s">
        <v>1185</v>
      </c>
      <c r="G1384" s="231"/>
      <c r="H1384" s="234">
        <v>19.898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AT1384" s="240" t="s">
        <v>162</v>
      </c>
      <c r="AU1384" s="240" t="s">
        <v>86</v>
      </c>
      <c r="AV1384" s="13" t="s">
        <v>86</v>
      </c>
      <c r="AW1384" s="13" t="s">
        <v>41</v>
      </c>
      <c r="AX1384" s="13" t="s">
        <v>77</v>
      </c>
      <c r="AY1384" s="240" t="s">
        <v>153</v>
      </c>
    </row>
    <row r="1385" spans="2:51" s="14" customFormat="1" ht="13.5">
      <c r="B1385" s="241"/>
      <c r="C1385" s="242"/>
      <c r="D1385" s="243" t="s">
        <v>162</v>
      </c>
      <c r="E1385" s="244" t="s">
        <v>34</v>
      </c>
      <c r="F1385" s="245" t="s">
        <v>168</v>
      </c>
      <c r="G1385" s="242"/>
      <c r="H1385" s="246">
        <v>19.898</v>
      </c>
      <c r="I1385" s="247"/>
      <c r="J1385" s="242"/>
      <c r="K1385" s="242"/>
      <c r="L1385" s="248"/>
      <c r="M1385" s="249"/>
      <c r="N1385" s="250"/>
      <c r="O1385" s="250"/>
      <c r="P1385" s="250"/>
      <c r="Q1385" s="250"/>
      <c r="R1385" s="250"/>
      <c r="S1385" s="250"/>
      <c r="T1385" s="251"/>
      <c r="AT1385" s="252" t="s">
        <v>162</v>
      </c>
      <c r="AU1385" s="252" t="s">
        <v>86</v>
      </c>
      <c r="AV1385" s="14" t="s">
        <v>160</v>
      </c>
      <c r="AW1385" s="14" t="s">
        <v>41</v>
      </c>
      <c r="AX1385" s="14" t="s">
        <v>84</v>
      </c>
      <c r="AY1385" s="252" t="s">
        <v>153</v>
      </c>
    </row>
    <row r="1386" spans="2:65" s="1" customFormat="1" ht="22.5" customHeight="1">
      <c r="B1386" s="43"/>
      <c r="C1386" s="206" t="s">
        <v>1186</v>
      </c>
      <c r="D1386" s="206" t="s">
        <v>155</v>
      </c>
      <c r="E1386" s="207" t="s">
        <v>1187</v>
      </c>
      <c r="F1386" s="208" t="s">
        <v>1188</v>
      </c>
      <c r="G1386" s="209" t="s">
        <v>423</v>
      </c>
      <c r="H1386" s="210">
        <v>12.1</v>
      </c>
      <c r="I1386" s="211"/>
      <c r="J1386" s="212">
        <f>ROUND(I1386*H1386,2)</f>
        <v>0</v>
      </c>
      <c r="K1386" s="208" t="s">
        <v>159</v>
      </c>
      <c r="L1386" s="63"/>
      <c r="M1386" s="213" t="s">
        <v>34</v>
      </c>
      <c r="N1386" s="214" t="s">
        <v>48</v>
      </c>
      <c r="O1386" s="44"/>
      <c r="P1386" s="215">
        <f>O1386*H1386</f>
        <v>0</v>
      </c>
      <c r="Q1386" s="215">
        <v>0.0009</v>
      </c>
      <c r="R1386" s="215">
        <f>Q1386*H1386</f>
        <v>0.010889999999999999</v>
      </c>
      <c r="S1386" s="215">
        <v>0</v>
      </c>
      <c r="T1386" s="216">
        <f>S1386*H1386</f>
        <v>0</v>
      </c>
      <c r="AR1386" s="25" t="s">
        <v>288</v>
      </c>
      <c r="AT1386" s="25" t="s">
        <v>155</v>
      </c>
      <c r="AU1386" s="25" t="s">
        <v>86</v>
      </c>
      <c r="AY1386" s="25" t="s">
        <v>153</v>
      </c>
      <c r="BE1386" s="217">
        <f>IF(N1386="základní",J1386,0)</f>
        <v>0</v>
      </c>
      <c r="BF1386" s="217">
        <f>IF(N1386="snížená",J1386,0)</f>
        <v>0</v>
      </c>
      <c r="BG1386" s="217">
        <f>IF(N1386="zákl. přenesená",J1386,0)</f>
        <v>0</v>
      </c>
      <c r="BH1386" s="217">
        <f>IF(N1386="sníž. přenesená",J1386,0)</f>
        <v>0</v>
      </c>
      <c r="BI1386" s="217">
        <f>IF(N1386="nulová",J1386,0)</f>
        <v>0</v>
      </c>
      <c r="BJ1386" s="25" t="s">
        <v>84</v>
      </c>
      <c r="BK1386" s="217">
        <f>ROUND(I1386*H1386,2)</f>
        <v>0</v>
      </c>
      <c r="BL1386" s="25" t="s">
        <v>288</v>
      </c>
      <c r="BM1386" s="25" t="s">
        <v>1189</v>
      </c>
    </row>
    <row r="1387" spans="2:51" s="12" customFormat="1" ht="13.5">
      <c r="B1387" s="218"/>
      <c r="C1387" s="219"/>
      <c r="D1387" s="220" t="s">
        <v>162</v>
      </c>
      <c r="E1387" s="221" t="s">
        <v>34</v>
      </c>
      <c r="F1387" s="222" t="s">
        <v>1190</v>
      </c>
      <c r="G1387" s="219"/>
      <c r="H1387" s="223" t="s">
        <v>34</v>
      </c>
      <c r="I1387" s="224"/>
      <c r="J1387" s="219"/>
      <c r="K1387" s="219"/>
      <c r="L1387" s="225"/>
      <c r="M1387" s="226"/>
      <c r="N1387" s="227"/>
      <c r="O1387" s="227"/>
      <c r="P1387" s="227"/>
      <c r="Q1387" s="227"/>
      <c r="R1387" s="227"/>
      <c r="S1387" s="227"/>
      <c r="T1387" s="228"/>
      <c r="AT1387" s="229" t="s">
        <v>162</v>
      </c>
      <c r="AU1387" s="229" t="s">
        <v>86</v>
      </c>
      <c r="AV1387" s="12" t="s">
        <v>84</v>
      </c>
      <c r="AW1387" s="12" t="s">
        <v>41</v>
      </c>
      <c r="AX1387" s="12" t="s">
        <v>77</v>
      </c>
      <c r="AY1387" s="229" t="s">
        <v>153</v>
      </c>
    </row>
    <row r="1388" spans="2:51" s="13" customFormat="1" ht="13.5">
      <c r="B1388" s="230"/>
      <c r="C1388" s="231"/>
      <c r="D1388" s="220" t="s">
        <v>162</v>
      </c>
      <c r="E1388" s="232" t="s">
        <v>34</v>
      </c>
      <c r="F1388" s="233" t="s">
        <v>1191</v>
      </c>
      <c r="G1388" s="231"/>
      <c r="H1388" s="234">
        <v>3.7</v>
      </c>
      <c r="I1388" s="235"/>
      <c r="J1388" s="231"/>
      <c r="K1388" s="231"/>
      <c r="L1388" s="236"/>
      <c r="M1388" s="237"/>
      <c r="N1388" s="238"/>
      <c r="O1388" s="238"/>
      <c r="P1388" s="238"/>
      <c r="Q1388" s="238"/>
      <c r="R1388" s="238"/>
      <c r="S1388" s="238"/>
      <c r="T1388" s="239"/>
      <c r="AT1388" s="240" t="s">
        <v>162</v>
      </c>
      <c r="AU1388" s="240" t="s">
        <v>86</v>
      </c>
      <c r="AV1388" s="13" t="s">
        <v>86</v>
      </c>
      <c r="AW1388" s="13" t="s">
        <v>41</v>
      </c>
      <c r="AX1388" s="13" t="s">
        <v>77</v>
      </c>
      <c r="AY1388" s="240" t="s">
        <v>153</v>
      </c>
    </row>
    <row r="1389" spans="2:51" s="12" customFormat="1" ht="13.5">
      <c r="B1389" s="218"/>
      <c r="C1389" s="219"/>
      <c r="D1389" s="220" t="s">
        <v>162</v>
      </c>
      <c r="E1389" s="221" t="s">
        <v>34</v>
      </c>
      <c r="F1389" s="222" t="s">
        <v>1192</v>
      </c>
      <c r="G1389" s="219"/>
      <c r="H1389" s="223" t="s">
        <v>34</v>
      </c>
      <c r="I1389" s="224"/>
      <c r="J1389" s="219"/>
      <c r="K1389" s="219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162</v>
      </c>
      <c r="AU1389" s="229" t="s">
        <v>86</v>
      </c>
      <c r="AV1389" s="12" t="s">
        <v>84</v>
      </c>
      <c r="AW1389" s="12" t="s">
        <v>41</v>
      </c>
      <c r="AX1389" s="12" t="s">
        <v>77</v>
      </c>
      <c r="AY1389" s="229" t="s">
        <v>153</v>
      </c>
    </row>
    <row r="1390" spans="2:51" s="13" customFormat="1" ht="13.5">
      <c r="B1390" s="230"/>
      <c r="C1390" s="231"/>
      <c r="D1390" s="220" t="s">
        <v>162</v>
      </c>
      <c r="E1390" s="232" t="s">
        <v>34</v>
      </c>
      <c r="F1390" s="233" t="s">
        <v>1193</v>
      </c>
      <c r="G1390" s="231"/>
      <c r="H1390" s="234">
        <v>8.4</v>
      </c>
      <c r="I1390" s="235"/>
      <c r="J1390" s="231"/>
      <c r="K1390" s="231"/>
      <c r="L1390" s="236"/>
      <c r="M1390" s="237"/>
      <c r="N1390" s="238"/>
      <c r="O1390" s="238"/>
      <c r="P1390" s="238"/>
      <c r="Q1390" s="238"/>
      <c r="R1390" s="238"/>
      <c r="S1390" s="238"/>
      <c r="T1390" s="239"/>
      <c r="AT1390" s="240" t="s">
        <v>162</v>
      </c>
      <c r="AU1390" s="240" t="s">
        <v>86</v>
      </c>
      <c r="AV1390" s="13" t="s">
        <v>86</v>
      </c>
      <c r="AW1390" s="13" t="s">
        <v>41</v>
      </c>
      <c r="AX1390" s="13" t="s">
        <v>77</v>
      </c>
      <c r="AY1390" s="240" t="s">
        <v>153</v>
      </c>
    </row>
    <row r="1391" spans="2:51" s="14" customFormat="1" ht="13.5">
      <c r="B1391" s="241"/>
      <c r="C1391" s="242"/>
      <c r="D1391" s="243" t="s">
        <v>162</v>
      </c>
      <c r="E1391" s="244" t="s">
        <v>34</v>
      </c>
      <c r="F1391" s="245" t="s">
        <v>168</v>
      </c>
      <c r="G1391" s="242"/>
      <c r="H1391" s="246">
        <v>12.1</v>
      </c>
      <c r="I1391" s="247"/>
      <c r="J1391" s="242"/>
      <c r="K1391" s="242"/>
      <c r="L1391" s="248"/>
      <c r="M1391" s="249"/>
      <c r="N1391" s="250"/>
      <c r="O1391" s="250"/>
      <c r="P1391" s="250"/>
      <c r="Q1391" s="250"/>
      <c r="R1391" s="250"/>
      <c r="S1391" s="250"/>
      <c r="T1391" s="251"/>
      <c r="AT1391" s="252" t="s">
        <v>162</v>
      </c>
      <c r="AU1391" s="252" t="s">
        <v>86</v>
      </c>
      <c r="AV1391" s="14" t="s">
        <v>160</v>
      </c>
      <c r="AW1391" s="14" t="s">
        <v>41</v>
      </c>
      <c r="AX1391" s="14" t="s">
        <v>84</v>
      </c>
      <c r="AY1391" s="252" t="s">
        <v>153</v>
      </c>
    </row>
    <row r="1392" spans="2:65" s="1" customFormat="1" ht="31.5" customHeight="1">
      <c r="B1392" s="43"/>
      <c r="C1392" s="206" t="s">
        <v>1194</v>
      </c>
      <c r="D1392" s="206" t="s">
        <v>155</v>
      </c>
      <c r="E1392" s="207" t="s">
        <v>1195</v>
      </c>
      <c r="F1392" s="208" t="s">
        <v>1196</v>
      </c>
      <c r="G1392" s="209" t="s">
        <v>158</v>
      </c>
      <c r="H1392" s="210">
        <v>20.5</v>
      </c>
      <c r="I1392" s="211"/>
      <c r="J1392" s="212">
        <f>ROUND(I1392*H1392,2)</f>
        <v>0</v>
      </c>
      <c r="K1392" s="208" t="s">
        <v>159</v>
      </c>
      <c r="L1392" s="63"/>
      <c r="M1392" s="213" t="s">
        <v>34</v>
      </c>
      <c r="N1392" s="214" t="s">
        <v>48</v>
      </c>
      <c r="O1392" s="44"/>
      <c r="P1392" s="215">
        <f>O1392*H1392</f>
        <v>0</v>
      </c>
      <c r="Q1392" s="215">
        <v>0.0067</v>
      </c>
      <c r="R1392" s="215">
        <f>Q1392*H1392</f>
        <v>0.13735</v>
      </c>
      <c r="S1392" s="215">
        <v>0</v>
      </c>
      <c r="T1392" s="216">
        <f>S1392*H1392</f>
        <v>0</v>
      </c>
      <c r="AR1392" s="25" t="s">
        <v>288</v>
      </c>
      <c r="AT1392" s="25" t="s">
        <v>155</v>
      </c>
      <c r="AU1392" s="25" t="s">
        <v>86</v>
      </c>
      <c r="AY1392" s="25" t="s">
        <v>153</v>
      </c>
      <c r="BE1392" s="217">
        <f>IF(N1392="základní",J1392,0)</f>
        <v>0</v>
      </c>
      <c r="BF1392" s="217">
        <f>IF(N1392="snížená",J1392,0)</f>
        <v>0</v>
      </c>
      <c r="BG1392" s="217">
        <f>IF(N1392="zákl. přenesená",J1392,0)</f>
        <v>0</v>
      </c>
      <c r="BH1392" s="217">
        <f>IF(N1392="sníž. přenesená",J1392,0)</f>
        <v>0</v>
      </c>
      <c r="BI1392" s="217">
        <f>IF(N1392="nulová",J1392,0)</f>
        <v>0</v>
      </c>
      <c r="BJ1392" s="25" t="s">
        <v>84</v>
      </c>
      <c r="BK1392" s="217">
        <f>ROUND(I1392*H1392,2)</f>
        <v>0</v>
      </c>
      <c r="BL1392" s="25" t="s">
        <v>288</v>
      </c>
      <c r="BM1392" s="25" t="s">
        <v>1197</v>
      </c>
    </row>
    <row r="1393" spans="2:51" s="12" customFormat="1" ht="13.5">
      <c r="B1393" s="218"/>
      <c r="C1393" s="219"/>
      <c r="D1393" s="220" t="s">
        <v>162</v>
      </c>
      <c r="E1393" s="221" t="s">
        <v>34</v>
      </c>
      <c r="F1393" s="222" t="s">
        <v>1198</v>
      </c>
      <c r="G1393" s="219"/>
      <c r="H1393" s="223" t="s">
        <v>34</v>
      </c>
      <c r="I1393" s="224"/>
      <c r="J1393" s="219"/>
      <c r="K1393" s="219"/>
      <c r="L1393" s="225"/>
      <c r="M1393" s="226"/>
      <c r="N1393" s="227"/>
      <c r="O1393" s="227"/>
      <c r="P1393" s="227"/>
      <c r="Q1393" s="227"/>
      <c r="R1393" s="227"/>
      <c r="S1393" s="227"/>
      <c r="T1393" s="228"/>
      <c r="AT1393" s="229" t="s">
        <v>162</v>
      </c>
      <c r="AU1393" s="229" t="s">
        <v>86</v>
      </c>
      <c r="AV1393" s="12" t="s">
        <v>84</v>
      </c>
      <c r="AW1393" s="12" t="s">
        <v>41</v>
      </c>
      <c r="AX1393" s="12" t="s">
        <v>77</v>
      </c>
      <c r="AY1393" s="229" t="s">
        <v>153</v>
      </c>
    </row>
    <row r="1394" spans="2:51" s="12" customFormat="1" ht="13.5">
      <c r="B1394" s="218"/>
      <c r="C1394" s="219"/>
      <c r="D1394" s="220" t="s">
        <v>162</v>
      </c>
      <c r="E1394" s="221" t="s">
        <v>34</v>
      </c>
      <c r="F1394" s="222" t="s">
        <v>1199</v>
      </c>
      <c r="G1394" s="219"/>
      <c r="H1394" s="223" t="s">
        <v>34</v>
      </c>
      <c r="I1394" s="224"/>
      <c r="J1394" s="219"/>
      <c r="K1394" s="219"/>
      <c r="L1394" s="225"/>
      <c r="M1394" s="226"/>
      <c r="N1394" s="227"/>
      <c r="O1394" s="227"/>
      <c r="P1394" s="227"/>
      <c r="Q1394" s="227"/>
      <c r="R1394" s="227"/>
      <c r="S1394" s="227"/>
      <c r="T1394" s="228"/>
      <c r="AT1394" s="229" t="s">
        <v>162</v>
      </c>
      <c r="AU1394" s="229" t="s">
        <v>86</v>
      </c>
      <c r="AV1394" s="12" t="s">
        <v>84</v>
      </c>
      <c r="AW1394" s="12" t="s">
        <v>41</v>
      </c>
      <c r="AX1394" s="12" t="s">
        <v>77</v>
      </c>
      <c r="AY1394" s="229" t="s">
        <v>153</v>
      </c>
    </row>
    <row r="1395" spans="2:51" s="13" customFormat="1" ht="13.5">
      <c r="B1395" s="230"/>
      <c r="C1395" s="231"/>
      <c r="D1395" s="220" t="s">
        <v>162</v>
      </c>
      <c r="E1395" s="232" t="s">
        <v>34</v>
      </c>
      <c r="F1395" s="233" t="s">
        <v>1200</v>
      </c>
      <c r="G1395" s="231"/>
      <c r="H1395" s="234">
        <v>20.5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AT1395" s="240" t="s">
        <v>162</v>
      </c>
      <c r="AU1395" s="240" t="s">
        <v>86</v>
      </c>
      <c r="AV1395" s="13" t="s">
        <v>86</v>
      </c>
      <c r="AW1395" s="13" t="s">
        <v>41</v>
      </c>
      <c r="AX1395" s="13" t="s">
        <v>77</v>
      </c>
      <c r="AY1395" s="240" t="s">
        <v>153</v>
      </c>
    </row>
    <row r="1396" spans="2:51" s="14" customFormat="1" ht="13.5">
      <c r="B1396" s="241"/>
      <c r="C1396" s="242"/>
      <c r="D1396" s="243" t="s">
        <v>162</v>
      </c>
      <c r="E1396" s="244" t="s">
        <v>34</v>
      </c>
      <c r="F1396" s="245" t="s">
        <v>168</v>
      </c>
      <c r="G1396" s="242"/>
      <c r="H1396" s="246">
        <v>20.5</v>
      </c>
      <c r="I1396" s="247"/>
      <c r="J1396" s="242"/>
      <c r="K1396" s="242"/>
      <c r="L1396" s="248"/>
      <c r="M1396" s="249"/>
      <c r="N1396" s="250"/>
      <c r="O1396" s="250"/>
      <c r="P1396" s="250"/>
      <c r="Q1396" s="250"/>
      <c r="R1396" s="250"/>
      <c r="S1396" s="250"/>
      <c r="T1396" s="251"/>
      <c r="AT1396" s="252" t="s">
        <v>162</v>
      </c>
      <c r="AU1396" s="252" t="s">
        <v>86</v>
      </c>
      <c r="AV1396" s="14" t="s">
        <v>160</v>
      </c>
      <c r="AW1396" s="14" t="s">
        <v>41</v>
      </c>
      <c r="AX1396" s="14" t="s">
        <v>84</v>
      </c>
      <c r="AY1396" s="252" t="s">
        <v>153</v>
      </c>
    </row>
    <row r="1397" spans="2:65" s="1" customFormat="1" ht="22.5" customHeight="1">
      <c r="B1397" s="43"/>
      <c r="C1397" s="206" t="s">
        <v>1201</v>
      </c>
      <c r="D1397" s="206" t="s">
        <v>155</v>
      </c>
      <c r="E1397" s="207" t="s">
        <v>1202</v>
      </c>
      <c r="F1397" s="208" t="s">
        <v>1203</v>
      </c>
      <c r="G1397" s="209" t="s">
        <v>318</v>
      </c>
      <c r="H1397" s="210">
        <v>24</v>
      </c>
      <c r="I1397" s="211"/>
      <c r="J1397" s="212">
        <f>ROUND(I1397*H1397,2)</f>
        <v>0</v>
      </c>
      <c r="K1397" s="208" t="s">
        <v>34</v>
      </c>
      <c r="L1397" s="63"/>
      <c r="M1397" s="213" t="s">
        <v>34</v>
      </c>
      <c r="N1397" s="214" t="s">
        <v>48</v>
      </c>
      <c r="O1397" s="44"/>
      <c r="P1397" s="215">
        <f>O1397*H1397</f>
        <v>0</v>
      </c>
      <c r="Q1397" s="215">
        <v>8E-05</v>
      </c>
      <c r="R1397" s="215">
        <f>Q1397*H1397</f>
        <v>0.0019200000000000003</v>
      </c>
      <c r="S1397" s="215">
        <v>0</v>
      </c>
      <c r="T1397" s="216">
        <f>S1397*H1397</f>
        <v>0</v>
      </c>
      <c r="AR1397" s="25" t="s">
        <v>288</v>
      </c>
      <c r="AT1397" s="25" t="s">
        <v>155</v>
      </c>
      <c r="AU1397" s="25" t="s">
        <v>86</v>
      </c>
      <c r="AY1397" s="25" t="s">
        <v>153</v>
      </c>
      <c r="BE1397" s="217">
        <f>IF(N1397="základní",J1397,0)</f>
        <v>0</v>
      </c>
      <c r="BF1397" s="217">
        <f>IF(N1397="snížená",J1397,0)</f>
        <v>0</v>
      </c>
      <c r="BG1397" s="217">
        <f>IF(N1397="zákl. přenesená",J1397,0)</f>
        <v>0</v>
      </c>
      <c r="BH1397" s="217">
        <f>IF(N1397="sníž. přenesená",J1397,0)</f>
        <v>0</v>
      </c>
      <c r="BI1397" s="217">
        <f>IF(N1397="nulová",J1397,0)</f>
        <v>0</v>
      </c>
      <c r="BJ1397" s="25" t="s">
        <v>84</v>
      </c>
      <c r="BK1397" s="217">
        <f>ROUND(I1397*H1397,2)</f>
        <v>0</v>
      </c>
      <c r="BL1397" s="25" t="s">
        <v>288</v>
      </c>
      <c r="BM1397" s="25" t="s">
        <v>1204</v>
      </c>
    </row>
    <row r="1398" spans="2:51" s="12" customFormat="1" ht="13.5">
      <c r="B1398" s="218"/>
      <c r="C1398" s="219"/>
      <c r="D1398" s="220" t="s">
        <v>162</v>
      </c>
      <c r="E1398" s="221" t="s">
        <v>34</v>
      </c>
      <c r="F1398" s="222" t="s">
        <v>1205</v>
      </c>
      <c r="G1398" s="219"/>
      <c r="H1398" s="223" t="s">
        <v>34</v>
      </c>
      <c r="I1398" s="224"/>
      <c r="J1398" s="219"/>
      <c r="K1398" s="219"/>
      <c r="L1398" s="225"/>
      <c r="M1398" s="226"/>
      <c r="N1398" s="227"/>
      <c r="O1398" s="227"/>
      <c r="P1398" s="227"/>
      <c r="Q1398" s="227"/>
      <c r="R1398" s="227"/>
      <c r="S1398" s="227"/>
      <c r="T1398" s="228"/>
      <c r="AT1398" s="229" t="s">
        <v>162</v>
      </c>
      <c r="AU1398" s="229" t="s">
        <v>86</v>
      </c>
      <c r="AV1398" s="12" t="s">
        <v>84</v>
      </c>
      <c r="AW1398" s="12" t="s">
        <v>41</v>
      </c>
      <c r="AX1398" s="12" t="s">
        <v>77</v>
      </c>
      <c r="AY1398" s="229" t="s">
        <v>153</v>
      </c>
    </row>
    <row r="1399" spans="2:51" s="13" customFormat="1" ht="13.5">
      <c r="B1399" s="230"/>
      <c r="C1399" s="231"/>
      <c r="D1399" s="220" t="s">
        <v>162</v>
      </c>
      <c r="E1399" s="232" t="s">
        <v>34</v>
      </c>
      <c r="F1399" s="233" t="s">
        <v>367</v>
      </c>
      <c r="G1399" s="231"/>
      <c r="H1399" s="234">
        <v>24</v>
      </c>
      <c r="I1399" s="235"/>
      <c r="J1399" s="231"/>
      <c r="K1399" s="231"/>
      <c r="L1399" s="236"/>
      <c r="M1399" s="237"/>
      <c r="N1399" s="238"/>
      <c r="O1399" s="238"/>
      <c r="P1399" s="238"/>
      <c r="Q1399" s="238"/>
      <c r="R1399" s="238"/>
      <c r="S1399" s="238"/>
      <c r="T1399" s="239"/>
      <c r="AT1399" s="240" t="s">
        <v>162</v>
      </c>
      <c r="AU1399" s="240" t="s">
        <v>86</v>
      </c>
      <c r="AV1399" s="13" t="s">
        <v>86</v>
      </c>
      <c r="AW1399" s="13" t="s">
        <v>41</v>
      </c>
      <c r="AX1399" s="13" t="s">
        <v>77</v>
      </c>
      <c r="AY1399" s="240" t="s">
        <v>153</v>
      </c>
    </row>
    <row r="1400" spans="2:51" s="14" customFormat="1" ht="13.5">
      <c r="B1400" s="241"/>
      <c r="C1400" s="242"/>
      <c r="D1400" s="243" t="s">
        <v>162</v>
      </c>
      <c r="E1400" s="244" t="s">
        <v>34</v>
      </c>
      <c r="F1400" s="245" t="s">
        <v>168</v>
      </c>
      <c r="G1400" s="242"/>
      <c r="H1400" s="246">
        <v>24</v>
      </c>
      <c r="I1400" s="247"/>
      <c r="J1400" s="242"/>
      <c r="K1400" s="242"/>
      <c r="L1400" s="248"/>
      <c r="M1400" s="249"/>
      <c r="N1400" s="250"/>
      <c r="O1400" s="250"/>
      <c r="P1400" s="250"/>
      <c r="Q1400" s="250"/>
      <c r="R1400" s="250"/>
      <c r="S1400" s="250"/>
      <c r="T1400" s="251"/>
      <c r="AT1400" s="252" t="s">
        <v>162</v>
      </c>
      <c r="AU1400" s="252" t="s">
        <v>86</v>
      </c>
      <c r="AV1400" s="14" t="s">
        <v>160</v>
      </c>
      <c r="AW1400" s="14" t="s">
        <v>41</v>
      </c>
      <c r="AX1400" s="14" t="s">
        <v>84</v>
      </c>
      <c r="AY1400" s="252" t="s">
        <v>153</v>
      </c>
    </row>
    <row r="1401" spans="2:65" s="1" customFormat="1" ht="22.5" customHeight="1">
      <c r="B1401" s="43"/>
      <c r="C1401" s="206" t="s">
        <v>1206</v>
      </c>
      <c r="D1401" s="206" t="s">
        <v>155</v>
      </c>
      <c r="E1401" s="207" t="s">
        <v>1207</v>
      </c>
      <c r="F1401" s="208" t="s">
        <v>1208</v>
      </c>
      <c r="G1401" s="209" t="s">
        <v>423</v>
      </c>
      <c r="H1401" s="210">
        <v>9.1</v>
      </c>
      <c r="I1401" s="211"/>
      <c r="J1401" s="212">
        <f>ROUND(I1401*H1401,2)</f>
        <v>0</v>
      </c>
      <c r="K1401" s="208" t="s">
        <v>34</v>
      </c>
      <c r="L1401" s="63"/>
      <c r="M1401" s="213" t="s">
        <v>34</v>
      </c>
      <c r="N1401" s="214" t="s">
        <v>48</v>
      </c>
      <c r="O1401" s="44"/>
      <c r="P1401" s="215">
        <f>O1401*H1401</f>
        <v>0</v>
      </c>
      <c r="Q1401" s="215">
        <v>0.0071</v>
      </c>
      <c r="R1401" s="215">
        <f>Q1401*H1401</f>
        <v>0.06461</v>
      </c>
      <c r="S1401" s="215">
        <v>0</v>
      </c>
      <c r="T1401" s="216">
        <f>S1401*H1401</f>
        <v>0</v>
      </c>
      <c r="AR1401" s="25" t="s">
        <v>288</v>
      </c>
      <c r="AT1401" s="25" t="s">
        <v>155</v>
      </c>
      <c r="AU1401" s="25" t="s">
        <v>86</v>
      </c>
      <c r="AY1401" s="25" t="s">
        <v>153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25" t="s">
        <v>84</v>
      </c>
      <c r="BK1401" s="217">
        <f>ROUND(I1401*H1401,2)</f>
        <v>0</v>
      </c>
      <c r="BL1401" s="25" t="s">
        <v>288</v>
      </c>
      <c r="BM1401" s="25" t="s">
        <v>1209</v>
      </c>
    </row>
    <row r="1402" spans="2:51" s="12" customFormat="1" ht="13.5">
      <c r="B1402" s="218"/>
      <c r="C1402" s="219"/>
      <c r="D1402" s="220" t="s">
        <v>162</v>
      </c>
      <c r="E1402" s="221" t="s">
        <v>34</v>
      </c>
      <c r="F1402" s="222" t="s">
        <v>1210</v>
      </c>
      <c r="G1402" s="219"/>
      <c r="H1402" s="223" t="s">
        <v>34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162</v>
      </c>
      <c r="AU1402" s="229" t="s">
        <v>86</v>
      </c>
      <c r="AV1402" s="12" t="s">
        <v>84</v>
      </c>
      <c r="AW1402" s="12" t="s">
        <v>41</v>
      </c>
      <c r="AX1402" s="12" t="s">
        <v>77</v>
      </c>
      <c r="AY1402" s="229" t="s">
        <v>153</v>
      </c>
    </row>
    <row r="1403" spans="2:51" s="13" customFormat="1" ht="13.5">
      <c r="B1403" s="230"/>
      <c r="C1403" s="231"/>
      <c r="D1403" s="220" t="s">
        <v>162</v>
      </c>
      <c r="E1403" s="232" t="s">
        <v>34</v>
      </c>
      <c r="F1403" s="233" t="s">
        <v>1211</v>
      </c>
      <c r="G1403" s="231"/>
      <c r="H1403" s="234">
        <v>5.6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AT1403" s="240" t="s">
        <v>162</v>
      </c>
      <c r="AU1403" s="240" t="s">
        <v>86</v>
      </c>
      <c r="AV1403" s="13" t="s">
        <v>86</v>
      </c>
      <c r="AW1403" s="13" t="s">
        <v>41</v>
      </c>
      <c r="AX1403" s="13" t="s">
        <v>77</v>
      </c>
      <c r="AY1403" s="240" t="s">
        <v>153</v>
      </c>
    </row>
    <row r="1404" spans="2:51" s="12" customFormat="1" ht="13.5">
      <c r="B1404" s="218"/>
      <c r="C1404" s="219"/>
      <c r="D1404" s="220" t="s">
        <v>162</v>
      </c>
      <c r="E1404" s="221" t="s">
        <v>34</v>
      </c>
      <c r="F1404" s="222" t="s">
        <v>1212</v>
      </c>
      <c r="G1404" s="219"/>
      <c r="H1404" s="223" t="s">
        <v>34</v>
      </c>
      <c r="I1404" s="224"/>
      <c r="J1404" s="219"/>
      <c r="K1404" s="219"/>
      <c r="L1404" s="225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162</v>
      </c>
      <c r="AU1404" s="229" t="s">
        <v>86</v>
      </c>
      <c r="AV1404" s="12" t="s">
        <v>84</v>
      </c>
      <c r="AW1404" s="12" t="s">
        <v>41</v>
      </c>
      <c r="AX1404" s="12" t="s">
        <v>77</v>
      </c>
      <c r="AY1404" s="229" t="s">
        <v>153</v>
      </c>
    </row>
    <row r="1405" spans="2:51" s="13" customFormat="1" ht="13.5">
      <c r="B1405" s="230"/>
      <c r="C1405" s="231"/>
      <c r="D1405" s="220" t="s">
        <v>162</v>
      </c>
      <c r="E1405" s="232" t="s">
        <v>34</v>
      </c>
      <c r="F1405" s="233" t="s">
        <v>1213</v>
      </c>
      <c r="G1405" s="231"/>
      <c r="H1405" s="234">
        <v>3.5</v>
      </c>
      <c r="I1405" s="235"/>
      <c r="J1405" s="231"/>
      <c r="K1405" s="231"/>
      <c r="L1405" s="236"/>
      <c r="M1405" s="237"/>
      <c r="N1405" s="238"/>
      <c r="O1405" s="238"/>
      <c r="P1405" s="238"/>
      <c r="Q1405" s="238"/>
      <c r="R1405" s="238"/>
      <c r="S1405" s="238"/>
      <c r="T1405" s="239"/>
      <c r="AT1405" s="240" t="s">
        <v>162</v>
      </c>
      <c r="AU1405" s="240" t="s">
        <v>86</v>
      </c>
      <c r="AV1405" s="13" t="s">
        <v>86</v>
      </c>
      <c r="AW1405" s="13" t="s">
        <v>41</v>
      </c>
      <c r="AX1405" s="13" t="s">
        <v>77</v>
      </c>
      <c r="AY1405" s="240" t="s">
        <v>153</v>
      </c>
    </row>
    <row r="1406" spans="2:51" s="14" customFormat="1" ht="13.5">
      <c r="B1406" s="241"/>
      <c r="C1406" s="242"/>
      <c r="D1406" s="243" t="s">
        <v>162</v>
      </c>
      <c r="E1406" s="244" t="s">
        <v>34</v>
      </c>
      <c r="F1406" s="245" t="s">
        <v>168</v>
      </c>
      <c r="G1406" s="242"/>
      <c r="H1406" s="246">
        <v>9.1</v>
      </c>
      <c r="I1406" s="247"/>
      <c r="J1406" s="242"/>
      <c r="K1406" s="242"/>
      <c r="L1406" s="248"/>
      <c r="M1406" s="249"/>
      <c r="N1406" s="250"/>
      <c r="O1406" s="250"/>
      <c r="P1406" s="250"/>
      <c r="Q1406" s="250"/>
      <c r="R1406" s="250"/>
      <c r="S1406" s="250"/>
      <c r="T1406" s="251"/>
      <c r="AT1406" s="252" t="s">
        <v>162</v>
      </c>
      <c r="AU1406" s="252" t="s">
        <v>86</v>
      </c>
      <c r="AV1406" s="14" t="s">
        <v>160</v>
      </c>
      <c r="AW1406" s="14" t="s">
        <v>41</v>
      </c>
      <c r="AX1406" s="14" t="s">
        <v>84</v>
      </c>
      <c r="AY1406" s="252" t="s">
        <v>153</v>
      </c>
    </row>
    <row r="1407" spans="2:65" s="1" customFormat="1" ht="22.5" customHeight="1">
      <c r="B1407" s="43"/>
      <c r="C1407" s="206" t="s">
        <v>1214</v>
      </c>
      <c r="D1407" s="206" t="s">
        <v>155</v>
      </c>
      <c r="E1407" s="207" t="s">
        <v>1215</v>
      </c>
      <c r="F1407" s="208" t="s">
        <v>1216</v>
      </c>
      <c r="G1407" s="209" t="s">
        <v>423</v>
      </c>
      <c r="H1407" s="210">
        <v>10.4</v>
      </c>
      <c r="I1407" s="211"/>
      <c r="J1407" s="212">
        <f>ROUND(I1407*H1407,2)</f>
        <v>0</v>
      </c>
      <c r="K1407" s="208" t="s">
        <v>34</v>
      </c>
      <c r="L1407" s="63"/>
      <c r="M1407" s="213" t="s">
        <v>34</v>
      </c>
      <c r="N1407" s="214" t="s">
        <v>48</v>
      </c>
      <c r="O1407" s="44"/>
      <c r="P1407" s="215">
        <f>O1407*H1407</f>
        <v>0</v>
      </c>
      <c r="Q1407" s="215">
        <v>0.0071</v>
      </c>
      <c r="R1407" s="215">
        <f>Q1407*H1407</f>
        <v>0.07384</v>
      </c>
      <c r="S1407" s="215">
        <v>0</v>
      </c>
      <c r="T1407" s="216">
        <f>S1407*H1407</f>
        <v>0</v>
      </c>
      <c r="AR1407" s="25" t="s">
        <v>288</v>
      </c>
      <c r="AT1407" s="25" t="s">
        <v>155</v>
      </c>
      <c r="AU1407" s="25" t="s">
        <v>86</v>
      </c>
      <c r="AY1407" s="25" t="s">
        <v>153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25" t="s">
        <v>84</v>
      </c>
      <c r="BK1407" s="217">
        <f>ROUND(I1407*H1407,2)</f>
        <v>0</v>
      </c>
      <c r="BL1407" s="25" t="s">
        <v>288</v>
      </c>
      <c r="BM1407" s="25" t="s">
        <v>1217</v>
      </c>
    </row>
    <row r="1408" spans="2:51" s="12" customFormat="1" ht="13.5">
      <c r="B1408" s="218"/>
      <c r="C1408" s="219"/>
      <c r="D1408" s="220" t="s">
        <v>162</v>
      </c>
      <c r="E1408" s="221" t="s">
        <v>34</v>
      </c>
      <c r="F1408" s="222" t="s">
        <v>1218</v>
      </c>
      <c r="G1408" s="219"/>
      <c r="H1408" s="223" t="s">
        <v>34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162</v>
      </c>
      <c r="AU1408" s="229" t="s">
        <v>86</v>
      </c>
      <c r="AV1408" s="12" t="s">
        <v>84</v>
      </c>
      <c r="AW1408" s="12" t="s">
        <v>41</v>
      </c>
      <c r="AX1408" s="12" t="s">
        <v>77</v>
      </c>
      <c r="AY1408" s="229" t="s">
        <v>153</v>
      </c>
    </row>
    <row r="1409" spans="2:51" s="13" customFormat="1" ht="13.5">
      <c r="B1409" s="230"/>
      <c r="C1409" s="231"/>
      <c r="D1409" s="220" t="s">
        <v>162</v>
      </c>
      <c r="E1409" s="232" t="s">
        <v>34</v>
      </c>
      <c r="F1409" s="233" t="s">
        <v>1219</v>
      </c>
      <c r="G1409" s="231"/>
      <c r="H1409" s="234">
        <v>7.2</v>
      </c>
      <c r="I1409" s="235"/>
      <c r="J1409" s="231"/>
      <c r="K1409" s="231"/>
      <c r="L1409" s="236"/>
      <c r="M1409" s="237"/>
      <c r="N1409" s="238"/>
      <c r="O1409" s="238"/>
      <c r="P1409" s="238"/>
      <c r="Q1409" s="238"/>
      <c r="R1409" s="238"/>
      <c r="S1409" s="238"/>
      <c r="T1409" s="239"/>
      <c r="AT1409" s="240" t="s">
        <v>162</v>
      </c>
      <c r="AU1409" s="240" t="s">
        <v>86</v>
      </c>
      <c r="AV1409" s="13" t="s">
        <v>86</v>
      </c>
      <c r="AW1409" s="13" t="s">
        <v>41</v>
      </c>
      <c r="AX1409" s="13" t="s">
        <v>77</v>
      </c>
      <c r="AY1409" s="240" t="s">
        <v>153</v>
      </c>
    </row>
    <row r="1410" spans="2:51" s="12" customFormat="1" ht="13.5">
      <c r="B1410" s="218"/>
      <c r="C1410" s="219"/>
      <c r="D1410" s="220" t="s">
        <v>162</v>
      </c>
      <c r="E1410" s="221" t="s">
        <v>34</v>
      </c>
      <c r="F1410" s="222" t="s">
        <v>1220</v>
      </c>
      <c r="G1410" s="219"/>
      <c r="H1410" s="223" t="s">
        <v>34</v>
      </c>
      <c r="I1410" s="224"/>
      <c r="J1410" s="219"/>
      <c r="K1410" s="219"/>
      <c r="L1410" s="225"/>
      <c r="M1410" s="226"/>
      <c r="N1410" s="227"/>
      <c r="O1410" s="227"/>
      <c r="P1410" s="227"/>
      <c r="Q1410" s="227"/>
      <c r="R1410" s="227"/>
      <c r="S1410" s="227"/>
      <c r="T1410" s="228"/>
      <c r="AT1410" s="229" t="s">
        <v>162</v>
      </c>
      <c r="AU1410" s="229" t="s">
        <v>86</v>
      </c>
      <c r="AV1410" s="12" t="s">
        <v>84</v>
      </c>
      <c r="AW1410" s="12" t="s">
        <v>41</v>
      </c>
      <c r="AX1410" s="12" t="s">
        <v>77</v>
      </c>
      <c r="AY1410" s="229" t="s">
        <v>153</v>
      </c>
    </row>
    <row r="1411" spans="2:51" s="13" customFormat="1" ht="13.5">
      <c r="B1411" s="230"/>
      <c r="C1411" s="231"/>
      <c r="D1411" s="220" t="s">
        <v>162</v>
      </c>
      <c r="E1411" s="232" t="s">
        <v>34</v>
      </c>
      <c r="F1411" s="233" t="s">
        <v>1221</v>
      </c>
      <c r="G1411" s="231"/>
      <c r="H1411" s="234">
        <v>3.2</v>
      </c>
      <c r="I1411" s="235"/>
      <c r="J1411" s="231"/>
      <c r="K1411" s="231"/>
      <c r="L1411" s="236"/>
      <c r="M1411" s="237"/>
      <c r="N1411" s="238"/>
      <c r="O1411" s="238"/>
      <c r="P1411" s="238"/>
      <c r="Q1411" s="238"/>
      <c r="R1411" s="238"/>
      <c r="S1411" s="238"/>
      <c r="T1411" s="239"/>
      <c r="AT1411" s="240" t="s">
        <v>162</v>
      </c>
      <c r="AU1411" s="240" t="s">
        <v>86</v>
      </c>
      <c r="AV1411" s="13" t="s">
        <v>86</v>
      </c>
      <c r="AW1411" s="13" t="s">
        <v>41</v>
      </c>
      <c r="AX1411" s="13" t="s">
        <v>77</v>
      </c>
      <c r="AY1411" s="240" t="s">
        <v>153</v>
      </c>
    </row>
    <row r="1412" spans="2:51" s="14" customFormat="1" ht="13.5">
      <c r="B1412" s="241"/>
      <c r="C1412" s="242"/>
      <c r="D1412" s="243" t="s">
        <v>162</v>
      </c>
      <c r="E1412" s="244" t="s">
        <v>34</v>
      </c>
      <c r="F1412" s="245" t="s">
        <v>168</v>
      </c>
      <c r="G1412" s="242"/>
      <c r="H1412" s="246">
        <v>10.4</v>
      </c>
      <c r="I1412" s="247"/>
      <c r="J1412" s="242"/>
      <c r="K1412" s="242"/>
      <c r="L1412" s="248"/>
      <c r="M1412" s="249"/>
      <c r="N1412" s="250"/>
      <c r="O1412" s="250"/>
      <c r="P1412" s="250"/>
      <c r="Q1412" s="250"/>
      <c r="R1412" s="250"/>
      <c r="S1412" s="250"/>
      <c r="T1412" s="251"/>
      <c r="AT1412" s="252" t="s">
        <v>162</v>
      </c>
      <c r="AU1412" s="252" t="s">
        <v>86</v>
      </c>
      <c r="AV1412" s="14" t="s">
        <v>160</v>
      </c>
      <c r="AW1412" s="14" t="s">
        <v>41</v>
      </c>
      <c r="AX1412" s="14" t="s">
        <v>84</v>
      </c>
      <c r="AY1412" s="252" t="s">
        <v>153</v>
      </c>
    </row>
    <row r="1413" spans="2:65" s="1" customFormat="1" ht="22.5" customHeight="1">
      <c r="B1413" s="43"/>
      <c r="C1413" s="206" t="s">
        <v>1222</v>
      </c>
      <c r="D1413" s="206" t="s">
        <v>155</v>
      </c>
      <c r="E1413" s="207" t="s">
        <v>1223</v>
      </c>
      <c r="F1413" s="208" t="s">
        <v>1224</v>
      </c>
      <c r="G1413" s="209" t="s">
        <v>423</v>
      </c>
      <c r="H1413" s="210">
        <v>3.2</v>
      </c>
      <c r="I1413" s="211"/>
      <c r="J1413" s="212">
        <f>ROUND(I1413*H1413,2)</f>
        <v>0</v>
      </c>
      <c r="K1413" s="208" t="s">
        <v>159</v>
      </c>
      <c r="L1413" s="63"/>
      <c r="M1413" s="213" t="s">
        <v>34</v>
      </c>
      <c r="N1413" s="214" t="s">
        <v>48</v>
      </c>
      <c r="O1413" s="44"/>
      <c r="P1413" s="215">
        <f>O1413*H1413</f>
        <v>0</v>
      </c>
      <c r="Q1413" s="215">
        <v>0.0038</v>
      </c>
      <c r="R1413" s="215">
        <f>Q1413*H1413</f>
        <v>0.01216</v>
      </c>
      <c r="S1413" s="215">
        <v>0</v>
      </c>
      <c r="T1413" s="216">
        <f>S1413*H1413</f>
        <v>0</v>
      </c>
      <c r="AR1413" s="25" t="s">
        <v>288</v>
      </c>
      <c r="AT1413" s="25" t="s">
        <v>155</v>
      </c>
      <c r="AU1413" s="25" t="s">
        <v>86</v>
      </c>
      <c r="AY1413" s="25" t="s">
        <v>153</v>
      </c>
      <c r="BE1413" s="217">
        <f>IF(N1413="základní",J1413,0)</f>
        <v>0</v>
      </c>
      <c r="BF1413" s="217">
        <f>IF(N1413="snížená",J1413,0)</f>
        <v>0</v>
      </c>
      <c r="BG1413" s="217">
        <f>IF(N1413="zákl. přenesená",J1413,0)</f>
        <v>0</v>
      </c>
      <c r="BH1413" s="217">
        <f>IF(N1413="sníž. přenesená",J1413,0)</f>
        <v>0</v>
      </c>
      <c r="BI1413" s="217">
        <f>IF(N1413="nulová",J1413,0)</f>
        <v>0</v>
      </c>
      <c r="BJ1413" s="25" t="s">
        <v>84</v>
      </c>
      <c r="BK1413" s="217">
        <f>ROUND(I1413*H1413,2)</f>
        <v>0</v>
      </c>
      <c r="BL1413" s="25" t="s">
        <v>288</v>
      </c>
      <c r="BM1413" s="25" t="s">
        <v>1225</v>
      </c>
    </row>
    <row r="1414" spans="2:51" s="12" customFormat="1" ht="13.5">
      <c r="B1414" s="218"/>
      <c r="C1414" s="219"/>
      <c r="D1414" s="220" t="s">
        <v>162</v>
      </c>
      <c r="E1414" s="221" t="s">
        <v>34</v>
      </c>
      <c r="F1414" s="222" t="s">
        <v>1226</v>
      </c>
      <c r="G1414" s="219"/>
      <c r="H1414" s="223" t="s">
        <v>34</v>
      </c>
      <c r="I1414" s="224"/>
      <c r="J1414" s="219"/>
      <c r="K1414" s="219"/>
      <c r="L1414" s="225"/>
      <c r="M1414" s="226"/>
      <c r="N1414" s="227"/>
      <c r="O1414" s="227"/>
      <c r="P1414" s="227"/>
      <c r="Q1414" s="227"/>
      <c r="R1414" s="227"/>
      <c r="S1414" s="227"/>
      <c r="T1414" s="228"/>
      <c r="AT1414" s="229" t="s">
        <v>162</v>
      </c>
      <c r="AU1414" s="229" t="s">
        <v>86</v>
      </c>
      <c r="AV1414" s="12" t="s">
        <v>84</v>
      </c>
      <c r="AW1414" s="12" t="s">
        <v>41</v>
      </c>
      <c r="AX1414" s="12" t="s">
        <v>77</v>
      </c>
      <c r="AY1414" s="229" t="s">
        <v>153</v>
      </c>
    </row>
    <row r="1415" spans="2:51" s="12" customFormat="1" ht="13.5">
      <c r="B1415" s="218"/>
      <c r="C1415" s="219"/>
      <c r="D1415" s="220" t="s">
        <v>162</v>
      </c>
      <c r="E1415" s="221" t="s">
        <v>34</v>
      </c>
      <c r="F1415" s="222" t="s">
        <v>1227</v>
      </c>
      <c r="G1415" s="219"/>
      <c r="H1415" s="223" t="s">
        <v>34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162</v>
      </c>
      <c r="AU1415" s="229" t="s">
        <v>86</v>
      </c>
      <c r="AV1415" s="12" t="s">
        <v>84</v>
      </c>
      <c r="AW1415" s="12" t="s">
        <v>41</v>
      </c>
      <c r="AX1415" s="12" t="s">
        <v>77</v>
      </c>
      <c r="AY1415" s="229" t="s">
        <v>153</v>
      </c>
    </row>
    <row r="1416" spans="2:51" s="13" customFormat="1" ht="13.5">
      <c r="B1416" s="230"/>
      <c r="C1416" s="231"/>
      <c r="D1416" s="220" t="s">
        <v>162</v>
      </c>
      <c r="E1416" s="232" t="s">
        <v>34</v>
      </c>
      <c r="F1416" s="233" t="s">
        <v>1221</v>
      </c>
      <c r="G1416" s="231"/>
      <c r="H1416" s="234">
        <v>3.2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162</v>
      </c>
      <c r="AU1416" s="240" t="s">
        <v>86</v>
      </c>
      <c r="AV1416" s="13" t="s">
        <v>86</v>
      </c>
      <c r="AW1416" s="13" t="s">
        <v>41</v>
      </c>
      <c r="AX1416" s="13" t="s">
        <v>77</v>
      </c>
      <c r="AY1416" s="240" t="s">
        <v>153</v>
      </c>
    </row>
    <row r="1417" spans="2:51" s="14" customFormat="1" ht="13.5">
      <c r="B1417" s="241"/>
      <c r="C1417" s="242"/>
      <c r="D1417" s="243" t="s">
        <v>162</v>
      </c>
      <c r="E1417" s="244" t="s">
        <v>34</v>
      </c>
      <c r="F1417" s="245" t="s">
        <v>168</v>
      </c>
      <c r="G1417" s="242"/>
      <c r="H1417" s="246">
        <v>3.2</v>
      </c>
      <c r="I1417" s="247"/>
      <c r="J1417" s="242"/>
      <c r="K1417" s="242"/>
      <c r="L1417" s="248"/>
      <c r="M1417" s="249"/>
      <c r="N1417" s="250"/>
      <c r="O1417" s="250"/>
      <c r="P1417" s="250"/>
      <c r="Q1417" s="250"/>
      <c r="R1417" s="250"/>
      <c r="S1417" s="250"/>
      <c r="T1417" s="251"/>
      <c r="AT1417" s="252" t="s">
        <v>162</v>
      </c>
      <c r="AU1417" s="252" t="s">
        <v>86</v>
      </c>
      <c r="AV1417" s="14" t="s">
        <v>160</v>
      </c>
      <c r="AW1417" s="14" t="s">
        <v>41</v>
      </c>
      <c r="AX1417" s="14" t="s">
        <v>84</v>
      </c>
      <c r="AY1417" s="252" t="s">
        <v>153</v>
      </c>
    </row>
    <row r="1418" spans="2:65" s="1" customFormat="1" ht="31.5" customHeight="1">
      <c r="B1418" s="43"/>
      <c r="C1418" s="206" t="s">
        <v>1228</v>
      </c>
      <c r="D1418" s="206" t="s">
        <v>155</v>
      </c>
      <c r="E1418" s="207" t="s">
        <v>1229</v>
      </c>
      <c r="F1418" s="208" t="s">
        <v>1230</v>
      </c>
      <c r="G1418" s="209" t="s">
        <v>318</v>
      </c>
      <c r="H1418" s="210">
        <v>2</v>
      </c>
      <c r="I1418" s="211"/>
      <c r="J1418" s="212">
        <f>ROUND(I1418*H1418,2)</f>
        <v>0</v>
      </c>
      <c r="K1418" s="208" t="s">
        <v>159</v>
      </c>
      <c r="L1418" s="63"/>
      <c r="M1418" s="213" t="s">
        <v>34</v>
      </c>
      <c r="N1418" s="214" t="s">
        <v>48</v>
      </c>
      <c r="O1418" s="44"/>
      <c r="P1418" s="215">
        <f>O1418*H1418</f>
        <v>0</v>
      </c>
      <c r="Q1418" s="215">
        <v>0.00906</v>
      </c>
      <c r="R1418" s="215">
        <f>Q1418*H1418</f>
        <v>0.01812</v>
      </c>
      <c r="S1418" s="215">
        <v>0</v>
      </c>
      <c r="T1418" s="216">
        <f>S1418*H1418</f>
        <v>0</v>
      </c>
      <c r="AR1418" s="25" t="s">
        <v>288</v>
      </c>
      <c r="AT1418" s="25" t="s">
        <v>155</v>
      </c>
      <c r="AU1418" s="25" t="s">
        <v>86</v>
      </c>
      <c r="AY1418" s="25" t="s">
        <v>153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25" t="s">
        <v>84</v>
      </c>
      <c r="BK1418" s="217">
        <f>ROUND(I1418*H1418,2)</f>
        <v>0</v>
      </c>
      <c r="BL1418" s="25" t="s">
        <v>288</v>
      </c>
      <c r="BM1418" s="25" t="s">
        <v>1231</v>
      </c>
    </row>
    <row r="1419" spans="2:51" s="12" customFormat="1" ht="13.5">
      <c r="B1419" s="218"/>
      <c r="C1419" s="219"/>
      <c r="D1419" s="220" t="s">
        <v>162</v>
      </c>
      <c r="E1419" s="221" t="s">
        <v>34</v>
      </c>
      <c r="F1419" s="222" t="s">
        <v>1232</v>
      </c>
      <c r="G1419" s="219"/>
      <c r="H1419" s="223" t="s">
        <v>34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162</v>
      </c>
      <c r="AU1419" s="229" t="s">
        <v>86</v>
      </c>
      <c r="AV1419" s="12" t="s">
        <v>84</v>
      </c>
      <c r="AW1419" s="12" t="s">
        <v>41</v>
      </c>
      <c r="AX1419" s="12" t="s">
        <v>77</v>
      </c>
      <c r="AY1419" s="229" t="s">
        <v>153</v>
      </c>
    </row>
    <row r="1420" spans="2:51" s="13" customFormat="1" ht="13.5">
      <c r="B1420" s="230"/>
      <c r="C1420" s="231"/>
      <c r="D1420" s="220" t="s">
        <v>162</v>
      </c>
      <c r="E1420" s="232" t="s">
        <v>34</v>
      </c>
      <c r="F1420" s="233" t="s">
        <v>84</v>
      </c>
      <c r="G1420" s="231"/>
      <c r="H1420" s="234">
        <v>1</v>
      </c>
      <c r="I1420" s="235"/>
      <c r="J1420" s="231"/>
      <c r="K1420" s="231"/>
      <c r="L1420" s="236"/>
      <c r="M1420" s="237"/>
      <c r="N1420" s="238"/>
      <c r="O1420" s="238"/>
      <c r="P1420" s="238"/>
      <c r="Q1420" s="238"/>
      <c r="R1420" s="238"/>
      <c r="S1420" s="238"/>
      <c r="T1420" s="239"/>
      <c r="AT1420" s="240" t="s">
        <v>162</v>
      </c>
      <c r="AU1420" s="240" t="s">
        <v>86</v>
      </c>
      <c r="AV1420" s="13" t="s">
        <v>86</v>
      </c>
      <c r="AW1420" s="13" t="s">
        <v>41</v>
      </c>
      <c r="AX1420" s="13" t="s">
        <v>77</v>
      </c>
      <c r="AY1420" s="240" t="s">
        <v>153</v>
      </c>
    </row>
    <row r="1421" spans="2:51" s="12" customFormat="1" ht="13.5">
      <c r="B1421" s="218"/>
      <c r="C1421" s="219"/>
      <c r="D1421" s="220" t="s">
        <v>162</v>
      </c>
      <c r="E1421" s="221" t="s">
        <v>34</v>
      </c>
      <c r="F1421" s="222" t="s">
        <v>1233</v>
      </c>
      <c r="G1421" s="219"/>
      <c r="H1421" s="223" t="s">
        <v>34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162</v>
      </c>
      <c r="AU1421" s="229" t="s">
        <v>86</v>
      </c>
      <c r="AV1421" s="12" t="s">
        <v>84</v>
      </c>
      <c r="AW1421" s="12" t="s">
        <v>41</v>
      </c>
      <c r="AX1421" s="12" t="s">
        <v>77</v>
      </c>
      <c r="AY1421" s="229" t="s">
        <v>153</v>
      </c>
    </row>
    <row r="1422" spans="2:51" s="13" customFormat="1" ht="13.5">
      <c r="B1422" s="230"/>
      <c r="C1422" s="231"/>
      <c r="D1422" s="220" t="s">
        <v>162</v>
      </c>
      <c r="E1422" s="232" t="s">
        <v>34</v>
      </c>
      <c r="F1422" s="233" t="s">
        <v>84</v>
      </c>
      <c r="G1422" s="231"/>
      <c r="H1422" s="234">
        <v>1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162</v>
      </c>
      <c r="AU1422" s="240" t="s">
        <v>86</v>
      </c>
      <c r="AV1422" s="13" t="s">
        <v>86</v>
      </c>
      <c r="AW1422" s="13" t="s">
        <v>41</v>
      </c>
      <c r="AX1422" s="13" t="s">
        <v>77</v>
      </c>
      <c r="AY1422" s="240" t="s">
        <v>153</v>
      </c>
    </row>
    <row r="1423" spans="2:51" s="14" customFormat="1" ht="13.5">
      <c r="B1423" s="241"/>
      <c r="C1423" s="242"/>
      <c r="D1423" s="243" t="s">
        <v>162</v>
      </c>
      <c r="E1423" s="244" t="s">
        <v>34</v>
      </c>
      <c r="F1423" s="245" t="s">
        <v>168</v>
      </c>
      <c r="G1423" s="242"/>
      <c r="H1423" s="246">
        <v>2</v>
      </c>
      <c r="I1423" s="247"/>
      <c r="J1423" s="242"/>
      <c r="K1423" s="242"/>
      <c r="L1423" s="248"/>
      <c r="M1423" s="249"/>
      <c r="N1423" s="250"/>
      <c r="O1423" s="250"/>
      <c r="P1423" s="250"/>
      <c r="Q1423" s="250"/>
      <c r="R1423" s="250"/>
      <c r="S1423" s="250"/>
      <c r="T1423" s="251"/>
      <c r="AT1423" s="252" t="s">
        <v>162</v>
      </c>
      <c r="AU1423" s="252" t="s">
        <v>86</v>
      </c>
      <c r="AV1423" s="14" t="s">
        <v>160</v>
      </c>
      <c r="AW1423" s="14" t="s">
        <v>41</v>
      </c>
      <c r="AX1423" s="14" t="s">
        <v>84</v>
      </c>
      <c r="AY1423" s="252" t="s">
        <v>153</v>
      </c>
    </row>
    <row r="1424" spans="2:65" s="1" customFormat="1" ht="22.5" customHeight="1">
      <c r="B1424" s="43"/>
      <c r="C1424" s="206" t="s">
        <v>1234</v>
      </c>
      <c r="D1424" s="206" t="s">
        <v>155</v>
      </c>
      <c r="E1424" s="207" t="s">
        <v>1235</v>
      </c>
      <c r="F1424" s="208" t="s">
        <v>1236</v>
      </c>
      <c r="G1424" s="209" t="s">
        <v>158</v>
      </c>
      <c r="H1424" s="210">
        <v>27.51</v>
      </c>
      <c r="I1424" s="211"/>
      <c r="J1424" s="212">
        <f>ROUND(I1424*H1424,2)</f>
        <v>0</v>
      </c>
      <c r="K1424" s="208" t="s">
        <v>34</v>
      </c>
      <c r="L1424" s="63"/>
      <c r="M1424" s="213" t="s">
        <v>34</v>
      </c>
      <c r="N1424" s="214" t="s">
        <v>48</v>
      </c>
      <c r="O1424" s="44"/>
      <c r="P1424" s="215">
        <f>O1424*H1424</f>
        <v>0</v>
      </c>
      <c r="Q1424" s="215">
        <v>0.00507</v>
      </c>
      <c r="R1424" s="215">
        <f>Q1424*H1424</f>
        <v>0.1394757</v>
      </c>
      <c r="S1424" s="215">
        <v>0</v>
      </c>
      <c r="T1424" s="216">
        <f>S1424*H1424</f>
        <v>0</v>
      </c>
      <c r="AR1424" s="25" t="s">
        <v>288</v>
      </c>
      <c r="AT1424" s="25" t="s">
        <v>155</v>
      </c>
      <c r="AU1424" s="25" t="s">
        <v>86</v>
      </c>
      <c r="AY1424" s="25" t="s">
        <v>153</v>
      </c>
      <c r="BE1424" s="217">
        <f>IF(N1424="základní",J1424,0)</f>
        <v>0</v>
      </c>
      <c r="BF1424" s="217">
        <f>IF(N1424="snížená",J1424,0)</f>
        <v>0</v>
      </c>
      <c r="BG1424" s="217">
        <f>IF(N1424="zákl. přenesená",J1424,0)</f>
        <v>0</v>
      </c>
      <c r="BH1424" s="217">
        <f>IF(N1424="sníž. přenesená",J1424,0)</f>
        <v>0</v>
      </c>
      <c r="BI1424" s="217">
        <f>IF(N1424="nulová",J1424,0)</f>
        <v>0</v>
      </c>
      <c r="BJ1424" s="25" t="s">
        <v>84</v>
      </c>
      <c r="BK1424" s="217">
        <f>ROUND(I1424*H1424,2)</f>
        <v>0</v>
      </c>
      <c r="BL1424" s="25" t="s">
        <v>288</v>
      </c>
      <c r="BM1424" s="25" t="s">
        <v>1237</v>
      </c>
    </row>
    <row r="1425" spans="2:51" s="12" customFormat="1" ht="13.5">
      <c r="B1425" s="218"/>
      <c r="C1425" s="219"/>
      <c r="D1425" s="220" t="s">
        <v>162</v>
      </c>
      <c r="E1425" s="221" t="s">
        <v>34</v>
      </c>
      <c r="F1425" s="222" t="s">
        <v>1238</v>
      </c>
      <c r="G1425" s="219"/>
      <c r="H1425" s="223" t="s">
        <v>34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162</v>
      </c>
      <c r="AU1425" s="229" t="s">
        <v>86</v>
      </c>
      <c r="AV1425" s="12" t="s">
        <v>84</v>
      </c>
      <c r="AW1425" s="12" t="s">
        <v>41</v>
      </c>
      <c r="AX1425" s="12" t="s">
        <v>77</v>
      </c>
      <c r="AY1425" s="229" t="s">
        <v>153</v>
      </c>
    </row>
    <row r="1426" spans="2:51" s="13" customFormat="1" ht="13.5">
      <c r="B1426" s="230"/>
      <c r="C1426" s="231"/>
      <c r="D1426" s="220" t="s">
        <v>162</v>
      </c>
      <c r="E1426" s="232" t="s">
        <v>34</v>
      </c>
      <c r="F1426" s="233" t="s">
        <v>1239</v>
      </c>
      <c r="G1426" s="231"/>
      <c r="H1426" s="234">
        <v>14</v>
      </c>
      <c r="I1426" s="235"/>
      <c r="J1426" s="231"/>
      <c r="K1426" s="231"/>
      <c r="L1426" s="236"/>
      <c r="M1426" s="237"/>
      <c r="N1426" s="238"/>
      <c r="O1426" s="238"/>
      <c r="P1426" s="238"/>
      <c r="Q1426" s="238"/>
      <c r="R1426" s="238"/>
      <c r="S1426" s="238"/>
      <c r="T1426" s="239"/>
      <c r="AT1426" s="240" t="s">
        <v>162</v>
      </c>
      <c r="AU1426" s="240" t="s">
        <v>86</v>
      </c>
      <c r="AV1426" s="13" t="s">
        <v>86</v>
      </c>
      <c r="AW1426" s="13" t="s">
        <v>41</v>
      </c>
      <c r="AX1426" s="13" t="s">
        <v>77</v>
      </c>
      <c r="AY1426" s="240" t="s">
        <v>153</v>
      </c>
    </row>
    <row r="1427" spans="2:51" s="12" customFormat="1" ht="13.5">
      <c r="B1427" s="218"/>
      <c r="C1427" s="219"/>
      <c r="D1427" s="220" t="s">
        <v>162</v>
      </c>
      <c r="E1427" s="221" t="s">
        <v>34</v>
      </c>
      <c r="F1427" s="222" t="s">
        <v>1240</v>
      </c>
      <c r="G1427" s="219"/>
      <c r="H1427" s="223" t="s">
        <v>34</v>
      </c>
      <c r="I1427" s="224"/>
      <c r="J1427" s="219"/>
      <c r="K1427" s="219"/>
      <c r="L1427" s="225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162</v>
      </c>
      <c r="AU1427" s="229" t="s">
        <v>86</v>
      </c>
      <c r="AV1427" s="12" t="s">
        <v>84</v>
      </c>
      <c r="AW1427" s="12" t="s">
        <v>41</v>
      </c>
      <c r="AX1427" s="12" t="s">
        <v>77</v>
      </c>
      <c r="AY1427" s="229" t="s">
        <v>153</v>
      </c>
    </row>
    <row r="1428" spans="2:51" s="13" customFormat="1" ht="13.5">
      <c r="B1428" s="230"/>
      <c r="C1428" s="231"/>
      <c r="D1428" s="220" t="s">
        <v>162</v>
      </c>
      <c r="E1428" s="232" t="s">
        <v>34</v>
      </c>
      <c r="F1428" s="233" t="s">
        <v>1241</v>
      </c>
      <c r="G1428" s="231"/>
      <c r="H1428" s="234">
        <v>13.51</v>
      </c>
      <c r="I1428" s="235"/>
      <c r="J1428" s="231"/>
      <c r="K1428" s="231"/>
      <c r="L1428" s="236"/>
      <c r="M1428" s="237"/>
      <c r="N1428" s="238"/>
      <c r="O1428" s="238"/>
      <c r="P1428" s="238"/>
      <c r="Q1428" s="238"/>
      <c r="R1428" s="238"/>
      <c r="S1428" s="238"/>
      <c r="T1428" s="239"/>
      <c r="AT1428" s="240" t="s">
        <v>162</v>
      </c>
      <c r="AU1428" s="240" t="s">
        <v>86</v>
      </c>
      <c r="AV1428" s="13" t="s">
        <v>86</v>
      </c>
      <c r="AW1428" s="13" t="s">
        <v>41</v>
      </c>
      <c r="AX1428" s="13" t="s">
        <v>77</v>
      </c>
      <c r="AY1428" s="240" t="s">
        <v>153</v>
      </c>
    </row>
    <row r="1429" spans="2:51" s="14" customFormat="1" ht="13.5">
      <c r="B1429" s="241"/>
      <c r="C1429" s="242"/>
      <c r="D1429" s="243" t="s">
        <v>162</v>
      </c>
      <c r="E1429" s="244" t="s">
        <v>34</v>
      </c>
      <c r="F1429" s="245" t="s">
        <v>168</v>
      </c>
      <c r="G1429" s="242"/>
      <c r="H1429" s="246">
        <v>27.51</v>
      </c>
      <c r="I1429" s="247"/>
      <c r="J1429" s="242"/>
      <c r="K1429" s="242"/>
      <c r="L1429" s="248"/>
      <c r="M1429" s="249"/>
      <c r="N1429" s="250"/>
      <c r="O1429" s="250"/>
      <c r="P1429" s="250"/>
      <c r="Q1429" s="250"/>
      <c r="R1429" s="250"/>
      <c r="S1429" s="250"/>
      <c r="T1429" s="251"/>
      <c r="AT1429" s="252" t="s">
        <v>162</v>
      </c>
      <c r="AU1429" s="252" t="s">
        <v>86</v>
      </c>
      <c r="AV1429" s="14" t="s">
        <v>160</v>
      </c>
      <c r="AW1429" s="14" t="s">
        <v>41</v>
      </c>
      <c r="AX1429" s="14" t="s">
        <v>84</v>
      </c>
      <c r="AY1429" s="252" t="s">
        <v>153</v>
      </c>
    </row>
    <row r="1430" spans="2:65" s="1" customFormat="1" ht="31.5" customHeight="1">
      <c r="B1430" s="43"/>
      <c r="C1430" s="206" t="s">
        <v>1242</v>
      </c>
      <c r="D1430" s="206" t="s">
        <v>155</v>
      </c>
      <c r="E1430" s="207" t="s">
        <v>1243</v>
      </c>
      <c r="F1430" s="208" t="s">
        <v>1244</v>
      </c>
      <c r="G1430" s="209" t="s">
        <v>423</v>
      </c>
      <c r="H1430" s="210">
        <v>25.56</v>
      </c>
      <c r="I1430" s="211"/>
      <c r="J1430" s="212">
        <f>ROUND(I1430*H1430,2)</f>
        <v>0</v>
      </c>
      <c r="K1430" s="208" t="s">
        <v>159</v>
      </c>
      <c r="L1430" s="63"/>
      <c r="M1430" s="213" t="s">
        <v>34</v>
      </c>
      <c r="N1430" s="214" t="s">
        <v>48</v>
      </c>
      <c r="O1430" s="44"/>
      <c r="P1430" s="215">
        <f>O1430*H1430</f>
        <v>0</v>
      </c>
      <c r="Q1430" s="215">
        <v>0.00063</v>
      </c>
      <c r="R1430" s="215">
        <f>Q1430*H1430</f>
        <v>0.0161028</v>
      </c>
      <c r="S1430" s="215">
        <v>0</v>
      </c>
      <c r="T1430" s="216">
        <f>S1430*H1430</f>
        <v>0</v>
      </c>
      <c r="AR1430" s="25" t="s">
        <v>288</v>
      </c>
      <c r="AT1430" s="25" t="s">
        <v>155</v>
      </c>
      <c r="AU1430" s="25" t="s">
        <v>86</v>
      </c>
      <c r="AY1430" s="25" t="s">
        <v>153</v>
      </c>
      <c r="BE1430" s="217">
        <f>IF(N1430="základní",J1430,0)</f>
        <v>0</v>
      </c>
      <c r="BF1430" s="217">
        <f>IF(N1430="snížená",J1430,0)</f>
        <v>0</v>
      </c>
      <c r="BG1430" s="217">
        <f>IF(N1430="zákl. přenesená",J1430,0)</f>
        <v>0</v>
      </c>
      <c r="BH1430" s="217">
        <f>IF(N1430="sníž. přenesená",J1430,0)</f>
        <v>0</v>
      </c>
      <c r="BI1430" s="217">
        <f>IF(N1430="nulová",J1430,0)</f>
        <v>0</v>
      </c>
      <c r="BJ1430" s="25" t="s">
        <v>84</v>
      </c>
      <c r="BK1430" s="217">
        <f>ROUND(I1430*H1430,2)</f>
        <v>0</v>
      </c>
      <c r="BL1430" s="25" t="s">
        <v>288</v>
      </c>
      <c r="BM1430" s="25" t="s">
        <v>1245</v>
      </c>
    </row>
    <row r="1431" spans="2:51" s="12" customFormat="1" ht="13.5">
      <c r="B1431" s="218"/>
      <c r="C1431" s="219"/>
      <c r="D1431" s="220" t="s">
        <v>162</v>
      </c>
      <c r="E1431" s="221" t="s">
        <v>34</v>
      </c>
      <c r="F1431" s="222" t="s">
        <v>1246</v>
      </c>
      <c r="G1431" s="219"/>
      <c r="H1431" s="223" t="s">
        <v>34</v>
      </c>
      <c r="I1431" s="224"/>
      <c r="J1431" s="219"/>
      <c r="K1431" s="219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162</v>
      </c>
      <c r="AU1431" s="229" t="s">
        <v>86</v>
      </c>
      <c r="AV1431" s="12" t="s">
        <v>84</v>
      </c>
      <c r="AW1431" s="12" t="s">
        <v>41</v>
      </c>
      <c r="AX1431" s="12" t="s">
        <v>77</v>
      </c>
      <c r="AY1431" s="229" t="s">
        <v>153</v>
      </c>
    </row>
    <row r="1432" spans="2:51" s="12" customFormat="1" ht="13.5">
      <c r="B1432" s="218"/>
      <c r="C1432" s="219"/>
      <c r="D1432" s="220" t="s">
        <v>162</v>
      </c>
      <c r="E1432" s="221" t="s">
        <v>34</v>
      </c>
      <c r="F1432" s="222" t="s">
        <v>1247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162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153</v>
      </c>
    </row>
    <row r="1433" spans="2:51" s="13" customFormat="1" ht="13.5">
      <c r="B1433" s="230"/>
      <c r="C1433" s="231"/>
      <c r="D1433" s="220" t="s">
        <v>162</v>
      </c>
      <c r="E1433" s="232" t="s">
        <v>34</v>
      </c>
      <c r="F1433" s="233" t="s">
        <v>1248</v>
      </c>
      <c r="G1433" s="231"/>
      <c r="H1433" s="234">
        <v>1.6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162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153</v>
      </c>
    </row>
    <row r="1434" spans="2:51" s="12" customFormat="1" ht="13.5">
      <c r="B1434" s="218"/>
      <c r="C1434" s="219"/>
      <c r="D1434" s="220" t="s">
        <v>162</v>
      </c>
      <c r="E1434" s="221" t="s">
        <v>34</v>
      </c>
      <c r="F1434" s="222" t="s">
        <v>1249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162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153</v>
      </c>
    </row>
    <row r="1435" spans="2:51" s="13" customFormat="1" ht="13.5">
      <c r="B1435" s="230"/>
      <c r="C1435" s="231"/>
      <c r="D1435" s="220" t="s">
        <v>162</v>
      </c>
      <c r="E1435" s="232" t="s">
        <v>34</v>
      </c>
      <c r="F1435" s="233" t="s">
        <v>1250</v>
      </c>
      <c r="G1435" s="231"/>
      <c r="H1435" s="234">
        <v>3.6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162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153</v>
      </c>
    </row>
    <row r="1436" spans="2:51" s="12" customFormat="1" ht="13.5">
      <c r="B1436" s="218"/>
      <c r="C1436" s="219"/>
      <c r="D1436" s="220" t="s">
        <v>162</v>
      </c>
      <c r="E1436" s="221" t="s">
        <v>34</v>
      </c>
      <c r="F1436" s="222" t="s">
        <v>1251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162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153</v>
      </c>
    </row>
    <row r="1437" spans="2:51" s="13" customFormat="1" ht="13.5">
      <c r="B1437" s="230"/>
      <c r="C1437" s="231"/>
      <c r="D1437" s="220" t="s">
        <v>162</v>
      </c>
      <c r="E1437" s="232" t="s">
        <v>34</v>
      </c>
      <c r="F1437" s="233" t="s">
        <v>1252</v>
      </c>
      <c r="G1437" s="231"/>
      <c r="H1437" s="234">
        <v>2.1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162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153</v>
      </c>
    </row>
    <row r="1438" spans="2:51" s="12" customFormat="1" ht="13.5">
      <c r="B1438" s="218"/>
      <c r="C1438" s="219"/>
      <c r="D1438" s="220" t="s">
        <v>162</v>
      </c>
      <c r="E1438" s="221" t="s">
        <v>34</v>
      </c>
      <c r="F1438" s="222" t="s">
        <v>1253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162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153</v>
      </c>
    </row>
    <row r="1439" spans="2:51" s="13" customFormat="1" ht="13.5">
      <c r="B1439" s="230"/>
      <c r="C1439" s="231"/>
      <c r="D1439" s="220" t="s">
        <v>162</v>
      </c>
      <c r="E1439" s="232" t="s">
        <v>34</v>
      </c>
      <c r="F1439" s="233" t="s">
        <v>1252</v>
      </c>
      <c r="G1439" s="231"/>
      <c r="H1439" s="234">
        <v>2.1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162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153</v>
      </c>
    </row>
    <row r="1440" spans="2:51" s="12" customFormat="1" ht="13.5">
      <c r="B1440" s="218"/>
      <c r="C1440" s="219"/>
      <c r="D1440" s="220" t="s">
        <v>162</v>
      </c>
      <c r="E1440" s="221" t="s">
        <v>34</v>
      </c>
      <c r="F1440" s="222" t="s">
        <v>1254</v>
      </c>
      <c r="G1440" s="219"/>
      <c r="H1440" s="223" t="s">
        <v>34</v>
      </c>
      <c r="I1440" s="224"/>
      <c r="J1440" s="219"/>
      <c r="K1440" s="219"/>
      <c r="L1440" s="225"/>
      <c r="M1440" s="226"/>
      <c r="N1440" s="227"/>
      <c r="O1440" s="227"/>
      <c r="P1440" s="227"/>
      <c r="Q1440" s="227"/>
      <c r="R1440" s="227"/>
      <c r="S1440" s="227"/>
      <c r="T1440" s="228"/>
      <c r="AT1440" s="229" t="s">
        <v>162</v>
      </c>
      <c r="AU1440" s="229" t="s">
        <v>86</v>
      </c>
      <c r="AV1440" s="12" t="s">
        <v>84</v>
      </c>
      <c r="AW1440" s="12" t="s">
        <v>41</v>
      </c>
      <c r="AX1440" s="12" t="s">
        <v>77</v>
      </c>
      <c r="AY1440" s="229" t="s">
        <v>153</v>
      </c>
    </row>
    <row r="1441" spans="2:51" s="13" customFormat="1" ht="13.5">
      <c r="B1441" s="230"/>
      <c r="C1441" s="231"/>
      <c r="D1441" s="220" t="s">
        <v>162</v>
      </c>
      <c r="E1441" s="232" t="s">
        <v>34</v>
      </c>
      <c r="F1441" s="233" t="s">
        <v>1255</v>
      </c>
      <c r="G1441" s="231"/>
      <c r="H1441" s="234">
        <v>0.78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AT1441" s="240" t="s">
        <v>162</v>
      </c>
      <c r="AU1441" s="240" t="s">
        <v>86</v>
      </c>
      <c r="AV1441" s="13" t="s">
        <v>86</v>
      </c>
      <c r="AW1441" s="13" t="s">
        <v>41</v>
      </c>
      <c r="AX1441" s="13" t="s">
        <v>77</v>
      </c>
      <c r="AY1441" s="240" t="s">
        <v>153</v>
      </c>
    </row>
    <row r="1442" spans="2:51" s="12" customFormat="1" ht="13.5">
      <c r="B1442" s="218"/>
      <c r="C1442" s="219"/>
      <c r="D1442" s="220" t="s">
        <v>162</v>
      </c>
      <c r="E1442" s="221" t="s">
        <v>34</v>
      </c>
      <c r="F1442" s="222" t="s">
        <v>1256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162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153</v>
      </c>
    </row>
    <row r="1443" spans="2:51" s="13" customFormat="1" ht="13.5">
      <c r="B1443" s="230"/>
      <c r="C1443" s="231"/>
      <c r="D1443" s="220" t="s">
        <v>162</v>
      </c>
      <c r="E1443" s="232" t="s">
        <v>34</v>
      </c>
      <c r="F1443" s="233" t="s">
        <v>1257</v>
      </c>
      <c r="G1443" s="231"/>
      <c r="H1443" s="234">
        <v>2.7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162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153</v>
      </c>
    </row>
    <row r="1444" spans="2:51" s="12" customFormat="1" ht="13.5">
      <c r="B1444" s="218"/>
      <c r="C1444" s="219"/>
      <c r="D1444" s="220" t="s">
        <v>162</v>
      </c>
      <c r="E1444" s="221" t="s">
        <v>34</v>
      </c>
      <c r="F1444" s="222" t="s">
        <v>1258</v>
      </c>
      <c r="G1444" s="219"/>
      <c r="H1444" s="223" t="s">
        <v>34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162</v>
      </c>
      <c r="AU1444" s="229" t="s">
        <v>86</v>
      </c>
      <c r="AV1444" s="12" t="s">
        <v>84</v>
      </c>
      <c r="AW1444" s="12" t="s">
        <v>41</v>
      </c>
      <c r="AX1444" s="12" t="s">
        <v>77</v>
      </c>
      <c r="AY1444" s="229" t="s">
        <v>153</v>
      </c>
    </row>
    <row r="1445" spans="2:51" s="13" customFormat="1" ht="13.5">
      <c r="B1445" s="230"/>
      <c r="C1445" s="231"/>
      <c r="D1445" s="220" t="s">
        <v>162</v>
      </c>
      <c r="E1445" s="232" t="s">
        <v>34</v>
      </c>
      <c r="F1445" s="233" t="s">
        <v>1259</v>
      </c>
      <c r="G1445" s="231"/>
      <c r="H1445" s="234">
        <v>2.9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AT1445" s="240" t="s">
        <v>162</v>
      </c>
      <c r="AU1445" s="240" t="s">
        <v>86</v>
      </c>
      <c r="AV1445" s="13" t="s">
        <v>86</v>
      </c>
      <c r="AW1445" s="13" t="s">
        <v>41</v>
      </c>
      <c r="AX1445" s="13" t="s">
        <v>77</v>
      </c>
      <c r="AY1445" s="240" t="s">
        <v>153</v>
      </c>
    </row>
    <row r="1446" spans="2:51" s="12" customFormat="1" ht="13.5">
      <c r="B1446" s="218"/>
      <c r="C1446" s="219"/>
      <c r="D1446" s="220" t="s">
        <v>162</v>
      </c>
      <c r="E1446" s="221" t="s">
        <v>34</v>
      </c>
      <c r="F1446" s="222" t="s">
        <v>1260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162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153</v>
      </c>
    </row>
    <row r="1447" spans="2:51" s="13" customFormat="1" ht="13.5">
      <c r="B1447" s="230"/>
      <c r="C1447" s="231"/>
      <c r="D1447" s="220" t="s">
        <v>162</v>
      </c>
      <c r="E1447" s="232" t="s">
        <v>34</v>
      </c>
      <c r="F1447" s="233" t="s">
        <v>1261</v>
      </c>
      <c r="G1447" s="231"/>
      <c r="H1447" s="234">
        <v>1.2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AT1447" s="240" t="s">
        <v>162</v>
      </c>
      <c r="AU1447" s="240" t="s">
        <v>86</v>
      </c>
      <c r="AV1447" s="13" t="s">
        <v>86</v>
      </c>
      <c r="AW1447" s="13" t="s">
        <v>41</v>
      </c>
      <c r="AX1447" s="13" t="s">
        <v>77</v>
      </c>
      <c r="AY1447" s="240" t="s">
        <v>153</v>
      </c>
    </row>
    <row r="1448" spans="2:51" s="12" customFormat="1" ht="13.5">
      <c r="B1448" s="218"/>
      <c r="C1448" s="219"/>
      <c r="D1448" s="220" t="s">
        <v>162</v>
      </c>
      <c r="E1448" s="221" t="s">
        <v>34</v>
      </c>
      <c r="F1448" s="222" t="s">
        <v>1262</v>
      </c>
      <c r="G1448" s="219"/>
      <c r="H1448" s="223" t="s">
        <v>34</v>
      </c>
      <c r="I1448" s="224"/>
      <c r="J1448" s="219"/>
      <c r="K1448" s="219"/>
      <c r="L1448" s="225"/>
      <c r="M1448" s="226"/>
      <c r="N1448" s="227"/>
      <c r="O1448" s="227"/>
      <c r="P1448" s="227"/>
      <c r="Q1448" s="227"/>
      <c r="R1448" s="227"/>
      <c r="S1448" s="227"/>
      <c r="T1448" s="228"/>
      <c r="AT1448" s="229" t="s">
        <v>162</v>
      </c>
      <c r="AU1448" s="229" t="s">
        <v>86</v>
      </c>
      <c r="AV1448" s="12" t="s">
        <v>84</v>
      </c>
      <c r="AW1448" s="12" t="s">
        <v>41</v>
      </c>
      <c r="AX1448" s="12" t="s">
        <v>77</v>
      </c>
      <c r="AY1448" s="229" t="s">
        <v>153</v>
      </c>
    </row>
    <row r="1449" spans="2:51" s="13" customFormat="1" ht="13.5">
      <c r="B1449" s="230"/>
      <c r="C1449" s="231"/>
      <c r="D1449" s="220" t="s">
        <v>162</v>
      </c>
      <c r="E1449" s="232" t="s">
        <v>34</v>
      </c>
      <c r="F1449" s="233" t="s">
        <v>1263</v>
      </c>
      <c r="G1449" s="231"/>
      <c r="H1449" s="234">
        <v>1.08</v>
      </c>
      <c r="I1449" s="235"/>
      <c r="J1449" s="231"/>
      <c r="K1449" s="231"/>
      <c r="L1449" s="236"/>
      <c r="M1449" s="237"/>
      <c r="N1449" s="238"/>
      <c r="O1449" s="238"/>
      <c r="P1449" s="238"/>
      <c r="Q1449" s="238"/>
      <c r="R1449" s="238"/>
      <c r="S1449" s="238"/>
      <c r="T1449" s="239"/>
      <c r="AT1449" s="240" t="s">
        <v>162</v>
      </c>
      <c r="AU1449" s="240" t="s">
        <v>86</v>
      </c>
      <c r="AV1449" s="13" t="s">
        <v>86</v>
      </c>
      <c r="AW1449" s="13" t="s">
        <v>41</v>
      </c>
      <c r="AX1449" s="13" t="s">
        <v>77</v>
      </c>
      <c r="AY1449" s="240" t="s">
        <v>153</v>
      </c>
    </row>
    <row r="1450" spans="2:51" s="12" customFormat="1" ht="13.5">
      <c r="B1450" s="218"/>
      <c r="C1450" s="219"/>
      <c r="D1450" s="220" t="s">
        <v>162</v>
      </c>
      <c r="E1450" s="221" t="s">
        <v>34</v>
      </c>
      <c r="F1450" s="222" t="s">
        <v>1264</v>
      </c>
      <c r="G1450" s="219"/>
      <c r="H1450" s="223" t="s">
        <v>34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162</v>
      </c>
      <c r="AU1450" s="229" t="s">
        <v>86</v>
      </c>
      <c r="AV1450" s="12" t="s">
        <v>84</v>
      </c>
      <c r="AW1450" s="12" t="s">
        <v>41</v>
      </c>
      <c r="AX1450" s="12" t="s">
        <v>77</v>
      </c>
      <c r="AY1450" s="229" t="s">
        <v>153</v>
      </c>
    </row>
    <row r="1451" spans="2:51" s="13" customFormat="1" ht="13.5">
      <c r="B1451" s="230"/>
      <c r="C1451" s="231"/>
      <c r="D1451" s="220" t="s">
        <v>162</v>
      </c>
      <c r="E1451" s="232" t="s">
        <v>34</v>
      </c>
      <c r="F1451" s="233" t="s">
        <v>1265</v>
      </c>
      <c r="G1451" s="231"/>
      <c r="H1451" s="234">
        <v>3.9</v>
      </c>
      <c r="I1451" s="235"/>
      <c r="J1451" s="231"/>
      <c r="K1451" s="231"/>
      <c r="L1451" s="236"/>
      <c r="M1451" s="237"/>
      <c r="N1451" s="238"/>
      <c r="O1451" s="238"/>
      <c r="P1451" s="238"/>
      <c r="Q1451" s="238"/>
      <c r="R1451" s="238"/>
      <c r="S1451" s="238"/>
      <c r="T1451" s="239"/>
      <c r="AT1451" s="240" t="s">
        <v>162</v>
      </c>
      <c r="AU1451" s="240" t="s">
        <v>86</v>
      </c>
      <c r="AV1451" s="13" t="s">
        <v>86</v>
      </c>
      <c r="AW1451" s="13" t="s">
        <v>41</v>
      </c>
      <c r="AX1451" s="13" t="s">
        <v>77</v>
      </c>
      <c r="AY1451" s="240" t="s">
        <v>153</v>
      </c>
    </row>
    <row r="1452" spans="2:51" s="12" customFormat="1" ht="13.5">
      <c r="B1452" s="218"/>
      <c r="C1452" s="219"/>
      <c r="D1452" s="220" t="s">
        <v>162</v>
      </c>
      <c r="E1452" s="221" t="s">
        <v>34</v>
      </c>
      <c r="F1452" s="222" t="s">
        <v>1266</v>
      </c>
      <c r="G1452" s="219"/>
      <c r="H1452" s="223" t="s">
        <v>34</v>
      </c>
      <c r="I1452" s="224"/>
      <c r="J1452" s="219"/>
      <c r="K1452" s="219"/>
      <c r="L1452" s="225"/>
      <c r="M1452" s="226"/>
      <c r="N1452" s="227"/>
      <c r="O1452" s="227"/>
      <c r="P1452" s="227"/>
      <c r="Q1452" s="227"/>
      <c r="R1452" s="227"/>
      <c r="S1452" s="227"/>
      <c r="T1452" s="228"/>
      <c r="AT1452" s="229" t="s">
        <v>162</v>
      </c>
      <c r="AU1452" s="229" t="s">
        <v>86</v>
      </c>
      <c r="AV1452" s="12" t="s">
        <v>84</v>
      </c>
      <c r="AW1452" s="12" t="s">
        <v>41</v>
      </c>
      <c r="AX1452" s="12" t="s">
        <v>77</v>
      </c>
      <c r="AY1452" s="229" t="s">
        <v>153</v>
      </c>
    </row>
    <row r="1453" spans="2:51" s="13" customFormat="1" ht="13.5">
      <c r="B1453" s="230"/>
      <c r="C1453" s="231"/>
      <c r="D1453" s="220" t="s">
        <v>162</v>
      </c>
      <c r="E1453" s="232" t="s">
        <v>34</v>
      </c>
      <c r="F1453" s="233" t="s">
        <v>1250</v>
      </c>
      <c r="G1453" s="231"/>
      <c r="H1453" s="234">
        <v>3.6</v>
      </c>
      <c r="I1453" s="235"/>
      <c r="J1453" s="231"/>
      <c r="K1453" s="231"/>
      <c r="L1453" s="236"/>
      <c r="M1453" s="237"/>
      <c r="N1453" s="238"/>
      <c r="O1453" s="238"/>
      <c r="P1453" s="238"/>
      <c r="Q1453" s="238"/>
      <c r="R1453" s="238"/>
      <c r="S1453" s="238"/>
      <c r="T1453" s="239"/>
      <c r="AT1453" s="240" t="s">
        <v>162</v>
      </c>
      <c r="AU1453" s="240" t="s">
        <v>86</v>
      </c>
      <c r="AV1453" s="13" t="s">
        <v>86</v>
      </c>
      <c r="AW1453" s="13" t="s">
        <v>41</v>
      </c>
      <c r="AX1453" s="13" t="s">
        <v>77</v>
      </c>
      <c r="AY1453" s="240" t="s">
        <v>153</v>
      </c>
    </row>
    <row r="1454" spans="2:51" s="14" customFormat="1" ht="13.5">
      <c r="B1454" s="241"/>
      <c r="C1454" s="242"/>
      <c r="D1454" s="243" t="s">
        <v>162</v>
      </c>
      <c r="E1454" s="244" t="s">
        <v>34</v>
      </c>
      <c r="F1454" s="245" t="s">
        <v>168</v>
      </c>
      <c r="G1454" s="242"/>
      <c r="H1454" s="246">
        <v>25.56</v>
      </c>
      <c r="I1454" s="247"/>
      <c r="J1454" s="242"/>
      <c r="K1454" s="242"/>
      <c r="L1454" s="248"/>
      <c r="M1454" s="249"/>
      <c r="N1454" s="250"/>
      <c r="O1454" s="250"/>
      <c r="P1454" s="250"/>
      <c r="Q1454" s="250"/>
      <c r="R1454" s="250"/>
      <c r="S1454" s="250"/>
      <c r="T1454" s="251"/>
      <c r="AT1454" s="252" t="s">
        <v>162</v>
      </c>
      <c r="AU1454" s="252" t="s">
        <v>86</v>
      </c>
      <c r="AV1454" s="14" t="s">
        <v>160</v>
      </c>
      <c r="AW1454" s="14" t="s">
        <v>41</v>
      </c>
      <c r="AX1454" s="14" t="s">
        <v>84</v>
      </c>
      <c r="AY1454" s="252" t="s">
        <v>153</v>
      </c>
    </row>
    <row r="1455" spans="2:65" s="1" customFormat="1" ht="22.5" customHeight="1">
      <c r="B1455" s="43"/>
      <c r="C1455" s="206" t="s">
        <v>1267</v>
      </c>
      <c r="D1455" s="206" t="s">
        <v>155</v>
      </c>
      <c r="E1455" s="207" t="s">
        <v>1268</v>
      </c>
      <c r="F1455" s="208" t="s">
        <v>1269</v>
      </c>
      <c r="G1455" s="209" t="s">
        <v>423</v>
      </c>
      <c r="H1455" s="210">
        <v>15</v>
      </c>
      <c r="I1455" s="211"/>
      <c r="J1455" s="212">
        <f>ROUND(I1455*H1455,2)</f>
        <v>0</v>
      </c>
      <c r="K1455" s="208" t="s">
        <v>34</v>
      </c>
      <c r="L1455" s="63"/>
      <c r="M1455" s="213" t="s">
        <v>34</v>
      </c>
      <c r="N1455" s="214" t="s">
        <v>48</v>
      </c>
      <c r="O1455" s="44"/>
      <c r="P1455" s="215">
        <f>O1455*H1455</f>
        <v>0</v>
      </c>
      <c r="Q1455" s="215">
        <v>0.00195</v>
      </c>
      <c r="R1455" s="215">
        <f>Q1455*H1455</f>
        <v>0.029249999999999998</v>
      </c>
      <c r="S1455" s="215">
        <v>0</v>
      </c>
      <c r="T1455" s="216">
        <f>S1455*H1455</f>
        <v>0</v>
      </c>
      <c r="AR1455" s="25" t="s">
        <v>288</v>
      </c>
      <c r="AT1455" s="25" t="s">
        <v>155</v>
      </c>
      <c r="AU1455" s="25" t="s">
        <v>86</v>
      </c>
      <c r="AY1455" s="25" t="s">
        <v>153</v>
      </c>
      <c r="BE1455" s="217">
        <f>IF(N1455="základní",J1455,0)</f>
        <v>0</v>
      </c>
      <c r="BF1455" s="217">
        <f>IF(N1455="snížená",J1455,0)</f>
        <v>0</v>
      </c>
      <c r="BG1455" s="217">
        <f>IF(N1455="zákl. přenesená",J1455,0)</f>
        <v>0</v>
      </c>
      <c r="BH1455" s="217">
        <f>IF(N1455="sníž. přenesená",J1455,0)</f>
        <v>0</v>
      </c>
      <c r="BI1455" s="217">
        <f>IF(N1455="nulová",J1455,0)</f>
        <v>0</v>
      </c>
      <c r="BJ1455" s="25" t="s">
        <v>84</v>
      </c>
      <c r="BK1455" s="217">
        <f>ROUND(I1455*H1455,2)</f>
        <v>0</v>
      </c>
      <c r="BL1455" s="25" t="s">
        <v>288</v>
      </c>
      <c r="BM1455" s="25" t="s">
        <v>1270</v>
      </c>
    </row>
    <row r="1456" spans="2:51" s="12" customFormat="1" ht="13.5">
      <c r="B1456" s="218"/>
      <c r="C1456" s="219"/>
      <c r="D1456" s="220" t="s">
        <v>162</v>
      </c>
      <c r="E1456" s="221" t="s">
        <v>34</v>
      </c>
      <c r="F1456" s="222" t="s">
        <v>1271</v>
      </c>
      <c r="G1456" s="219"/>
      <c r="H1456" s="223" t="s">
        <v>34</v>
      </c>
      <c r="I1456" s="224"/>
      <c r="J1456" s="219"/>
      <c r="K1456" s="219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162</v>
      </c>
      <c r="AU1456" s="229" t="s">
        <v>86</v>
      </c>
      <c r="AV1456" s="12" t="s">
        <v>84</v>
      </c>
      <c r="AW1456" s="12" t="s">
        <v>41</v>
      </c>
      <c r="AX1456" s="12" t="s">
        <v>77</v>
      </c>
      <c r="AY1456" s="229" t="s">
        <v>153</v>
      </c>
    </row>
    <row r="1457" spans="2:51" s="13" customFormat="1" ht="13.5">
      <c r="B1457" s="230"/>
      <c r="C1457" s="231"/>
      <c r="D1457" s="220" t="s">
        <v>162</v>
      </c>
      <c r="E1457" s="232" t="s">
        <v>34</v>
      </c>
      <c r="F1457" s="233" t="s">
        <v>1272</v>
      </c>
      <c r="G1457" s="231"/>
      <c r="H1457" s="234">
        <v>15</v>
      </c>
      <c r="I1457" s="235"/>
      <c r="J1457" s="231"/>
      <c r="K1457" s="231"/>
      <c r="L1457" s="236"/>
      <c r="M1457" s="237"/>
      <c r="N1457" s="238"/>
      <c r="O1457" s="238"/>
      <c r="P1457" s="238"/>
      <c r="Q1457" s="238"/>
      <c r="R1457" s="238"/>
      <c r="S1457" s="238"/>
      <c r="T1457" s="239"/>
      <c r="AT1457" s="240" t="s">
        <v>162</v>
      </c>
      <c r="AU1457" s="240" t="s">
        <v>86</v>
      </c>
      <c r="AV1457" s="13" t="s">
        <v>86</v>
      </c>
      <c r="AW1457" s="13" t="s">
        <v>41</v>
      </c>
      <c r="AX1457" s="13" t="s">
        <v>77</v>
      </c>
      <c r="AY1457" s="240" t="s">
        <v>153</v>
      </c>
    </row>
    <row r="1458" spans="2:51" s="14" customFormat="1" ht="13.5">
      <c r="B1458" s="241"/>
      <c r="C1458" s="242"/>
      <c r="D1458" s="243" t="s">
        <v>162</v>
      </c>
      <c r="E1458" s="244" t="s">
        <v>34</v>
      </c>
      <c r="F1458" s="245" t="s">
        <v>168</v>
      </c>
      <c r="G1458" s="242"/>
      <c r="H1458" s="246">
        <v>15</v>
      </c>
      <c r="I1458" s="247"/>
      <c r="J1458" s="242"/>
      <c r="K1458" s="242"/>
      <c r="L1458" s="248"/>
      <c r="M1458" s="249"/>
      <c r="N1458" s="250"/>
      <c r="O1458" s="250"/>
      <c r="P1458" s="250"/>
      <c r="Q1458" s="250"/>
      <c r="R1458" s="250"/>
      <c r="S1458" s="250"/>
      <c r="T1458" s="251"/>
      <c r="AT1458" s="252" t="s">
        <v>162</v>
      </c>
      <c r="AU1458" s="252" t="s">
        <v>86</v>
      </c>
      <c r="AV1458" s="14" t="s">
        <v>160</v>
      </c>
      <c r="AW1458" s="14" t="s">
        <v>41</v>
      </c>
      <c r="AX1458" s="14" t="s">
        <v>84</v>
      </c>
      <c r="AY1458" s="252" t="s">
        <v>153</v>
      </c>
    </row>
    <row r="1459" spans="2:65" s="1" customFormat="1" ht="22.5" customHeight="1">
      <c r="B1459" s="43"/>
      <c r="C1459" s="206" t="s">
        <v>1273</v>
      </c>
      <c r="D1459" s="206" t="s">
        <v>155</v>
      </c>
      <c r="E1459" s="207" t="s">
        <v>1274</v>
      </c>
      <c r="F1459" s="208" t="s">
        <v>1275</v>
      </c>
      <c r="G1459" s="209" t="s">
        <v>423</v>
      </c>
      <c r="H1459" s="210">
        <v>31.6</v>
      </c>
      <c r="I1459" s="211"/>
      <c r="J1459" s="212">
        <f>ROUND(I1459*H1459,2)</f>
        <v>0</v>
      </c>
      <c r="K1459" s="208" t="s">
        <v>34</v>
      </c>
      <c r="L1459" s="63"/>
      <c r="M1459" s="213" t="s">
        <v>34</v>
      </c>
      <c r="N1459" s="214" t="s">
        <v>48</v>
      </c>
      <c r="O1459" s="44"/>
      <c r="P1459" s="215">
        <f>O1459*H1459</f>
        <v>0</v>
      </c>
      <c r="Q1459" s="215">
        <v>0.00195</v>
      </c>
      <c r="R1459" s="215">
        <f>Q1459*H1459</f>
        <v>0.06162</v>
      </c>
      <c r="S1459" s="215">
        <v>0</v>
      </c>
      <c r="T1459" s="216">
        <f>S1459*H1459</f>
        <v>0</v>
      </c>
      <c r="AR1459" s="25" t="s">
        <v>288</v>
      </c>
      <c r="AT1459" s="25" t="s">
        <v>155</v>
      </c>
      <c r="AU1459" s="25" t="s">
        <v>86</v>
      </c>
      <c r="AY1459" s="25" t="s">
        <v>153</v>
      </c>
      <c r="BE1459" s="217">
        <f>IF(N1459="základní",J1459,0)</f>
        <v>0</v>
      </c>
      <c r="BF1459" s="217">
        <f>IF(N1459="snížená",J1459,0)</f>
        <v>0</v>
      </c>
      <c r="BG1459" s="217">
        <f>IF(N1459="zákl. přenesená",J1459,0)</f>
        <v>0</v>
      </c>
      <c r="BH1459" s="217">
        <f>IF(N1459="sníž. přenesená",J1459,0)</f>
        <v>0</v>
      </c>
      <c r="BI1459" s="217">
        <f>IF(N1459="nulová",J1459,0)</f>
        <v>0</v>
      </c>
      <c r="BJ1459" s="25" t="s">
        <v>84</v>
      </c>
      <c r="BK1459" s="217">
        <f>ROUND(I1459*H1459,2)</f>
        <v>0</v>
      </c>
      <c r="BL1459" s="25" t="s">
        <v>288</v>
      </c>
      <c r="BM1459" s="25" t="s">
        <v>1276</v>
      </c>
    </row>
    <row r="1460" spans="2:51" s="12" customFormat="1" ht="13.5">
      <c r="B1460" s="218"/>
      <c r="C1460" s="219"/>
      <c r="D1460" s="220" t="s">
        <v>162</v>
      </c>
      <c r="E1460" s="221" t="s">
        <v>34</v>
      </c>
      <c r="F1460" s="222" t="s">
        <v>1277</v>
      </c>
      <c r="G1460" s="219"/>
      <c r="H1460" s="223" t="s">
        <v>34</v>
      </c>
      <c r="I1460" s="224"/>
      <c r="J1460" s="219"/>
      <c r="K1460" s="219"/>
      <c r="L1460" s="225"/>
      <c r="M1460" s="226"/>
      <c r="N1460" s="227"/>
      <c r="O1460" s="227"/>
      <c r="P1460" s="227"/>
      <c r="Q1460" s="227"/>
      <c r="R1460" s="227"/>
      <c r="S1460" s="227"/>
      <c r="T1460" s="228"/>
      <c r="AT1460" s="229" t="s">
        <v>162</v>
      </c>
      <c r="AU1460" s="229" t="s">
        <v>86</v>
      </c>
      <c r="AV1460" s="12" t="s">
        <v>84</v>
      </c>
      <c r="AW1460" s="12" t="s">
        <v>41</v>
      </c>
      <c r="AX1460" s="12" t="s">
        <v>77</v>
      </c>
      <c r="AY1460" s="229" t="s">
        <v>153</v>
      </c>
    </row>
    <row r="1461" spans="2:51" s="12" customFormat="1" ht="13.5">
      <c r="B1461" s="218"/>
      <c r="C1461" s="219"/>
      <c r="D1461" s="220" t="s">
        <v>162</v>
      </c>
      <c r="E1461" s="221" t="s">
        <v>34</v>
      </c>
      <c r="F1461" s="222" t="s">
        <v>1278</v>
      </c>
      <c r="G1461" s="219"/>
      <c r="H1461" s="223" t="s">
        <v>34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162</v>
      </c>
      <c r="AU1461" s="229" t="s">
        <v>86</v>
      </c>
      <c r="AV1461" s="12" t="s">
        <v>84</v>
      </c>
      <c r="AW1461" s="12" t="s">
        <v>41</v>
      </c>
      <c r="AX1461" s="12" t="s">
        <v>77</v>
      </c>
      <c r="AY1461" s="229" t="s">
        <v>153</v>
      </c>
    </row>
    <row r="1462" spans="2:51" s="13" customFormat="1" ht="13.5">
      <c r="B1462" s="230"/>
      <c r="C1462" s="231"/>
      <c r="D1462" s="220" t="s">
        <v>162</v>
      </c>
      <c r="E1462" s="232" t="s">
        <v>34</v>
      </c>
      <c r="F1462" s="233" t="s">
        <v>1279</v>
      </c>
      <c r="G1462" s="231"/>
      <c r="H1462" s="234">
        <v>22.5</v>
      </c>
      <c r="I1462" s="235"/>
      <c r="J1462" s="231"/>
      <c r="K1462" s="231"/>
      <c r="L1462" s="236"/>
      <c r="M1462" s="237"/>
      <c r="N1462" s="238"/>
      <c r="O1462" s="238"/>
      <c r="P1462" s="238"/>
      <c r="Q1462" s="238"/>
      <c r="R1462" s="238"/>
      <c r="S1462" s="238"/>
      <c r="T1462" s="239"/>
      <c r="AT1462" s="240" t="s">
        <v>162</v>
      </c>
      <c r="AU1462" s="240" t="s">
        <v>86</v>
      </c>
      <c r="AV1462" s="13" t="s">
        <v>86</v>
      </c>
      <c r="AW1462" s="13" t="s">
        <v>41</v>
      </c>
      <c r="AX1462" s="13" t="s">
        <v>77</v>
      </c>
      <c r="AY1462" s="240" t="s">
        <v>153</v>
      </c>
    </row>
    <row r="1463" spans="2:51" s="12" customFormat="1" ht="13.5">
      <c r="B1463" s="218"/>
      <c r="C1463" s="219"/>
      <c r="D1463" s="220" t="s">
        <v>162</v>
      </c>
      <c r="E1463" s="221" t="s">
        <v>34</v>
      </c>
      <c r="F1463" s="222" t="s">
        <v>1280</v>
      </c>
      <c r="G1463" s="219"/>
      <c r="H1463" s="223" t="s">
        <v>34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162</v>
      </c>
      <c r="AU1463" s="229" t="s">
        <v>86</v>
      </c>
      <c r="AV1463" s="12" t="s">
        <v>84</v>
      </c>
      <c r="AW1463" s="12" t="s">
        <v>41</v>
      </c>
      <c r="AX1463" s="12" t="s">
        <v>77</v>
      </c>
      <c r="AY1463" s="229" t="s">
        <v>153</v>
      </c>
    </row>
    <row r="1464" spans="2:51" s="13" customFormat="1" ht="13.5">
      <c r="B1464" s="230"/>
      <c r="C1464" s="231"/>
      <c r="D1464" s="220" t="s">
        <v>162</v>
      </c>
      <c r="E1464" s="232" t="s">
        <v>34</v>
      </c>
      <c r="F1464" s="233" t="s">
        <v>1281</v>
      </c>
      <c r="G1464" s="231"/>
      <c r="H1464" s="234">
        <v>9.1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162</v>
      </c>
      <c r="AU1464" s="240" t="s">
        <v>86</v>
      </c>
      <c r="AV1464" s="13" t="s">
        <v>86</v>
      </c>
      <c r="AW1464" s="13" t="s">
        <v>41</v>
      </c>
      <c r="AX1464" s="13" t="s">
        <v>77</v>
      </c>
      <c r="AY1464" s="240" t="s">
        <v>153</v>
      </c>
    </row>
    <row r="1465" spans="2:51" s="14" customFormat="1" ht="13.5">
      <c r="B1465" s="241"/>
      <c r="C1465" s="242"/>
      <c r="D1465" s="243" t="s">
        <v>162</v>
      </c>
      <c r="E1465" s="244" t="s">
        <v>34</v>
      </c>
      <c r="F1465" s="245" t="s">
        <v>168</v>
      </c>
      <c r="G1465" s="242"/>
      <c r="H1465" s="246">
        <v>31.6</v>
      </c>
      <c r="I1465" s="247"/>
      <c r="J1465" s="242"/>
      <c r="K1465" s="242"/>
      <c r="L1465" s="248"/>
      <c r="M1465" s="249"/>
      <c r="N1465" s="250"/>
      <c r="O1465" s="250"/>
      <c r="P1465" s="250"/>
      <c r="Q1465" s="250"/>
      <c r="R1465" s="250"/>
      <c r="S1465" s="250"/>
      <c r="T1465" s="251"/>
      <c r="AT1465" s="252" t="s">
        <v>162</v>
      </c>
      <c r="AU1465" s="252" t="s">
        <v>86</v>
      </c>
      <c r="AV1465" s="14" t="s">
        <v>160</v>
      </c>
      <c r="AW1465" s="14" t="s">
        <v>41</v>
      </c>
      <c r="AX1465" s="14" t="s">
        <v>84</v>
      </c>
      <c r="AY1465" s="252" t="s">
        <v>153</v>
      </c>
    </row>
    <row r="1466" spans="2:65" s="1" customFormat="1" ht="31.5" customHeight="1">
      <c r="B1466" s="43"/>
      <c r="C1466" s="206" t="s">
        <v>1282</v>
      </c>
      <c r="D1466" s="206" t="s">
        <v>155</v>
      </c>
      <c r="E1466" s="207" t="s">
        <v>1283</v>
      </c>
      <c r="F1466" s="208" t="s">
        <v>1284</v>
      </c>
      <c r="G1466" s="209" t="s">
        <v>423</v>
      </c>
      <c r="H1466" s="210">
        <v>12.1</v>
      </c>
      <c r="I1466" s="211"/>
      <c r="J1466" s="212">
        <f>ROUND(I1466*H1466,2)</f>
        <v>0</v>
      </c>
      <c r="K1466" s="208" t="s">
        <v>159</v>
      </c>
      <c r="L1466" s="63"/>
      <c r="M1466" s="213" t="s">
        <v>34</v>
      </c>
      <c r="N1466" s="214" t="s">
        <v>48</v>
      </c>
      <c r="O1466" s="44"/>
      <c r="P1466" s="215">
        <f>O1466*H1466</f>
        <v>0</v>
      </c>
      <c r="Q1466" s="215">
        <v>0.0019</v>
      </c>
      <c r="R1466" s="215">
        <f>Q1466*H1466</f>
        <v>0.02299</v>
      </c>
      <c r="S1466" s="215">
        <v>0</v>
      </c>
      <c r="T1466" s="216">
        <f>S1466*H1466</f>
        <v>0</v>
      </c>
      <c r="AR1466" s="25" t="s">
        <v>288</v>
      </c>
      <c r="AT1466" s="25" t="s">
        <v>155</v>
      </c>
      <c r="AU1466" s="25" t="s">
        <v>86</v>
      </c>
      <c r="AY1466" s="25" t="s">
        <v>153</v>
      </c>
      <c r="BE1466" s="217">
        <f>IF(N1466="základní",J1466,0)</f>
        <v>0</v>
      </c>
      <c r="BF1466" s="217">
        <f>IF(N1466="snížená",J1466,0)</f>
        <v>0</v>
      </c>
      <c r="BG1466" s="217">
        <f>IF(N1466="zákl. přenesená",J1466,0)</f>
        <v>0</v>
      </c>
      <c r="BH1466" s="217">
        <f>IF(N1466="sníž. přenesená",J1466,0)</f>
        <v>0</v>
      </c>
      <c r="BI1466" s="217">
        <f>IF(N1466="nulová",J1466,0)</f>
        <v>0</v>
      </c>
      <c r="BJ1466" s="25" t="s">
        <v>84</v>
      </c>
      <c r="BK1466" s="217">
        <f>ROUND(I1466*H1466,2)</f>
        <v>0</v>
      </c>
      <c r="BL1466" s="25" t="s">
        <v>288</v>
      </c>
      <c r="BM1466" s="25" t="s">
        <v>1285</v>
      </c>
    </row>
    <row r="1467" spans="2:51" s="12" customFormat="1" ht="13.5">
      <c r="B1467" s="218"/>
      <c r="C1467" s="219"/>
      <c r="D1467" s="220" t="s">
        <v>162</v>
      </c>
      <c r="E1467" s="221" t="s">
        <v>34</v>
      </c>
      <c r="F1467" s="222" t="s">
        <v>1190</v>
      </c>
      <c r="G1467" s="219"/>
      <c r="H1467" s="223" t="s">
        <v>34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162</v>
      </c>
      <c r="AU1467" s="229" t="s">
        <v>86</v>
      </c>
      <c r="AV1467" s="12" t="s">
        <v>84</v>
      </c>
      <c r="AW1467" s="12" t="s">
        <v>41</v>
      </c>
      <c r="AX1467" s="12" t="s">
        <v>77</v>
      </c>
      <c r="AY1467" s="229" t="s">
        <v>153</v>
      </c>
    </row>
    <row r="1468" spans="2:51" s="13" customFormat="1" ht="13.5">
      <c r="B1468" s="230"/>
      <c r="C1468" s="231"/>
      <c r="D1468" s="220" t="s">
        <v>162</v>
      </c>
      <c r="E1468" s="232" t="s">
        <v>34</v>
      </c>
      <c r="F1468" s="233" t="s">
        <v>1191</v>
      </c>
      <c r="G1468" s="231"/>
      <c r="H1468" s="234">
        <v>3.7</v>
      </c>
      <c r="I1468" s="235"/>
      <c r="J1468" s="231"/>
      <c r="K1468" s="231"/>
      <c r="L1468" s="236"/>
      <c r="M1468" s="237"/>
      <c r="N1468" s="238"/>
      <c r="O1468" s="238"/>
      <c r="P1468" s="238"/>
      <c r="Q1468" s="238"/>
      <c r="R1468" s="238"/>
      <c r="S1468" s="238"/>
      <c r="T1468" s="239"/>
      <c r="AT1468" s="240" t="s">
        <v>162</v>
      </c>
      <c r="AU1468" s="240" t="s">
        <v>86</v>
      </c>
      <c r="AV1468" s="13" t="s">
        <v>86</v>
      </c>
      <c r="AW1468" s="13" t="s">
        <v>41</v>
      </c>
      <c r="AX1468" s="13" t="s">
        <v>77</v>
      </c>
      <c r="AY1468" s="240" t="s">
        <v>153</v>
      </c>
    </row>
    <row r="1469" spans="2:51" s="12" customFormat="1" ht="13.5">
      <c r="B1469" s="218"/>
      <c r="C1469" s="219"/>
      <c r="D1469" s="220" t="s">
        <v>162</v>
      </c>
      <c r="E1469" s="221" t="s">
        <v>34</v>
      </c>
      <c r="F1469" s="222" t="s">
        <v>1192</v>
      </c>
      <c r="G1469" s="219"/>
      <c r="H1469" s="223" t="s">
        <v>34</v>
      </c>
      <c r="I1469" s="224"/>
      <c r="J1469" s="219"/>
      <c r="K1469" s="219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162</v>
      </c>
      <c r="AU1469" s="229" t="s">
        <v>86</v>
      </c>
      <c r="AV1469" s="12" t="s">
        <v>84</v>
      </c>
      <c r="AW1469" s="12" t="s">
        <v>41</v>
      </c>
      <c r="AX1469" s="12" t="s">
        <v>77</v>
      </c>
      <c r="AY1469" s="229" t="s">
        <v>153</v>
      </c>
    </row>
    <row r="1470" spans="2:51" s="13" customFormat="1" ht="13.5">
      <c r="B1470" s="230"/>
      <c r="C1470" s="231"/>
      <c r="D1470" s="220" t="s">
        <v>162</v>
      </c>
      <c r="E1470" s="232" t="s">
        <v>34</v>
      </c>
      <c r="F1470" s="233" t="s">
        <v>1193</v>
      </c>
      <c r="G1470" s="231"/>
      <c r="H1470" s="234">
        <v>8.4</v>
      </c>
      <c r="I1470" s="235"/>
      <c r="J1470" s="231"/>
      <c r="K1470" s="231"/>
      <c r="L1470" s="236"/>
      <c r="M1470" s="237"/>
      <c r="N1470" s="238"/>
      <c r="O1470" s="238"/>
      <c r="P1470" s="238"/>
      <c r="Q1470" s="238"/>
      <c r="R1470" s="238"/>
      <c r="S1470" s="238"/>
      <c r="T1470" s="239"/>
      <c r="AT1470" s="240" t="s">
        <v>162</v>
      </c>
      <c r="AU1470" s="240" t="s">
        <v>86</v>
      </c>
      <c r="AV1470" s="13" t="s">
        <v>86</v>
      </c>
      <c r="AW1470" s="13" t="s">
        <v>41</v>
      </c>
      <c r="AX1470" s="13" t="s">
        <v>77</v>
      </c>
      <c r="AY1470" s="240" t="s">
        <v>153</v>
      </c>
    </row>
    <row r="1471" spans="2:51" s="14" customFormat="1" ht="13.5">
      <c r="B1471" s="241"/>
      <c r="C1471" s="242"/>
      <c r="D1471" s="243" t="s">
        <v>162</v>
      </c>
      <c r="E1471" s="244" t="s">
        <v>34</v>
      </c>
      <c r="F1471" s="245" t="s">
        <v>168</v>
      </c>
      <c r="G1471" s="242"/>
      <c r="H1471" s="246">
        <v>12.1</v>
      </c>
      <c r="I1471" s="247"/>
      <c r="J1471" s="242"/>
      <c r="K1471" s="242"/>
      <c r="L1471" s="248"/>
      <c r="M1471" s="249"/>
      <c r="N1471" s="250"/>
      <c r="O1471" s="250"/>
      <c r="P1471" s="250"/>
      <c r="Q1471" s="250"/>
      <c r="R1471" s="250"/>
      <c r="S1471" s="250"/>
      <c r="T1471" s="251"/>
      <c r="AT1471" s="252" t="s">
        <v>162</v>
      </c>
      <c r="AU1471" s="252" t="s">
        <v>86</v>
      </c>
      <c r="AV1471" s="14" t="s">
        <v>160</v>
      </c>
      <c r="AW1471" s="14" t="s">
        <v>41</v>
      </c>
      <c r="AX1471" s="14" t="s">
        <v>84</v>
      </c>
      <c r="AY1471" s="252" t="s">
        <v>153</v>
      </c>
    </row>
    <row r="1472" spans="2:65" s="1" customFormat="1" ht="31.5" customHeight="1">
      <c r="B1472" s="43"/>
      <c r="C1472" s="206" t="s">
        <v>1286</v>
      </c>
      <c r="D1472" s="206" t="s">
        <v>155</v>
      </c>
      <c r="E1472" s="207" t="s">
        <v>1287</v>
      </c>
      <c r="F1472" s="208" t="s">
        <v>1288</v>
      </c>
      <c r="G1472" s="209" t="s">
        <v>423</v>
      </c>
      <c r="H1472" s="210">
        <v>21</v>
      </c>
      <c r="I1472" s="211"/>
      <c r="J1472" s="212">
        <f>ROUND(I1472*H1472,2)</f>
        <v>0</v>
      </c>
      <c r="K1472" s="208" t="s">
        <v>159</v>
      </c>
      <c r="L1472" s="63"/>
      <c r="M1472" s="213" t="s">
        <v>34</v>
      </c>
      <c r="N1472" s="214" t="s">
        <v>48</v>
      </c>
      <c r="O1472" s="44"/>
      <c r="P1472" s="215">
        <f>O1472*H1472</f>
        <v>0</v>
      </c>
      <c r="Q1472" s="215">
        <v>0.00223</v>
      </c>
      <c r="R1472" s="215">
        <f>Q1472*H1472</f>
        <v>0.046830000000000004</v>
      </c>
      <c r="S1472" s="215">
        <v>0</v>
      </c>
      <c r="T1472" s="216">
        <f>S1472*H1472</f>
        <v>0</v>
      </c>
      <c r="AR1472" s="25" t="s">
        <v>288</v>
      </c>
      <c r="AT1472" s="25" t="s">
        <v>155</v>
      </c>
      <c r="AU1472" s="25" t="s">
        <v>86</v>
      </c>
      <c r="AY1472" s="25" t="s">
        <v>153</v>
      </c>
      <c r="BE1472" s="217">
        <f>IF(N1472="základní",J1472,0)</f>
        <v>0</v>
      </c>
      <c r="BF1472" s="217">
        <f>IF(N1472="snížená",J1472,0)</f>
        <v>0</v>
      </c>
      <c r="BG1472" s="217">
        <f>IF(N1472="zákl. přenesená",J1472,0)</f>
        <v>0</v>
      </c>
      <c r="BH1472" s="217">
        <f>IF(N1472="sníž. přenesená",J1472,0)</f>
        <v>0</v>
      </c>
      <c r="BI1472" s="217">
        <f>IF(N1472="nulová",J1472,0)</f>
        <v>0</v>
      </c>
      <c r="BJ1472" s="25" t="s">
        <v>84</v>
      </c>
      <c r="BK1472" s="217">
        <f>ROUND(I1472*H1472,2)</f>
        <v>0</v>
      </c>
      <c r="BL1472" s="25" t="s">
        <v>288</v>
      </c>
      <c r="BM1472" s="25" t="s">
        <v>1289</v>
      </c>
    </row>
    <row r="1473" spans="2:51" s="12" customFormat="1" ht="13.5">
      <c r="B1473" s="218"/>
      <c r="C1473" s="219"/>
      <c r="D1473" s="220" t="s">
        <v>162</v>
      </c>
      <c r="E1473" s="221" t="s">
        <v>34</v>
      </c>
      <c r="F1473" s="222" t="s">
        <v>1290</v>
      </c>
      <c r="G1473" s="219"/>
      <c r="H1473" s="223" t="s">
        <v>34</v>
      </c>
      <c r="I1473" s="224"/>
      <c r="J1473" s="219"/>
      <c r="K1473" s="219"/>
      <c r="L1473" s="225"/>
      <c r="M1473" s="226"/>
      <c r="N1473" s="227"/>
      <c r="O1473" s="227"/>
      <c r="P1473" s="227"/>
      <c r="Q1473" s="227"/>
      <c r="R1473" s="227"/>
      <c r="S1473" s="227"/>
      <c r="T1473" s="228"/>
      <c r="AT1473" s="229" t="s">
        <v>162</v>
      </c>
      <c r="AU1473" s="229" t="s">
        <v>86</v>
      </c>
      <c r="AV1473" s="12" t="s">
        <v>84</v>
      </c>
      <c r="AW1473" s="12" t="s">
        <v>41</v>
      </c>
      <c r="AX1473" s="12" t="s">
        <v>77</v>
      </c>
      <c r="AY1473" s="229" t="s">
        <v>153</v>
      </c>
    </row>
    <row r="1474" spans="2:51" s="12" customFormat="1" ht="13.5">
      <c r="B1474" s="218"/>
      <c r="C1474" s="219"/>
      <c r="D1474" s="220" t="s">
        <v>162</v>
      </c>
      <c r="E1474" s="221" t="s">
        <v>34</v>
      </c>
      <c r="F1474" s="222" t="s">
        <v>1291</v>
      </c>
      <c r="G1474" s="219"/>
      <c r="H1474" s="223" t="s">
        <v>34</v>
      </c>
      <c r="I1474" s="224"/>
      <c r="J1474" s="219"/>
      <c r="K1474" s="219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162</v>
      </c>
      <c r="AU1474" s="229" t="s">
        <v>86</v>
      </c>
      <c r="AV1474" s="12" t="s">
        <v>84</v>
      </c>
      <c r="AW1474" s="12" t="s">
        <v>41</v>
      </c>
      <c r="AX1474" s="12" t="s">
        <v>77</v>
      </c>
      <c r="AY1474" s="229" t="s">
        <v>153</v>
      </c>
    </row>
    <row r="1475" spans="2:51" s="13" customFormat="1" ht="13.5">
      <c r="B1475" s="230"/>
      <c r="C1475" s="231"/>
      <c r="D1475" s="220" t="s">
        <v>162</v>
      </c>
      <c r="E1475" s="232" t="s">
        <v>34</v>
      </c>
      <c r="F1475" s="233" t="s">
        <v>1292</v>
      </c>
      <c r="G1475" s="231"/>
      <c r="H1475" s="234">
        <v>21</v>
      </c>
      <c r="I1475" s="235"/>
      <c r="J1475" s="231"/>
      <c r="K1475" s="231"/>
      <c r="L1475" s="236"/>
      <c r="M1475" s="237"/>
      <c r="N1475" s="238"/>
      <c r="O1475" s="238"/>
      <c r="P1475" s="238"/>
      <c r="Q1475" s="238"/>
      <c r="R1475" s="238"/>
      <c r="S1475" s="238"/>
      <c r="T1475" s="239"/>
      <c r="AT1475" s="240" t="s">
        <v>162</v>
      </c>
      <c r="AU1475" s="240" t="s">
        <v>86</v>
      </c>
      <c r="AV1475" s="13" t="s">
        <v>86</v>
      </c>
      <c r="AW1475" s="13" t="s">
        <v>41</v>
      </c>
      <c r="AX1475" s="13" t="s">
        <v>77</v>
      </c>
      <c r="AY1475" s="240" t="s">
        <v>153</v>
      </c>
    </row>
    <row r="1476" spans="2:51" s="14" customFormat="1" ht="13.5">
      <c r="B1476" s="241"/>
      <c r="C1476" s="242"/>
      <c r="D1476" s="243" t="s">
        <v>162</v>
      </c>
      <c r="E1476" s="244" t="s">
        <v>34</v>
      </c>
      <c r="F1476" s="245" t="s">
        <v>168</v>
      </c>
      <c r="G1476" s="242"/>
      <c r="H1476" s="246">
        <v>21</v>
      </c>
      <c r="I1476" s="247"/>
      <c r="J1476" s="242"/>
      <c r="K1476" s="242"/>
      <c r="L1476" s="248"/>
      <c r="M1476" s="249"/>
      <c r="N1476" s="250"/>
      <c r="O1476" s="250"/>
      <c r="P1476" s="250"/>
      <c r="Q1476" s="250"/>
      <c r="R1476" s="250"/>
      <c r="S1476" s="250"/>
      <c r="T1476" s="251"/>
      <c r="AT1476" s="252" t="s">
        <v>162</v>
      </c>
      <c r="AU1476" s="252" t="s">
        <v>86</v>
      </c>
      <c r="AV1476" s="14" t="s">
        <v>160</v>
      </c>
      <c r="AW1476" s="14" t="s">
        <v>41</v>
      </c>
      <c r="AX1476" s="14" t="s">
        <v>84</v>
      </c>
      <c r="AY1476" s="252" t="s">
        <v>153</v>
      </c>
    </row>
    <row r="1477" spans="2:65" s="1" customFormat="1" ht="31.5" customHeight="1">
      <c r="B1477" s="43"/>
      <c r="C1477" s="206" t="s">
        <v>1293</v>
      </c>
      <c r="D1477" s="206" t="s">
        <v>155</v>
      </c>
      <c r="E1477" s="207" t="s">
        <v>1294</v>
      </c>
      <c r="F1477" s="208" t="s">
        <v>1295</v>
      </c>
      <c r="G1477" s="209" t="s">
        <v>318</v>
      </c>
      <c r="H1477" s="210">
        <v>13</v>
      </c>
      <c r="I1477" s="211"/>
      <c r="J1477" s="212">
        <f>ROUND(I1477*H1477,2)</f>
        <v>0</v>
      </c>
      <c r="K1477" s="208" t="s">
        <v>159</v>
      </c>
      <c r="L1477" s="63"/>
      <c r="M1477" s="213" t="s">
        <v>34</v>
      </c>
      <c r="N1477" s="214" t="s">
        <v>48</v>
      </c>
      <c r="O1477" s="44"/>
      <c r="P1477" s="215">
        <f>O1477*H1477</f>
        <v>0</v>
      </c>
      <c r="Q1477" s="215">
        <v>0.0037</v>
      </c>
      <c r="R1477" s="215">
        <f>Q1477*H1477</f>
        <v>0.048100000000000004</v>
      </c>
      <c r="S1477" s="215">
        <v>0</v>
      </c>
      <c r="T1477" s="216">
        <f>S1477*H1477</f>
        <v>0</v>
      </c>
      <c r="AR1477" s="25" t="s">
        <v>288</v>
      </c>
      <c r="AT1477" s="25" t="s">
        <v>155</v>
      </c>
      <c r="AU1477" s="25" t="s">
        <v>86</v>
      </c>
      <c r="AY1477" s="25" t="s">
        <v>153</v>
      </c>
      <c r="BE1477" s="217">
        <f>IF(N1477="základní",J1477,0)</f>
        <v>0</v>
      </c>
      <c r="BF1477" s="217">
        <f>IF(N1477="snížená",J1477,0)</f>
        <v>0</v>
      </c>
      <c r="BG1477" s="217">
        <f>IF(N1477="zákl. přenesená",J1477,0)</f>
        <v>0</v>
      </c>
      <c r="BH1477" s="217">
        <f>IF(N1477="sníž. přenesená",J1477,0)</f>
        <v>0</v>
      </c>
      <c r="BI1477" s="217">
        <f>IF(N1477="nulová",J1477,0)</f>
        <v>0</v>
      </c>
      <c r="BJ1477" s="25" t="s">
        <v>84</v>
      </c>
      <c r="BK1477" s="217">
        <f>ROUND(I1477*H1477,2)</f>
        <v>0</v>
      </c>
      <c r="BL1477" s="25" t="s">
        <v>288</v>
      </c>
      <c r="BM1477" s="25" t="s">
        <v>1296</v>
      </c>
    </row>
    <row r="1478" spans="2:51" s="12" customFormat="1" ht="13.5">
      <c r="B1478" s="218"/>
      <c r="C1478" s="219"/>
      <c r="D1478" s="220" t="s">
        <v>162</v>
      </c>
      <c r="E1478" s="221" t="s">
        <v>34</v>
      </c>
      <c r="F1478" s="222" t="s">
        <v>1297</v>
      </c>
      <c r="G1478" s="219"/>
      <c r="H1478" s="223" t="s">
        <v>34</v>
      </c>
      <c r="I1478" s="224"/>
      <c r="J1478" s="219"/>
      <c r="K1478" s="219"/>
      <c r="L1478" s="225"/>
      <c r="M1478" s="226"/>
      <c r="N1478" s="227"/>
      <c r="O1478" s="227"/>
      <c r="P1478" s="227"/>
      <c r="Q1478" s="227"/>
      <c r="R1478" s="227"/>
      <c r="S1478" s="227"/>
      <c r="T1478" s="228"/>
      <c r="AT1478" s="229" t="s">
        <v>162</v>
      </c>
      <c r="AU1478" s="229" t="s">
        <v>86</v>
      </c>
      <c r="AV1478" s="12" t="s">
        <v>84</v>
      </c>
      <c r="AW1478" s="12" t="s">
        <v>41</v>
      </c>
      <c r="AX1478" s="12" t="s">
        <v>77</v>
      </c>
      <c r="AY1478" s="229" t="s">
        <v>153</v>
      </c>
    </row>
    <row r="1479" spans="2:51" s="13" customFormat="1" ht="13.5">
      <c r="B1479" s="230"/>
      <c r="C1479" s="231"/>
      <c r="D1479" s="220" t="s">
        <v>162</v>
      </c>
      <c r="E1479" s="232" t="s">
        <v>34</v>
      </c>
      <c r="F1479" s="233" t="s">
        <v>244</v>
      </c>
      <c r="G1479" s="231"/>
      <c r="H1479" s="234">
        <v>13</v>
      </c>
      <c r="I1479" s="235"/>
      <c r="J1479" s="231"/>
      <c r="K1479" s="231"/>
      <c r="L1479" s="236"/>
      <c r="M1479" s="237"/>
      <c r="N1479" s="238"/>
      <c r="O1479" s="238"/>
      <c r="P1479" s="238"/>
      <c r="Q1479" s="238"/>
      <c r="R1479" s="238"/>
      <c r="S1479" s="238"/>
      <c r="T1479" s="239"/>
      <c r="AT1479" s="240" t="s">
        <v>162</v>
      </c>
      <c r="AU1479" s="240" t="s">
        <v>86</v>
      </c>
      <c r="AV1479" s="13" t="s">
        <v>86</v>
      </c>
      <c r="AW1479" s="13" t="s">
        <v>41</v>
      </c>
      <c r="AX1479" s="13" t="s">
        <v>77</v>
      </c>
      <c r="AY1479" s="240" t="s">
        <v>153</v>
      </c>
    </row>
    <row r="1480" spans="2:51" s="14" customFormat="1" ht="13.5">
      <c r="B1480" s="241"/>
      <c r="C1480" s="242"/>
      <c r="D1480" s="243" t="s">
        <v>162</v>
      </c>
      <c r="E1480" s="244" t="s">
        <v>34</v>
      </c>
      <c r="F1480" s="245" t="s">
        <v>168</v>
      </c>
      <c r="G1480" s="242"/>
      <c r="H1480" s="246">
        <v>13</v>
      </c>
      <c r="I1480" s="247"/>
      <c r="J1480" s="242"/>
      <c r="K1480" s="242"/>
      <c r="L1480" s="248"/>
      <c r="M1480" s="249"/>
      <c r="N1480" s="250"/>
      <c r="O1480" s="250"/>
      <c r="P1480" s="250"/>
      <c r="Q1480" s="250"/>
      <c r="R1480" s="250"/>
      <c r="S1480" s="250"/>
      <c r="T1480" s="251"/>
      <c r="AT1480" s="252" t="s">
        <v>162</v>
      </c>
      <c r="AU1480" s="252" t="s">
        <v>86</v>
      </c>
      <c r="AV1480" s="14" t="s">
        <v>160</v>
      </c>
      <c r="AW1480" s="14" t="s">
        <v>41</v>
      </c>
      <c r="AX1480" s="14" t="s">
        <v>84</v>
      </c>
      <c r="AY1480" s="252" t="s">
        <v>153</v>
      </c>
    </row>
    <row r="1481" spans="2:65" s="1" customFormat="1" ht="31.5" customHeight="1">
      <c r="B1481" s="43"/>
      <c r="C1481" s="206" t="s">
        <v>1298</v>
      </c>
      <c r="D1481" s="206" t="s">
        <v>155</v>
      </c>
      <c r="E1481" s="207" t="s">
        <v>1299</v>
      </c>
      <c r="F1481" s="208" t="s">
        <v>1300</v>
      </c>
      <c r="G1481" s="209" t="s">
        <v>423</v>
      </c>
      <c r="H1481" s="210">
        <v>15.5</v>
      </c>
      <c r="I1481" s="211"/>
      <c r="J1481" s="212">
        <f>ROUND(I1481*H1481,2)</f>
        <v>0</v>
      </c>
      <c r="K1481" s="208" t="s">
        <v>159</v>
      </c>
      <c r="L1481" s="63"/>
      <c r="M1481" s="213" t="s">
        <v>34</v>
      </c>
      <c r="N1481" s="214" t="s">
        <v>48</v>
      </c>
      <c r="O1481" s="44"/>
      <c r="P1481" s="215">
        <f>O1481*H1481</f>
        <v>0</v>
      </c>
      <c r="Q1481" s="215">
        <v>0.00604</v>
      </c>
      <c r="R1481" s="215">
        <f>Q1481*H1481</f>
        <v>0.09362000000000001</v>
      </c>
      <c r="S1481" s="215">
        <v>0</v>
      </c>
      <c r="T1481" s="216">
        <f>S1481*H1481</f>
        <v>0</v>
      </c>
      <c r="AR1481" s="25" t="s">
        <v>288</v>
      </c>
      <c r="AT1481" s="25" t="s">
        <v>155</v>
      </c>
      <c r="AU1481" s="25" t="s">
        <v>86</v>
      </c>
      <c r="AY1481" s="25" t="s">
        <v>153</v>
      </c>
      <c r="BE1481" s="217">
        <f>IF(N1481="základní",J1481,0)</f>
        <v>0</v>
      </c>
      <c r="BF1481" s="217">
        <f>IF(N1481="snížená",J1481,0)</f>
        <v>0</v>
      </c>
      <c r="BG1481" s="217">
        <f>IF(N1481="zákl. přenesená",J1481,0)</f>
        <v>0</v>
      </c>
      <c r="BH1481" s="217">
        <f>IF(N1481="sníž. přenesená",J1481,0)</f>
        <v>0</v>
      </c>
      <c r="BI1481" s="217">
        <f>IF(N1481="nulová",J1481,0)</f>
        <v>0</v>
      </c>
      <c r="BJ1481" s="25" t="s">
        <v>84</v>
      </c>
      <c r="BK1481" s="217">
        <f>ROUND(I1481*H1481,2)</f>
        <v>0</v>
      </c>
      <c r="BL1481" s="25" t="s">
        <v>288</v>
      </c>
      <c r="BM1481" s="25" t="s">
        <v>1301</v>
      </c>
    </row>
    <row r="1482" spans="2:51" s="12" customFormat="1" ht="13.5">
      <c r="B1482" s="218"/>
      <c r="C1482" s="219"/>
      <c r="D1482" s="220" t="s">
        <v>162</v>
      </c>
      <c r="E1482" s="221" t="s">
        <v>34</v>
      </c>
      <c r="F1482" s="222" t="s">
        <v>1302</v>
      </c>
      <c r="G1482" s="219"/>
      <c r="H1482" s="223" t="s">
        <v>34</v>
      </c>
      <c r="I1482" s="224"/>
      <c r="J1482" s="219"/>
      <c r="K1482" s="219"/>
      <c r="L1482" s="225"/>
      <c r="M1482" s="226"/>
      <c r="N1482" s="227"/>
      <c r="O1482" s="227"/>
      <c r="P1482" s="227"/>
      <c r="Q1482" s="227"/>
      <c r="R1482" s="227"/>
      <c r="S1482" s="227"/>
      <c r="T1482" s="228"/>
      <c r="AT1482" s="229" t="s">
        <v>162</v>
      </c>
      <c r="AU1482" s="229" t="s">
        <v>86</v>
      </c>
      <c r="AV1482" s="12" t="s">
        <v>84</v>
      </c>
      <c r="AW1482" s="12" t="s">
        <v>41</v>
      </c>
      <c r="AX1482" s="12" t="s">
        <v>77</v>
      </c>
      <c r="AY1482" s="229" t="s">
        <v>153</v>
      </c>
    </row>
    <row r="1483" spans="2:51" s="13" customFormat="1" ht="13.5">
      <c r="B1483" s="230"/>
      <c r="C1483" s="231"/>
      <c r="D1483" s="220" t="s">
        <v>162</v>
      </c>
      <c r="E1483" s="232" t="s">
        <v>34</v>
      </c>
      <c r="F1483" s="233" t="s">
        <v>1303</v>
      </c>
      <c r="G1483" s="231"/>
      <c r="H1483" s="234">
        <v>15.5</v>
      </c>
      <c r="I1483" s="235"/>
      <c r="J1483" s="231"/>
      <c r="K1483" s="231"/>
      <c r="L1483" s="236"/>
      <c r="M1483" s="237"/>
      <c r="N1483" s="238"/>
      <c r="O1483" s="238"/>
      <c r="P1483" s="238"/>
      <c r="Q1483" s="238"/>
      <c r="R1483" s="238"/>
      <c r="S1483" s="238"/>
      <c r="T1483" s="239"/>
      <c r="AT1483" s="240" t="s">
        <v>162</v>
      </c>
      <c r="AU1483" s="240" t="s">
        <v>86</v>
      </c>
      <c r="AV1483" s="13" t="s">
        <v>86</v>
      </c>
      <c r="AW1483" s="13" t="s">
        <v>41</v>
      </c>
      <c r="AX1483" s="13" t="s">
        <v>77</v>
      </c>
      <c r="AY1483" s="240" t="s">
        <v>153</v>
      </c>
    </row>
    <row r="1484" spans="2:51" s="14" customFormat="1" ht="13.5">
      <c r="B1484" s="241"/>
      <c r="C1484" s="242"/>
      <c r="D1484" s="243" t="s">
        <v>162</v>
      </c>
      <c r="E1484" s="244" t="s">
        <v>34</v>
      </c>
      <c r="F1484" s="245" t="s">
        <v>168</v>
      </c>
      <c r="G1484" s="242"/>
      <c r="H1484" s="246">
        <v>15.5</v>
      </c>
      <c r="I1484" s="247"/>
      <c r="J1484" s="242"/>
      <c r="K1484" s="242"/>
      <c r="L1484" s="248"/>
      <c r="M1484" s="249"/>
      <c r="N1484" s="250"/>
      <c r="O1484" s="250"/>
      <c r="P1484" s="250"/>
      <c r="Q1484" s="250"/>
      <c r="R1484" s="250"/>
      <c r="S1484" s="250"/>
      <c r="T1484" s="251"/>
      <c r="AT1484" s="252" t="s">
        <v>162</v>
      </c>
      <c r="AU1484" s="252" t="s">
        <v>86</v>
      </c>
      <c r="AV1484" s="14" t="s">
        <v>160</v>
      </c>
      <c r="AW1484" s="14" t="s">
        <v>41</v>
      </c>
      <c r="AX1484" s="14" t="s">
        <v>84</v>
      </c>
      <c r="AY1484" s="252" t="s">
        <v>153</v>
      </c>
    </row>
    <row r="1485" spans="2:65" s="1" customFormat="1" ht="22.5" customHeight="1">
      <c r="B1485" s="43"/>
      <c r="C1485" s="206" t="s">
        <v>1304</v>
      </c>
      <c r="D1485" s="206" t="s">
        <v>155</v>
      </c>
      <c r="E1485" s="207" t="s">
        <v>1305</v>
      </c>
      <c r="F1485" s="208" t="s">
        <v>1306</v>
      </c>
      <c r="G1485" s="209" t="s">
        <v>423</v>
      </c>
      <c r="H1485" s="210">
        <v>3.5</v>
      </c>
      <c r="I1485" s="211"/>
      <c r="J1485" s="212">
        <f>ROUND(I1485*H1485,2)</f>
        <v>0</v>
      </c>
      <c r="K1485" s="208" t="s">
        <v>159</v>
      </c>
      <c r="L1485" s="63"/>
      <c r="M1485" s="213" t="s">
        <v>34</v>
      </c>
      <c r="N1485" s="214" t="s">
        <v>48</v>
      </c>
      <c r="O1485" s="44"/>
      <c r="P1485" s="215">
        <f>O1485*H1485</f>
        <v>0</v>
      </c>
      <c r="Q1485" s="215">
        <v>0.00307</v>
      </c>
      <c r="R1485" s="215">
        <f>Q1485*H1485</f>
        <v>0.010745</v>
      </c>
      <c r="S1485" s="215">
        <v>0</v>
      </c>
      <c r="T1485" s="216">
        <f>S1485*H1485</f>
        <v>0</v>
      </c>
      <c r="AR1485" s="25" t="s">
        <v>288</v>
      </c>
      <c r="AT1485" s="25" t="s">
        <v>155</v>
      </c>
      <c r="AU1485" s="25" t="s">
        <v>86</v>
      </c>
      <c r="AY1485" s="25" t="s">
        <v>153</v>
      </c>
      <c r="BE1485" s="217">
        <f>IF(N1485="základní",J1485,0)</f>
        <v>0</v>
      </c>
      <c r="BF1485" s="217">
        <f>IF(N1485="snížená",J1485,0)</f>
        <v>0</v>
      </c>
      <c r="BG1485" s="217">
        <f>IF(N1485="zákl. přenesená",J1485,0)</f>
        <v>0</v>
      </c>
      <c r="BH1485" s="217">
        <f>IF(N1485="sníž. přenesená",J1485,0)</f>
        <v>0</v>
      </c>
      <c r="BI1485" s="217">
        <f>IF(N1485="nulová",J1485,0)</f>
        <v>0</v>
      </c>
      <c r="BJ1485" s="25" t="s">
        <v>84</v>
      </c>
      <c r="BK1485" s="217">
        <f>ROUND(I1485*H1485,2)</f>
        <v>0</v>
      </c>
      <c r="BL1485" s="25" t="s">
        <v>288</v>
      </c>
      <c r="BM1485" s="25" t="s">
        <v>1307</v>
      </c>
    </row>
    <row r="1486" spans="2:51" s="12" customFormat="1" ht="13.5">
      <c r="B1486" s="218"/>
      <c r="C1486" s="219"/>
      <c r="D1486" s="220" t="s">
        <v>162</v>
      </c>
      <c r="E1486" s="221" t="s">
        <v>34</v>
      </c>
      <c r="F1486" s="222" t="s">
        <v>1308</v>
      </c>
      <c r="G1486" s="219"/>
      <c r="H1486" s="223" t="s">
        <v>34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162</v>
      </c>
      <c r="AU1486" s="229" t="s">
        <v>86</v>
      </c>
      <c r="AV1486" s="12" t="s">
        <v>84</v>
      </c>
      <c r="AW1486" s="12" t="s">
        <v>41</v>
      </c>
      <c r="AX1486" s="12" t="s">
        <v>77</v>
      </c>
      <c r="AY1486" s="229" t="s">
        <v>153</v>
      </c>
    </row>
    <row r="1487" spans="2:51" s="13" customFormat="1" ht="13.5">
      <c r="B1487" s="230"/>
      <c r="C1487" s="231"/>
      <c r="D1487" s="220" t="s">
        <v>162</v>
      </c>
      <c r="E1487" s="232" t="s">
        <v>34</v>
      </c>
      <c r="F1487" s="233" t="s">
        <v>1213</v>
      </c>
      <c r="G1487" s="231"/>
      <c r="H1487" s="234">
        <v>3.5</v>
      </c>
      <c r="I1487" s="235"/>
      <c r="J1487" s="231"/>
      <c r="K1487" s="231"/>
      <c r="L1487" s="236"/>
      <c r="M1487" s="237"/>
      <c r="N1487" s="238"/>
      <c r="O1487" s="238"/>
      <c r="P1487" s="238"/>
      <c r="Q1487" s="238"/>
      <c r="R1487" s="238"/>
      <c r="S1487" s="238"/>
      <c r="T1487" s="239"/>
      <c r="AT1487" s="240" t="s">
        <v>162</v>
      </c>
      <c r="AU1487" s="240" t="s">
        <v>86</v>
      </c>
      <c r="AV1487" s="13" t="s">
        <v>86</v>
      </c>
      <c r="AW1487" s="13" t="s">
        <v>41</v>
      </c>
      <c r="AX1487" s="13" t="s">
        <v>77</v>
      </c>
      <c r="AY1487" s="240" t="s">
        <v>153</v>
      </c>
    </row>
    <row r="1488" spans="2:51" s="14" customFormat="1" ht="13.5">
      <c r="B1488" s="241"/>
      <c r="C1488" s="242"/>
      <c r="D1488" s="243" t="s">
        <v>162</v>
      </c>
      <c r="E1488" s="244" t="s">
        <v>34</v>
      </c>
      <c r="F1488" s="245" t="s">
        <v>168</v>
      </c>
      <c r="G1488" s="242"/>
      <c r="H1488" s="246">
        <v>3.5</v>
      </c>
      <c r="I1488" s="247"/>
      <c r="J1488" s="242"/>
      <c r="K1488" s="242"/>
      <c r="L1488" s="248"/>
      <c r="M1488" s="249"/>
      <c r="N1488" s="250"/>
      <c r="O1488" s="250"/>
      <c r="P1488" s="250"/>
      <c r="Q1488" s="250"/>
      <c r="R1488" s="250"/>
      <c r="S1488" s="250"/>
      <c r="T1488" s="251"/>
      <c r="AT1488" s="252" t="s">
        <v>162</v>
      </c>
      <c r="AU1488" s="252" t="s">
        <v>86</v>
      </c>
      <c r="AV1488" s="14" t="s">
        <v>160</v>
      </c>
      <c r="AW1488" s="14" t="s">
        <v>41</v>
      </c>
      <c r="AX1488" s="14" t="s">
        <v>84</v>
      </c>
      <c r="AY1488" s="252" t="s">
        <v>153</v>
      </c>
    </row>
    <row r="1489" spans="2:65" s="1" customFormat="1" ht="22.5" customHeight="1">
      <c r="B1489" s="43"/>
      <c r="C1489" s="206" t="s">
        <v>1309</v>
      </c>
      <c r="D1489" s="206" t="s">
        <v>155</v>
      </c>
      <c r="E1489" s="207" t="s">
        <v>1310</v>
      </c>
      <c r="F1489" s="208" t="s">
        <v>1311</v>
      </c>
      <c r="G1489" s="209" t="s">
        <v>423</v>
      </c>
      <c r="H1489" s="210">
        <v>27.4</v>
      </c>
      <c r="I1489" s="211"/>
      <c r="J1489" s="212">
        <f>ROUND(I1489*H1489,2)</f>
        <v>0</v>
      </c>
      <c r="K1489" s="208" t="s">
        <v>159</v>
      </c>
      <c r="L1489" s="63"/>
      <c r="M1489" s="213" t="s">
        <v>34</v>
      </c>
      <c r="N1489" s="214" t="s">
        <v>48</v>
      </c>
      <c r="O1489" s="44"/>
      <c r="P1489" s="215">
        <f>O1489*H1489</f>
        <v>0</v>
      </c>
      <c r="Q1489" s="215">
        <v>0.00369</v>
      </c>
      <c r="R1489" s="215">
        <f>Q1489*H1489</f>
        <v>0.101106</v>
      </c>
      <c r="S1489" s="215">
        <v>0</v>
      </c>
      <c r="T1489" s="216">
        <f>S1489*H1489</f>
        <v>0</v>
      </c>
      <c r="AR1489" s="25" t="s">
        <v>288</v>
      </c>
      <c r="AT1489" s="25" t="s">
        <v>155</v>
      </c>
      <c r="AU1489" s="25" t="s">
        <v>86</v>
      </c>
      <c r="AY1489" s="25" t="s">
        <v>153</v>
      </c>
      <c r="BE1489" s="217">
        <f>IF(N1489="základní",J1489,0)</f>
        <v>0</v>
      </c>
      <c r="BF1489" s="217">
        <f>IF(N1489="snížená",J1489,0)</f>
        <v>0</v>
      </c>
      <c r="BG1489" s="217">
        <f>IF(N1489="zákl. přenesená",J1489,0)</f>
        <v>0</v>
      </c>
      <c r="BH1489" s="217">
        <f>IF(N1489="sníž. přenesená",J1489,0)</f>
        <v>0</v>
      </c>
      <c r="BI1489" s="217">
        <f>IF(N1489="nulová",J1489,0)</f>
        <v>0</v>
      </c>
      <c r="BJ1489" s="25" t="s">
        <v>84</v>
      </c>
      <c r="BK1489" s="217">
        <f>ROUND(I1489*H1489,2)</f>
        <v>0</v>
      </c>
      <c r="BL1489" s="25" t="s">
        <v>288</v>
      </c>
      <c r="BM1489" s="25" t="s">
        <v>1312</v>
      </c>
    </row>
    <row r="1490" spans="2:51" s="12" customFormat="1" ht="13.5">
      <c r="B1490" s="218"/>
      <c r="C1490" s="219"/>
      <c r="D1490" s="220" t="s">
        <v>162</v>
      </c>
      <c r="E1490" s="221" t="s">
        <v>34</v>
      </c>
      <c r="F1490" s="222" t="s">
        <v>1313</v>
      </c>
      <c r="G1490" s="219"/>
      <c r="H1490" s="223" t="s">
        <v>34</v>
      </c>
      <c r="I1490" s="224"/>
      <c r="J1490" s="219"/>
      <c r="K1490" s="219"/>
      <c r="L1490" s="225"/>
      <c r="M1490" s="226"/>
      <c r="N1490" s="227"/>
      <c r="O1490" s="227"/>
      <c r="P1490" s="227"/>
      <c r="Q1490" s="227"/>
      <c r="R1490" s="227"/>
      <c r="S1490" s="227"/>
      <c r="T1490" s="228"/>
      <c r="AT1490" s="229" t="s">
        <v>162</v>
      </c>
      <c r="AU1490" s="229" t="s">
        <v>86</v>
      </c>
      <c r="AV1490" s="12" t="s">
        <v>84</v>
      </c>
      <c r="AW1490" s="12" t="s">
        <v>41</v>
      </c>
      <c r="AX1490" s="12" t="s">
        <v>77</v>
      </c>
      <c r="AY1490" s="229" t="s">
        <v>153</v>
      </c>
    </row>
    <row r="1491" spans="2:51" s="13" customFormat="1" ht="13.5">
      <c r="B1491" s="230"/>
      <c r="C1491" s="231"/>
      <c r="D1491" s="220" t="s">
        <v>162</v>
      </c>
      <c r="E1491" s="232" t="s">
        <v>34</v>
      </c>
      <c r="F1491" s="233" t="s">
        <v>1314</v>
      </c>
      <c r="G1491" s="231"/>
      <c r="H1491" s="234">
        <v>11</v>
      </c>
      <c r="I1491" s="235"/>
      <c r="J1491" s="231"/>
      <c r="K1491" s="231"/>
      <c r="L1491" s="236"/>
      <c r="M1491" s="237"/>
      <c r="N1491" s="238"/>
      <c r="O1491" s="238"/>
      <c r="P1491" s="238"/>
      <c r="Q1491" s="238"/>
      <c r="R1491" s="238"/>
      <c r="S1491" s="238"/>
      <c r="T1491" s="239"/>
      <c r="AT1491" s="240" t="s">
        <v>162</v>
      </c>
      <c r="AU1491" s="240" t="s">
        <v>86</v>
      </c>
      <c r="AV1491" s="13" t="s">
        <v>86</v>
      </c>
      <c r="AW1491" s="13" t="s">
        <v>41</v>
      </c>
      <c r="AX1491" s="13" t="s">
        <v>77</v>
      </c>
      <c r="AY1491" s="240" t="s">
        <v>153</v>
      </c>
    </row>
    <row r="1492" spans="2:51" s="12" customFormat="1" ht="13.5">
      <c r="B1492" s="218"/>
      <c r="C1492" s="219"/>
      <c r="D1492" s="220" t="s">
        <v>162</v>
      </c>
      <c r="E1492" s="221" t="s">
        <v>34</v>
      </c>
      <c r="F1492" s="222" t="s">
        <v>1315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162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153</v>
      </c>
    </row>
    <row r="1493" spans="2:51" s="13" customFormat="1" ht="13.5">
      <c r="B1493" s="230"/>
      <c r="C1493" s="231"/>
      <c r="D1493" s="220" t="s">
        <v>162</v>
      </c>
      <c r="E1493" s="232" t="s">
        <v>34</v>
      </c>
      <c r="F1493" s="233" t="s">
        <v>1316</v>
      </c>
      <c r="G1493" s="231"/>
      <c r="H1493" s="234">
        <v>7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162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153</v>
      </c>
    </row>
    <row r="1494" spans="2:51" s="12" customFormat="1" ht="13.5">
      <c r="B1494" s="218"/>
      <c r="C1494" s="219"/>
      <c r="D1494" s="220" t="s">
        <v>162</v>
      </c>
      <c r="E1494" s="221" t="s">
        <v>34</v>
      </c>
      <c r="F1494" s="222" t="s">
        <v>1317</v>
      </c>
      <c r="G1494" s="219"/>
      <c r="H1494" s="223" t="s">
        <v>34</v>
      </c>
      <c r="I1494" s="224"/>
      <c r="J1494" s="219"/>
      <c r="K1494" s="219"/>
      <c r="L1494" s="225"/>
      <c r="M1494" s="226"/>
      <c r="N1494" s="227"/>
      <c r="O1494" s="227"/>
      <c r="P1494" s="227"/>
      <c r="Q1494" s="227"/>
      <c r="R1494" s="227"/>
      <c r="S1494" s="227"/>
      <c r="T1494" s="228"/>
      <c r="AT1494" s="229" t="s">
        <v>162</v>
      </c>
      <c r="AU1494" s="229" t="s">
        <v>86</v>
      </c>
      <c r="AV1494" s="12" t="s">
        <v>84</v>
      </c>
      <c r="AW1494" s="12" t="s">
        <v>41</v>
      </c>
      <c r="AX1494" s="12" t="s">
        <v>77</v>
      </c>
      <c r="AY1494" s="229" t="s">
        <v>153</v>
      </c>
    </row>
    <row r="1495" spans="2:51" s="13" customFormat="1" ht="13.5">
      <c r="B1495" s="230"/>
      <c r="C1495" s="231"/>
      <c r="D1495" s="220" t="s">
        <v>162</v>
      </c>
      <c r="E1495" s="232" t="s">
        <v>34</v>
      </c>
      <c r="F1495" s="233" t="s">
        <v>1318</v>
      </c>
      <c r="G1495" s="231"/>
      <c r="H1495" s="234">
        <v>5</v>
      </c>
      <c r="I1495" s="235"/>
      <c r="J1495" s="231"/>
      <c r="K1495" s="231"/>
      <c r="L1495" s="236"/>
      <c r="M1495" s="237"/>
      <c r="N1495" s="238"/>
      <c r="O1495" s="238"/>
      <c r="P1495" s="238"/>
      <c r="Q1495" s="238"/>
      <c r="R1495" s="238"/>
      <c r="S1495" s="238"/>
      <c r="T1495" s="239"/>
      <c r="AT1495" s="240" t="s">
        <v>162</v>
      </c>
      <c r="AU1495" s="240" t="s">
        <v>86</v>
      </c>
      <c r="AV1495" s="13" t="s">
        <v>86</v>
      </c>
      <c r="AW1495" s="13" t="s">
        <v>41</v>
      </c>
      <c r="AX1495" s="13" t="s">
        <v>77</v>
      </c>
      <c r="AY1495" s="240" t="s">
        <v>153</v>
      </c>
    </row>
    <row r="1496" spans="2:51" s="12" customFormat="1" ht="13.5">
      <c r="B1496" s="218"/>
      <c r="C1496" s="219"/>
      <c r="D1496" s="220" t="s">
        <v>162</v>
      </c>
      <c r="E1496" s="221" t="s">
        <v>34</v>
      </c>
      <c r="F1496" s="222" t="s">
        <v>1319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162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153</v>
      </c>
    </row>
    <row r="1497" spans="2:51" s="13" customFormat="1" ht="13.5">
      <c r="B1497" s="230"/>
      <c r="C1497" s="231"/>
      <c r="D1497" s="220" t="s">
        <v>162</v>
      </c>
      <c r="E1497" s="232" t="s">
        <v>34</v>
      </c>
      <c r="F1497" s="233" t="s">
        <v>1320</v>
      </c>
      <c r="G1497" s="231"/>
      <c r="H1497" s="234">
        <v>2.2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162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153</v>
      </c>
    </row>
    <row r="1498" spans="2:51" s="12" customFormat="1" ht="13.5">
      <c r="B1498" s="218"/>
      <c r="C1498" s="219"/>
      <c r="D1498" s="220" t="s">
        <v>162</v>
      </c>
      <c r="E1498" s="221" t="s">
        <v>34</v>
      </c>
      <c r="F1498" s="222" t="s">
        <v>1321</v>
      </c>
      <c r="G1498" s="219"/>
      <c r="H1498" s="223" t="s">
        <v>34</v>
      </c>
      <c r="I1498" s="224"/>
      <c r="J1498" s="219"/>
      <c r="K1498" s="219"/>
      <c r="L1498" s="225"/>
      <c r="M1498" s="226"/>
      <c r="N1498" s="227"/>
      <c r="O1498" s="227"/>
      <c r="P1498" s="227"/>
      <c r="Q1498" s="227"/>
      <c r="R1498" s="227"/>
      <c r="S1498" s="227"/>
      <c r="T1498" s="228"/>
      <c r="AT1498" s="229" t="s">
        <v>162</v>
      </c>
      <c r="AU1498" s="229" t="s">
        <v>86</v>
      </c>
      <c r="AV1498" s="12" t="s">
        <v>84</v>
      </c>
      <c r="AW1498" s="12" t="s">
        <v>41</v>
      </c>
      <c r="AX1498" s="12" t="s">
        <v>77</v>
      </c>
      <c r="AY1498" s="229" t="s">
        <v>153</v>
      </c>
    </row>
    <row r="1499" spans="2:51" s="13" customFormat="1" ht="13.5">
      <c r="B1499" s="230"/>
      <c r="C1499" s="231"/>
      <c r="D1499" s="220" t="s">
        <v>162</v>
      </c>
      <c r="E1499" s="232" t="s">
        <v>34</v>
      </c>
      <c r="F1499" s="233" t="s">
        <v>1320</v>
      </c>
      <c r="G1499" s="231"/>
      <c r="H1499" s="234">
        <v>2.2</v>
      </c>
      <c r="I1499" s="235"/>
      <c r="J1499" s="231"/>
      <c r="K1499" s="231"/>
      <c r="L1499" s="236"/>
      <c r="M1499" s="237"/>
      <c r="N1499" s="238"/>
      <c r="O1499" s="238"/>
      <c r="P1499" s="238"/>
      <c r="Q1499" s="238"/>
      <c r="R1499" s="238"/>
      <c r="S1499" s="238"/>
      <c r="T1499" s="239"/>
      <c r="AT1499" s="240" t="s">
        <v>162</v>
      </c>
      <c r="AU1499" s="240" t="s">
        <v>86</v>
      </c>
      <c r="AV1499" s="13" t="s">
        <v>86</v>
      </c>
      <c r="AW1499" s="13" t="s">
        <v>41</v>
      </c>
      <c r="AX1499" s="13" t="s">
        <v>77</v>
      </c>
      <c r="AY1499" s="240" t="s">
        <v>153</v>
      </c>
    </row>
    <row r="1500" spans="2:51" s="14" customFormat="1" ht="13.5">
      <c r="B1500" s="241"/>
      <c r="C1500" s="242"/>
      <c r="D1500" s="243" t="s">
        <v>162</v>
      </c>
      <c r="E1500" s="244" t="s">
        <v>34</v>
      </c>
      <c r="F1500" s="245" t="s">
        <v>168</v>
      </c>
      <c r="G1500" s="242"/>
      <c r="H1500" s="246">
        <v>27.4</v>
      </c>
      <c r="I1500" s="247"/>
      <c r="J1500" s="242"/>
      <c r="K1500" s="242"/>
      <c r="L1500" s="248"/>
      <c r="M1500" s="249"/>
      <c r="N1500" s="250"/>
      <c r="O1500" s="250"/>
      <c r="P1500" s="250"/>
      <c r="Q1500" s="250"/>
      <c r="R1500" s="250"/>
      <c r="S1500" s="250"/>
      <c r="T1500" s="251"/>
      <c r="AT1500" s="252" t="s">
        <v>162</v>
      </c>
      <c r="AU1500" s="252" t="s">
        <v>86</v>
      </c>
      <c r="AV1500" s="14" t="s">
        <v>160</v>
      </c>
      <c r="AW1500" s="14" t="s">
        <v>41</v>
      </c>
      <c r="AX1500" s="14" t="s">
        <v>84</v>
      </c>
      <c r="AY1500" s="252" t="s">
        <v>153</v>
      </c>
    </row>
    <row r="1501" spans="2:65" s="1" customFormat="1" ht="22.5" customHeight="1">
      <c r="B1501" s="43"/>
      <c r="C1501" s="206" t="s">
        <v>1322</v>
      </c>
      <c r="D1501" s="206" t="s">
        <v>155</v>
      </c>
      <c r="E1501" s="207" t="s">
        <v>495</v>
      </c>
      <c r="F1501" s="208" t="s">
        <v>1323</v>
      </c>
      <c r="G1501" s="209" t="s">
        <v>318</v>
      </c>
      <c r="H1501" s="210">
        <v>4</v>
      </c>
      <c r="I1501" s="211"/>
      <c r="J1501" s="212">
        <f>ROUND(I1501*H1501,2)</f>
        <v>0</v>
      </c>
      <c r="K1501" s="208" t="s">
        <v>34</v>
      </c>
      <c r="L1501" s="63"/>
      <c r="M1501" s="213" t="s">
        <v>34</v>
      </c>
      <c r="N1501" s="214" t="s">
        <v>48</v>
      </c>
      <c r="O1501" s="44"/>
      <c r="P1501" s="215">
        <f>O1501*H1501</f>
        <v>0</v>
      </c>
      <c r="Q1501" s="215">
        <v>0</v>
      </c>
      <c r="R1501" s="215">
        <f>Q1501*H1501</f>
        <v>0</v>
      </c>
      <c r="S1501" s="215">
        <v>0</v>
      </c>
      <c r="T1501" s="216">
        <f>S1501*H1501</f>
        <v>0</v>
      </c>
      <c r="AR1501" s="25" t="s">
        <v>288</v>
      </c>
      <c r="AT1501" s="25" t="s">
        <v>155</v>
      </c>
      <c r="AU1501" s="25" t="s">
        <v>86</v>
      </c>
      <c r="AY1501" s="25" t="s">
        <v>153</v>
      </c>
      <c r="BE1501" s="217">
        <f>IF(N1501="základní",J1501,0)</f>
        <v>0</v>
      </c>
      <c r="BF1501" s="217">
        <f>IF(N1501="snížená",J1501,0)</f>
        <v>0</v>
      </c>
      <c r="BG1501" s="217">
        <f>IF(N1501="zákl. přenesená",J1501,0)</f>
        <v>0</v>
      </c>
      <c r="BH1501" s="217">
        <f>IF(N1501="sníž. přenesená",J1501,0)</f>
        <v>0</v>
      </c>
      <c r="BI1501" s="217">
        <f>IF(N1501="nulová",J1501,0)</f>
        <v>0</v>
      </c>
      <c r="BJ1501" s="25" t="s">
        <v>84</v>
      </c>
      <c r="BK1501" s="217">
        <f>ROUND(I1501*H1501,2)</f>
        <v>0</v>
      </c>
      <c r="BL1501" s="25" t="s">
        <v>288</v>
      </c>
      <c r="BM1501" s="25" t="s">
        <v>1324</v>
      </c>
    </row>
    <row r="1502" spans="2:51" s="12" customFormat="1" ht="13.5">
      <c r="B1502" s="218"/>
      <c r="C1502" s="219"/>
      <c r="D1502" s="220" t="s">
        <v>162</v>
      </c>
      <c r="E1502" s="221" t="s">
        <v>34</v>
      </c>
      <c r="F1502" s="222" t="s">
        <v>1325</v>
      </c>
      <c r="G1502" s="219"/>
      <c r="H1502" s="223" t="s">
        <v>34</v>
      </c>
      <c r="I1502" s="224"/>
      <c r="J1502" s="219"/>
      <c r="K1502" s="219"/>
      <c r="L1502" s="225"/>
      <c r="M1502" s="226"/>
      <c r="N1502" s="227"/>
      <c r="O1502" s="227"/>
      <c r="P1502" s="227"/>
      <c r="Q1502" s="227"/>
      <c r="R1502" s="227"/>
      <c r="S1502" s="227"/>
      <c r="T1502" s="228"/>
      <c r="AT1502" s="229" t="s">
        <v>162</v>
      </c>
      <c r="AU1502" s="229" t="s">
        <v>86</v>
      </c>
      <c r="AV1502" s="12" t="s">
        <v>84</v>
      </c>
      <c r="AW1502" s="12" t="s">
        <v>41</v>
      </c>
      <c r="AX1502" s="12" t="s">
        <v>77</v>
      </c>
      <c r="AY1502" s="229" t="s">
        <v>153</v>
      </c>
    </row>
    <row r="1503" spans="2:51" s="13" customFormat="1" ht="13.5">
      <c r="B1503" s="230"/>
      <c r="C1503" s="231"/>
      <c r="D1503" s="220" t="s">
        <v>162</v>
      </c>
      <c r="E1503" s="232" t="s">
        <v>34</v>
      </c>
      <c r="F1503" s="233" t="s">
        <v>160</v>
      </c>
      <c r="G1503" s="231"/>
      <c r="H1503" s="234">
        <v>4</v>
      </c>
      <c r="I1503" s="235"/>
      <c r="J1503" s="231"/>
      <c r="K1503" s="231"/>
      <c r="L1503" s="236"/>
      <c r="M1503" s="237"/>
      <c r="N1503" s="238"/>
      <c r="O1503" s="238"/>
      <c r="P1503" s="238"/>
      <c r="Q1503" s="238"/>
      <c r="R1503" s="238"/>
      <c r="S1503" s="238"/>
      <c r="T1503" s="239"/>
      <c r="AT1503" s="240" t="s">
        <v>162</v>
      </c>
      <c r="AU1503" s="240" t="s">
        <v>86</v>
      </c>
      <c r="AV1503" s="13" t="s">
        <v>86</v>
      </c>
      <c r="AW1503" s="13" t="s">
        <v>41</v>
      </c>
      <c r="AX1503" s="13" t="s">
        <v>77</v>
      </c>
      <c r="AY1503" s="240" t="s">
        <v>153</v>
      </c>
    </row>
    <row r="1504" spans="2:51" s="14" customFormat="1" ht="13.5">
      <c r="B1504" s="241"/>
      <c r="C1504" s="242"/>
      <c r="D1504" s="243" t="s">
        <v>162</v>
      </c>
      <c r="E1504" s="244" t="s">
        <v>34</v>
      </c>
      <c r="F1504" s="245" t="s">
        <v>168</v>
      </c>
      <c r="G1504" s="242"/>
      <c r="H1504" s="246">
        <v>4</v>
      </c>
      <c r="I1504" s="247"/>
      <c r="J1504" s="242"/>
      <c r="K1504" s="242"/>
      <c r="L1504" s="248"/>
      <c r="M1504" s="249"/>
      <c r="N1504" s="250"/>
      <c r="O1504" s="250"/>
      <c r="P1504" s="250"/>
      <c r="Q1504" s="250"/>
      <c r="R1504" s="250"/>
      <c r="S1504" s="250"/>
      <c r="T1504" s="251"/>
      <c r="AT1504" s="252" t="s">
        <v>162</v>
      </c>
      <c r="AU1504" s="252" t="s">
        <v>86</v>
      </c>
      <c r="AV1504" s="14" t="s">
        <v>160</v>
      </c>
      <c r="AW1504" s="14" t="s">
        <v>41</v>
      </c>
      <c r="AX1504" s="14" t="s">
        <v>84</v>
      </c>
      <c r="AY1504" s="252" t="s">
        <v>153</v>
      </c>
    </row>
    <row r="1505" spans="2:65" s="1" customFormat="1" ht="22.5" customHeight="1">
      <c r="B1505" s="43"/>
      <c r="C1505" s="206" t="s">
        <v>1326</v>
      </c>
      <c r="D1505" s="206" t="s">
        <v>155</v>
      </c>
      <c r="E1505" s="207" t="s">
        <v>1327</v>
      </c>
      <c r="F1505" s="208" t="s">
        <v>1328</v>
      </c>
      <c r="G1505" s="209" t="s">
        <v>318</v>
      </c>
      <c r="H1505" s="210">
        <v>1</v>
      </c>
      <c r="I1505" s="211"/>
      <c r="J1505" s="212">
        <f>ROUND(I1505*H1505,2)</f>
        <v>0</v>
      </c>
      <c r="K1505" s="208" t="s">
        <v>34</v>
      </c>
      <c r="L1505" s="63"/>
      <c r="M1505" s="213" t="s">
        <v>34</v>
      </c>
      <c r="N1505" s="214" t="s">
        <v>48</v>
      </c>
      <c r="O1505" s="44"/>
      <c r="P1505" s="215">
        <f>O1505*H1505</f>
        <v>0</v>
      </c>
      <c r="Q1505" s="215">
        <v>0</v>
      </c>
      <c r="R1505" s="215">
        <f>Q1505*H1505</f>
        <v>0</v>
      </c>
      <c r="S1505" s="215">
        <v>0</v>
      </c>
      <c r="T1505" s="216">
        <f>S1505*H1505</f>
        <v>0</v>
      </c>
      <c r="AR1505" s="25" t="s">
        <v>288</v>
      </c>
      <c r="AT1505" s="25" t="s">
        <v>155</v>
      </c>
      <c r="AU1505" s="25" t="s">
        <v>86</v>
      </c>
      <c r="AY1505" s="25" t="s">
        <v>153</v>
      </c>
      <c r="BE1505" s="217">
        <f>IF(N1505="základní",J1505,0)</f>
        <v>0</v>
      </c>
      <c r="BF1505" s="217">
        <f>IF(N1505="snížená",J1505,0)</f>
        <v>0</v>
      </c>
      <c r="BG1505" s="217">
        <f>IF(N1505="zákl. přenesená",J1505,0)</f>
        <v>0</v>
      </c>
      <c r="BH1505" s="217">
        <f>IF(N1505="sníž. přenesená",J1505,0)</f>
        <v>0</v>
      </c>
      <c r="BI1505" s="217">
        <f>IF(N1505="nulová",J1505,0)</f>
        <v>0</v>
      </c>
      <c r="BJ1505" s="25" t="s">
        <v>84</v>
      </c>
      <c r="BK1505" s="217">
        <f>ROUND(I1505*H1505,2)</f>
        <v>0</v>
      </c>
      <c r="BL1505" s="25" t="s">
        <v>288</v>
      </c>
      <c r="BM1505" s="25" t="s">
        <v>1329</v>
      </c>
    </row>
    <row r="1506" spans="2:51" s="12" customFormat="1" ht="13.5">
      <c r="B1506" s="218"/>
      <c r="C1506" s="219"/>
      <c r="D1506" s="220" t="s">
        <v>162</v>
      </c>
      <c r="E1506" s="221" t="s">
        <v>34</v>
      </c>
      <c r="F1506" s="222" t="s">
        <v>1330</v>
      </c>
      <c r="G1506" s="219"/>
      <c r="H1506" s="223" t="s">
        <v>34</v>
      </c>
      <c r="I1506" s="224"/>
      <c r="J1506" s="219"/>
      <c r="K1506" s="219"/>
      <c r="L1506" s="225"/>
      <c r="M1506" s="226"/>
      <c r="N1506" s="227"/>
      <c r="O1506" s="227"/>
      <c r="P1506" s="227"/>
      <c r="Q1506" s="227"/>
      <c r="R1506" s="227"/>
      <c r="S1506" s="227"/>
      <c r="T1506" s="228"/>
      <c r="AT1506" s="229" t="s">
        <v>162</v>
      </c>
      <c r="AU1506" s="229" t="s">
        <v>86</v>
      </c>
      <c r="AV1506" s="12" t="s">
        <v>84</v>
      </c>
      <c r="AW1506" s="12" t="s">
        <v>41</v>
      </c>
      <c r="AX1506" s="12" t="s">
        <v>77</v>
      </c>
      <c r="AY1506" s="229" t="s">
        <v>153</v>
      </c>
    </row>
    <row r="1507" spans="2:51" s="13" customFormat="1" ht="13.5">
      <c r="B1507" s="230"/>
      <c r="C1507" s="231"/>
      <c r="D1507" s="220" t="s">
        <v>162</v>
      </c>
      <c r="E1507" s="232" t="s">
        <v>34</v>
      </c>
      <c r="F1507" s="233" t="s">
        <v>84</v>
      </c>
      <c r="G1507" s="231"/>
      <c r="H1507" s="234">
        <v>1</v>
      </c>
      <c r="I1507" s="235"/>
      <c r="J1507" s="231"/>
      <c r="K1507" s="231"/>
      <c r="L1507" s="236"/>
      <c r="M1507" s="237"/>
      <c r="N1507" s="238"/>
      <c r="O1507" s="238"/>
      <c r="P1507" s="238"/>
      <c r="Q1507" s="238"/>
      <c r="R1507" s="238"/>
      <c r="S1507" s="238"/>
      <c r="T1507" s="239"/>
      <c r="AT1507" s="240" t="s">
        <v>162</v>
      </c>
      <c r="AU1507" s="240" t="s">
        <v>86</v>
      </c>
      <c r="AV1507" s="13" t="s">
        <v>86</v>
      </c>
      <c r="AW1507" s="13" t="s">
        <v>41</v>
      </c>
      <c r="AX1507" s="13" t="s">
        <v>77</v>
      </c>
      <c r="AY1507" s="240" t="s">
        <v>153</v>
      </c>
    </row>
    <row r="1508" spans="2:51" s="14" customFormat="1" ht="13.5">
      <c r="B1508" s="241"/>
      <c r="C1508" s="242"/>
      <c r="D1508" s="243" t="s">
        <v>162</v>
      </c>
      <c r="E1508" s="244" t="s">
        <v>34</v>
      </c>
      <c r="F1508" s="245" t="s">
        <v>168</v>
      </c>
      <c r="G1508" s="242"/>
      <c r="H1508" s="246">
        <v>1</v>
      </c>
      <c r="I1508" s="247"/>
      <c r="J1508" s="242"/>
      <c r="K1508" s="242"/>
      <c r="L1508" s="248"/>
      <c r="M1508" s="249"/>
      <c r="N1508" s="250"/>
      <c r="O1508" s="250"/>
      <c r="P1508" s="250"/>
      <c r="Q1508" s="250"/>
      <c r="R1508" s="250"/>
      <c r="S1508" s="250"/>
      <c r="T1508" s="251"/>
      <c r="AT1508" s="252" t="s">
        <v>162</v>
      </c>
      <c r="AU1508" s="252" t="s">
        <v>86</v>
      </c>
      <c r="AV1508" s="14" t="s">
        <v>160</v>
      </c>
      <c r="AW1508" s="14" t="s">
        <v>41</v>
      </c>
      <c r="AX1508" s="14" t="s">
        <v>84</v>
      </c>
      <c r="AY1508" s="252" t="s">
        <v>153</v>
      </c>
    </row>
    <row r="1509" spans="2:65" s="1" customFormat="1" ht="22.5" customHeight="1">
      <c r="B1509" s="43"/>
      <c r="C1509" s="206" t="s">
        <v>1331</v>
      </c>
      <c r="D1509" s="206" t="s">
        <v>155</v>
      </c>
      <c r="E1509" s="207" t="s">
        <v>1332</v>
      </c>
      <c r="F1509" s="208" t="s">
        <v>1333</v>
      </c>
      <c r="G1509" s="209" t="s">
        <v>158</v>
      </c>
      <c r="H1509" s="210">
        <v>3.2</v>
      </c>
      <c r="I1509" s="211"/>
      <c r="J1509" s="212">
        <f>ROUND(I1509*H1509,2)</f>
        <v>0</v>
      </c>
      <c r="K1509" s="208" t="s">
        <v>34</v>
      </c>
      <c r="L1509" s="63"/>
      <c r="M1509" s="213" t="s">
        <v>34</v>
      </c>
      <c r="N1509" s="214" t="s">
        <v>48</v>
      </c>
      <c r="O1509" s="44"/>
      <c r="P1509" s="215">
        <f>O1509*H1509</f>
        <v>0</v>
      </c>
      <c r="Q1509" s="215">
        <v>0</v>
      </c>
      <c r="R1509" s="215">
        <f>Q1509*H1509</f>
        <v>0</v>
      </c>
      <c r="S1509" s="215">
        <v>0</v>
      </c>
      <c r="T1509" s="216">
        <f>S1509*H1509</f>
        <v>0</v>
      </c>
      <c r="AR1509" s="25" t="s">
        <v>288</v>
      </c>
      <c r="AT1509" s="25" t="s">
        <v>155</v>
      </c>
      <c r="AU1509" s="25" t="s">
        <v>86</v>
      </c>
      <c r="AY1509" s="25" t="s">
        <v>153</v>
      </c>
      <c r="BE1509" s="217">
        <f>IF(N1509="základní",J1509,0)</f>
        <v>0</v>
      </c>
      <c r="BF1509" s="217">
        <f>IF(N1509="snížená",J1509,0)</f>
        <v>0</v>
      </c>
      <c r="BG1509" s="217">
        <f>IF(N1509="zákl. přenesená",J1509,0)</f>
        <v>0</v>
      </c>
      <c r="BH1509" s="217">
        <f>IF(N1509="sníž. přenesená",J1509,0)</f>
        <v>0</v>
      </c>
      <c r="BI1509" s="217">
        <f>IF(N1509="nulová",J1509,0)</f>
        <v>0</v>
      </c>
      <c r="BJ1509" s="25" t="s">
        <v>84</v>
      </c>
      <c r="BK1509" s="217">
        <f>ROUND(I1509*H1509,2)</f>
        <v>0</v>
      </c>
      <c r="BL1509" s="25" t="s">
        <v>288</v>
      </c>
      <c r="BM1509" s="25" t="s">
        <v>1334</v>
      </c>
    </row>
    <row r="1510" spans="2:51" s="12" customFormat="1" ht="13.5">
      <c r="B1510" s="218"/>
      <c r="C1510" s="219"/>
      <c r="D1510" s="220" t="s">
        <v>162</v>
      </c>
      <c r="E1510" s="221" t="s">
        <v>34</v>
      </c>
      <c r="F1510" s="222" t="s">
        <v>1335</v>
      </c>
      <c r="G1510" s="219"/>
      <c r="H1510" s="223" t="s">
        <v>34</v>
      </c>
      <c r="I1510" s="224"/>
      <c r="J1510" s="219"/>
      <c r="K1510" s="219"/>
      <c r="L1510" s="225"/>
      <c r="M1510" s="226"/>
      <c r="N1510" s="227"/>
      <c r="O1510" s="227"/>
      <c r="P1510" s="227"/>
      <c r="Q1510" s="227"/>
      <c r="R1510" s="227"/>
      <c r="S1510" s="227"/>
      <c r="T1510" s="228"/>
      <c r="AT1510" s="229" t="s">
        <v>162</v>
      </c>
      <c r="AU1510" s="229" t="s">
        <v>86</v>
      </c>
      <c r="AV1510" s="12" t="s">
        <v>84</v>
      </c>
      <c r="AW1510" s="12" t="s">
        <v>41</v>
      </c>
      <c r="AX1510" s="12" t="s">
        <v>77</v>
      </c>
      <c r="AY1510" s="229" t="s">
        <v>153</v>
      </c>
    </row>
    <row r="1511" spans="2:51" s="13" customFormat="1" ht="13.5">
      <c r="B1511" s="230"/>
      <c r="C1511" s="231"/>
      <c r="D1511" s="220" t="s">
        <v>162</v>
      </c>
      <c r="E1511" s="232" t="s">
        <v>34</v>
      </c>
      <c r="F1511" s="233" t="s">
        <v>1336</v>
      </c>
      <c r="G1511" s="231"/>
      <c r="H1511" s="234">
        <v>3.2</v>
      </c>
      <c r="I1511" s="235"/>
      <c r="J1511" s="231"/>
      <c r="K1511" s="231"/>
      <c r="L1511" s="236"/>
      <c r="M1511" s="237"/>
      <c r="N1511" s="238"/>
      <c r="O1511" s="238"/>
      <c r="P1511" s="238"/>
      <c r="Q1511" s="238"/>
      <c r="R1511" s="238"/>
      <c r="S1511" s="238"/>
      <c r="T1511" s="239"/>
      <c r="AT1511" s="240" t="s">
        <v>162</v>
      </c>
      <c r="AU1511" s="240" t="s">
        <v>86</v>
      </c>
      <c r="AV1511" s="13" t="s">
        <v>86</v>
      </c>
      <c r="AW1511" s="13" t="s">
        <v>41</v>
      </c>
      <c r="AX1511" s="13" t="s">
        <v>77</v>
      </c>
      <c r="AY1511" s="240" t="s">
        <v>153</v>
      </c>
    </row>
    <row r="1512" spans="2:51" s="14" customFormat="1" ht="13.5">
      <c r="B1512" s="241"/>
      <c r="C1512" s="242"/>
      <c r="D1512" s="243" t="s">
        <v>162</v>
      </c>
      <c r="E1512" s="244" t="s">
        <v>34</v>
      </c>
      <c r="F1512" s="245" t="s">
        <v>168</v>
      </c>
      <c r="G1512" s="242"/>
      <c r="H1512" s="246">
        <v>3.2</v>
      </c>
      <c r="I1512" s="247"/>
      <c r="J1512" s="242"/>
      <c r="K1512" s="242"/>
      <c r="L1512" s="248"/>
      <c r="M1512" s="249"/>
      <c r="N1512" s="250"/>
      <c r="O1512" s="250"/>
      <c r="P1512" s="250"/>
      <c r="Q1512" s="250"/>
      <c r="R1512" s="250"/>
      <c r="S1512" s="250"/>
      <c r="T1512" s="251"/>
      <c r="AT1512" s="252" t="s">
        <v>162</v>
      </c>
      <c r="AU1512" s="252" t="s">
        <v>86</v>
      </c>
      <c r="AV1512" s="14" t="s">
        <v>160</v>
      </c>
      <c r="AW1512" s="14" t="s">
        <v>41</v>
      </c>
      <c r="AX1512" s="14" t="s">
        <v>84</v>
      </c>
      <c r="AY1512" s="252" t="s">
        <v>153</v>
      </c>
    </row>
    <row r="1513" spans="2:65" s="1" customFormat="1" ht="22.5" customHeight="1">
      <c r="B1513" s="43"/>
      <c r="C1513" s="206" t="s">
        <v>1337</v>
      </c>
      <c r="D1513" s="206" t="s">
        <v>155</v>
      </c>
      <c r="E1513" s="207" t="s">
        <v>1338</v>
      </c>
      <c r="F1513" s="208" t="s">
        <v>1339</v>
      </c>
      <c r="G1513" s="209" t="s">
        <v>158</v>
      </c>
      <c r="H1513" s="210">
        <v>14</v>
      </c>
      <c r="I1513" s="211"/>
      <c r="J1513" s="212">
        <f>ROUND(I1513*H1513,2)</f>
        <v>0</v>
      </c>
      <c r="K1513" s="208" t="s">
        <v>34</v>
      </c>
      <c r="L1513" s="63"/>
      <c r="M1513" s="213" t="s">
        <v>34</v>
      </c>
      <c r="N1513" s="214" t="s">
        <v>48</v>
      </c>
      <c r="O1513" s="44"/>
      <c r="P1513" s="215">
        <f>O1513*H1513</f>
        <v>0</v>
      </c>
      <c r="Q1513" s="215">
        <v>0</v>
      </c>
      <c r="R1513" s="215">
        <f>Q1513*H1513</f>
        <v>0</v>
      </c>
      <c r="S1513" s="215">
        <v>0</v>
      </c>
      <c r="T1513" s="216">
        <f>S1513*H1513</f>
        <v>0</v>
      </c>
      <c r="AR1513" s="25" t="s">
        <v>288</v>
      </c>
      <c r="AT1513" s="25" t="s">
        <v>155</v>
      </c>
      <c r="AU1513" s="25" t="s">
        <v>86</v>
      </c>
      <c r="AY1513" s="25" t="s">
        <v>153</v>
      </c>
      <c r="BE1513" s="217">
        <f>IF(N1513="základní",J1513,0)</f>
        <v>0</v>
      </c>
      <c r="BF1513" s="217">
        <f>IF(N1513="snížená",J1513,0)</f>
        <v>0</v>
      </c>
      <c r="BG1513" s="217">
        <f>IF(N1513="zákl. přenesená",J1513,0)</f>
        <v>0</v>
      </c>
      <c r="BH1513" s="217">
        <f>IF(N1513="sníž. přenesená",J1513,0)</f>
        <v>0</v>
      </c>
      <c r="BI1513" s="217">
        <f>IF(N1513="nulová",J1513,0)</f>
        <v>0</v>
      </c>
      <c r="BJ1513" s="25" t="s">
        <v>84</v>
      </c>
      <c r="BK1513" s="217">
        <f>ROUND(I1513*H1513,2)</f>
        <v>0</v>
      </c>
      <c r="BL1513" s="25" t="s">
        <v>288</v>
      </c>
      <c r="BM1513" s="25" t="s">
        <v>1340</v>
      </c>
    </row>
    <row r="1514" spans="2:51" s="12" customFormat="1" ht="13.5">
      <c r="B1514" s="218"/>
      <c r="C1514" s="219"/>
      <c r="D1514" s="220" t="s">
        <v>162</v>
      </c>
      <c r="E1514" s="221" t="s">
        <v>34</v>
      </c>
      <c r="F1514" s="222" t="s">
        <v>1341</v>
      </c>
      <c r="G1514" s="219"/>
      <c r="H1514" s="223" t="s">
        <v>34</v>
      </c>
      <c r="I1514" s="224"/>
      <c r="J1514" s="219"/>
      <c r="K1514" s="219"/>
      <c r="L1514" s="225"/>
      <c r="M1514" s="226"/>
      <c r="N1514" s="227"/>
      <c r="O1514" s="227"/>
      <c r="P1514" s="227"/>
      <c r="Q1514" s="227"/>
      <c r="R1514" s="227"/>
      <c r="S1514" s="227"/>
      <c r="T1514" s="228"/>
      <c r="AT1514" s="229" t="s">
        <v>162</v>
      </c>
      <c r="AU1514" s="229" t="s">
        <v>86</v>
      </c>
      <c r="AV1514" s="12" t="s">
        <v>84</v>
      </c>
      <c r="AW1514" s="12" t="s">
        <v>41</v>
      </c>
      <c r="AX1514" s="12" t="s">
        <v>77</v>
      </c>
      <c r="AY1514" s="229" t="s">
        <v>153</v>
      </c>
    </row>
    <row r="1515" spans="2:51" s="13" customFormat="1" ht="13.5">
      <c r="B1515" s="230"/>
      <c r="C1515" s="231"/>
      <c r="D1515" s="220" t="s">
        <v>162</v>
      </c>
      <c r="E1515" s="232" t="s">
        <v>34</v>
      </c>
      <c r="F1515" s="233" t="s">
        <v>1239</v>
      </c>
      <c r="G1515" s="231"/>
      <c r="H1515" s="234">
        <v>14</v>
      </c>
      <c r="I1515" s="235"/>
      <c r="J1515" s="231"/>
      <c r="K1515" s="231"/>
      <c r="L1515" s="236"/>
      <c r="M1515" s="237"/>
      <c r="N1515" s="238"/>
      <c r="O1515" s="238"/>
      <c r="P1515" s="238"/>
      <c r="Q1515" s="238"/>
      <c r="R1515" s="238"/>
      <c r="S1515" s="238"/>
      <c r="T1515" s="239"/>
      <c r="AT1515" s="240" t="s">
        <v>162</v>
      </c>
      <c r="AU1515" s="240" t="s">
        <v>86</v>
      </c>
      <c r="AV1515" s="13" t="s">
        <v>86</v>
      </c>
      <c r="AW1515" s="13" t="s">
        <v>41</v>
      </c>
      <c r="AX1515" s="13" t="s">
        <v>77</v>
      </c>
      <c r="AY1515" s="240" t="s">
        <v>153</v>
      </c>
    </row>
    <row r="1516" spans="2:51" s="14" customFormat="1" ht="13.5">
      <c r="B1516" s="241"/>
      <c r="C1516" s="242"/>
      <c r="D1516" s="243" t="s">
        <v>162</v>
      </c>
      <c r="E1516" s="244" t="s">
        <v>34</v>
      </c>
      <c r="F1516" s="245" t="s">
        <v>168</v>
      </c>
      <c r="G1516" s="242"/>
      <c r="H1516" s="246">
        <v>14</v>
      </c>
      <c r="I1516" s="247"/>
      <c r="J1516" s="242"/>
      <c r="K1516" s="242"/>
      <c r="L1516" s="248"/>
      <c r="M1516" s="249"/>
      <c r="N1516" s="250"/>
      <c r="O1516" s="250"/>
      <c r="P1516" s="250"/>
      <c r="Q1516" s="250"/>
      <c r="R1516" s="250"/>
      <c r="S1516" s="250"/>
      <c r="T1516" s="251"/>
      <c r="AT1516" s="252" t="s">
        <v>162</v>
      </c>
      <c r="AU1516" s="252" t="s">
        <v>86</v>
      </c>
      <c r="AV1516" s="14" t="s">
        <v>160</v>
      </c>
      <c r="AW1516" s="14" t="s">
        <v>41</v>
      </c>
      <c r="AX1516" s="14" t="s">
        <v>84</v>
      </c>
      <c r="AY1516" s="252" t="s">
        <v>153</v>
      </c>
    </row>
    <row r="1517" spans="2:65" s="1" customFormat="1" ht="22.5" customHeight="1">
      <c r="B1517" s="43"/>
      <c r="C1517" s="206" t="s">
        <v>1342</v>
      </c>
      <c r="D1517" s="206" t="s">
        <v>155</v>
      </c>
      <c r="E1517" s="207" t="s">
        <v>1343</v>
      </c>
      <c r="F1517" s="208" t="s">
        <v>1344</v>
      </c>
      <c r="G1517" s="209" t="s">
        <v>158</v>
      </c>
      <c r="H1517" s="210">
        <v>100</v>
      </c>
      <c r="I1517" s="211"/>
      <c r="J1517" s="212">
        <f>ROUND(I1517*H1517,2)</f>
        <v>0</v>
      </c>
      <c r="K1517" s="208" t="s">
        <v>34</v>
      </c>
      <c r="L1517" s="63"/>
      <c r="M1517" s="213" t="s">
        <v>34</v>
      </c>
      <c r="N1517" s="214" t="s">
        <v>48</v>
      </c>
      <c r="O1517" s="44"/>
      <c r="P1517" s="215">
        <f>O1517*H1517</f>
        <v>0</v>
      </c>
      <c r="Q1517" s="215">
        <v>0</v>
      </c>
      <c r="R1517" s="215">
        <f>Q1517*H1517</f>
        <v>0</v>
      </c>
      <c r="S1517" s="215">
        <v>0</v>
      </c>
      <c r="T1517" s="216">
        <f>S1517*H1517</f>
        <v>0</v>
      </c>
      <c r="AR1517" s="25" t="s">
        <v>288</v>
      </c>
      <c r="AT1517" s="25" t="s">
        <v>155</v>
      </c>
      <c r="AU1517" s="25" t="s">
        <v>86</v>
      </c>
      <c r="AY1517" s="25" t="s">
        <v>153</v>
      </c>
      <c r="BE1517" s="217">
        <f>IF(N1517="základní",J1517,0)</f>
        <v>0</v>
      </c>
      <c r="BF1517" s="217">
        <f>IF(N1517="snížená",J1517,0)</f>
        <v>0</v>
      </c>
      <c r="BG1517" s="217">
        <f>IF(N1517="zákl. přenesená",J1517,0)</f>
        <v>0</v>
      </c>
      <c r="BH1517" s="217">
        <f>IF(N1517="sníž. přenesená",J1517,0)</f>
        <v>0</v>
      </c>
      <c r="BI1517" s="217">
        <f>IF(N1517="nulová",J1517,0)</f>
        <v>0</v>
      </c>
      <c r="BJ1517" s="25" t="s">
        <v>84</v>
      </c>
      <c r="BK1517" s="217">
        <f>ROUND(I1517*H1517,2)</f>
        <v>0</v>
      </c>
      <c r="BL1517" s="25" t="s">
        <v>288</v>
      </c>
      <c r="BM1517" s="25" t="s">
        <v>1345</v>
      </c>
    </row>
    <row r="1518" spans="2:51" s="12" customFormat="1" ht="13.5">
      <c r="B1518" s="218"/>
      <c r="C1518" s="219"/>
      <c r="D1518" s="220" t="s">
        <v>162</v>
      </c>
      <c r="E1518" s="221" t="s">
        <v>34</v>
      </c>
      <c r="F1518" s="222" t="s">
        <v>1346</v>
      </c>
      <c r="G1518" s="219"/>
      <c r="H1518" s="223" t="s">
        <v>34</v>
      </c>
      <c r="I1518" s="224"/>
      <c r="J1518" s="219"/>
      <c r="K1518" s="219"/>
      <c r="L1518" s="225"/>
      <c r="M1518" s="226"/>
      <c r="N1518" s="227"/>
      <c r="O1518" s="227"/>
      <c r="P1518" s="227"/>
      <c r="Q1518" s="227"/>
      <c r="R1518" s="227"/>
      <c r="S1518" s="227"/>
      <c r="T1518" s="228"/>
      <c r="AT1518" s="229" t="s">
        <v>162</v>
      </c>
      <c r="AU1518" s="229" t="s">
        <v>86</v>
      </c>
      <c r="AV1518" s="12" t="s">
        <v>84</v>
      </c>
      <c r="AW1518" s="12" t="s">
        <v>41</v>
      </c>
      <c r="AX1518" s="12" t="s">
        <v>77</v>
      </c>
      <c r="AY1518" s="229" t="s">
        <v>153</v>
      </c>
    </row>
    <row r="1519" spans="2:51" s="13" customFormat="1" ht="13.5">
      <c r="B1519" s="230"/>
      <c r="C1519" s="231"/>
      <c r="D1519" s="220" t="s">
        <v>162</v>
      </c>
      <c r="E1519" s="232" t="s">
        <v>34</v>
      </c>
      <c r="F1519" s="233" t="s">
        <v>1347</v>
      </c>
      <c r="G1519" s="231"/>
      <c r="H1519" s="234">
        <v>100</v>
      </c>
      <c r="I1519" s="235"/>
      <c r="J1519" s="231"/>
      <c r="K1519" s="231"/>
      <c r="L1519" s="236"/>
      <c r="M1519" s="237"/>
      <c r="N1519" s="238"/>
      <c r="O1519" s="238"/>
      <c r="P1519" s="238"/>
      <c r="Q1519" s="238"/>
      <c r="R1519" s="238"/>
      <c r="S1519" s="238"/>
      <c r="T1519" s="239"/>
      <c r="AT1519" s="240" t="s">
        <v>162</v>
      </c>
      <c r="AU1519" s="240" t="s">
        <v>86</v>
      </c>
      <c r="AV1519" s="13" t="s">
        <v>86</v>
      </c>
      <c r="AW1519" s="13" t="s">
        <v>41</v>
      </c>
      <c r="AX1519" s="13" t="s">
        <v>77</v>
      </c>
      <c r="AY1519" s="240" t="s">
        <v>153</v>
      </c>
    </row>
    <row r="1520" spans="2:51" s="14" customFormat="1" ht="13.5">
      <c r="B1520" s="241"/>
      <c r="C1520" s="242"/>
      <c r="D1520" s="243" t="s">
        <v>162</v>
      </c>
      <c r="E1520" s="244" t="s">
        <v>34</v>
      </c>
      <c r="F1520" s="245" t="s">
        <v>168</v>
      </c>
      <c r="G1520" s="242"/>
      <c r="H1520" s="246">
        <v>100</v>
      </c>
      <c r="I1520" s="247"/>
      <c r="J1520" s="242"/>
      <c r="K1520" s="242"/>
      <c r="L1520" s="248"/>
      <c r="M1520" s="249"/>
      <c r="N1520" s="250"/>
      <c r="O1520" s="250"/>
      <c r="P1520" s="250"/>
      <c r="Q1520" s="250"/>
      <c r="R1520" s="250"/>
      <c r="S1520" s="250"/>
      <c r="T1520" s="251"/>
      <c r="AT1520" s="252" t="s">
        <v>162</v>
      </c>
      <c r="AU1520" s="252" t="s">
        <v>86</v>
      </c>
      <c r="AV1520" s="14" t="s">
        <v>160</v>
      </c>
      <c r="AW1520" s="14" t="s">
        <v>41</v>
      </c>
      <c r="AX1520" s="14" t="s">
        <v>84</v>
      </c>
      <c r="AY1520" s="252" t="s">
        <v>153</v>
      </c>
    </row>
    <row r="1521" spans="2:65" s="1" customFormat="1" ht="22.5" customHeight="1">
      <c r="B1521" s="43"/>
      <c r="C1521" s="206" t="s">
        <v>1348</v>
      </c>
      <c r="D1521" s="206" t="s">
        <v>155</v>
      </c>
      <c r="E1521" s="207" t="s">
        <v>1349</v>
      </c>
      <c r="F1521" s="208" t="s">
        <v>1350</v>
      </c>
      <c r="G1521" s="209" t="s">
        <v>158</v>
      </c>
      <c r="H1521" s="210">
        <v>2</v>
      </c>
      <c r="I1521" s="211"/>
      <c r="J1521" s="212">
        <f>ROUND(I1521*H1521,2)</f>
        <v>0</v>
      </c>
      <c r="K1521" s="208" t="s">
        <v>34</v>
      </c>
      <c r="L1521" s="63"/>
      <c r="M1521" s="213" t="s">
        <v>34</v>
      </c>
      <c r="N1521" s="214" t="s">
        <v>48</v>
      </c>
      <c r="O1521" s="44"/>
      <c r="P1521" s="215">
        <f>O1521*H1521</f>
        <v>0</v>
      </c>
      <c r="Q1521" s="215">
        <v>0</v>
      </c>
      <c r="R1521" s="215">
        <f>Q1521*H1521</f>
        <v>0</v>
      </c>
      <c r="S1521" s="215">
        <v>0</v>
      </c>
      <c r="T1521" s="216">
        <f>S1521*H1521</f>
        <v>0</v>
      </c>
      <c r="AR1521" s="25" t="s">
        <v>288</v>
      </c>
      <c r="AT1521" s="25" t="s">
        <v>155</v>
      </c>
      <c r="AU1521" s="25" t="s">
        <v>86</v>
      </c>
      <c r="AY1521" s="25" t="s">
        <v>153</v>
      </c>
      <c r="BE1521" s="217">
        <f>IF(N1521="základní",J1521,0)</f>
        <v>0</v>
      </c>
      <c r="BF1521" s="217">
        <f>IF(N1521="snížená",J1521,0)</f>
        <v>0</v>
      </c>
      <c r="BG1521" s="217">
        <f>IF(N1521="zákl. přenesená",J1521,0)</f>
        <v>0</v>
      </c>
      <c r="BH1521" s="217">
        <f>IF(N1521="sníž. přenesená",J1521,0)</f>
        <v>0</v>
      </c>
      <c r="BI1521" s="217">
        <f>IF(N1521="nulová",J1521,0)</f>
        <v>0</v>
      </c>
      <c r="BJ1521" s="25" t="s">
        <v>84</v>
      </c>
      <c r="BK1521" s="217">
        <f>ROUND(I1521*H1521,2)</f>
        <v>0</v>
      </c>
      <c r="BL1521" s="25" t="s">
        <v>288</v>
      </c>
      <c r="BM1521" s="25" t="s">
        <v>1351</v>
      </c>
    </row>
    <row r="1522" spans="2:51" s="12" customFormat="1" ht="13.5">
      <c r="B1522" s="218"/>
      <c r="C1522" s="219"/>
      <c r="D1522" s="220" t="s">
        <v>162</v>
      </c>
      <c r="E1522" s="221" t="s">
        <v>34</v>
      </c>
      <c r="F1522" s="222" t="s">
        <v>1352</v>
      </c>
      <c r="G1522" s="219"/>
      <c r="H1522" s="223" t="s">
        <v>34</v>
      </c>
      <c r="I1522" s="224"/>
      <c r="J1522" s="219"/>
      <c r="K1522" s="219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162</v>
      </c>
      <c r="AU1522" s="229" t="s">
        <v>86</v>
      </c>
      <c r="AV1522" s="12" t="s">
        <v>84</v>
      </c>
      <c r="AW1522" s="12" t="s">
        <v>41</v>
      </c>
      <c r="AX1522" s="12" t="s">
        <v>77</v>
      </c>
      <c r="AY1522" s="229" t="s">
        <v>153</v>
      </c>
    </row>
    <row r="1523" spans="2:51" s="13" customFormat="1" ht="13.5">
      <c r="B1523" s="230"/>
      <c r="C1523" s="231"/>
      <c r="D1523" s="220" t="s">
        <v>162</v>
      </c>
      <c r="E1523" s="232" t="s">
        <v>34</v>
      </c>
      <c r="F1523" s="233" t="s">
        <v>86</v>
      </c>
      <c r="G1523" s="231"/>
      <c r="H1523" s="234">
        <v>2</v>
      </c>
      <c r="I1523" s="235"/>
      <c r="J1523" s="231"/>
      <c r="K1523" s="231"/>
      <c r="L1523" s="236"/>
      <c r="M1523" s="237"/>
      <c r="N1523" s="238"/>
      <c r="O1523" s="238"/>
      <c r="P1523" s="238"/>
      <c r="Q1523" s="238"/>
      <c r="R1523" s="238"/>
      <c r="S1523" s="238"/>
      <c r="T1523" s="239"/>
      <c r="AT1523" s="240" t="s">
        <v>162</v>
      </c>
      <c r="AU1523" s="240" t="s">
        <v>86</v>
      </c>
      <c r="AV1523" s="13" t="s">
        <v>86</v>
      </c>
      <c r="AW1523" s="13" t="s">
        <v>41</v>
      </c>
      <c r="AX1523" s="13" t="s">
        <v>77</v>
      </c>
      <c r="AY1523" s="240" t="s">
        <v>153</v>
      </c>
    </row>
    <row r="1524" spans="2:51" s="14" customFormat="1" ht="13.5">
      <c r="B1524" s="241"/>
      <c r="C1524" s="242"/>
      <c r="D1524" s="243" t="s">
        <v>162</v>
      </c>
      <c r="E1524" s="244" t="s">
        <v>34</v>
      </c>
      <c r="F1524" s="245" t="s">
        <v>168</v>
      </c>
      <c r="G1524" s="242"/>
      <c r="H1524" s="246">
        <v>2</v>
      </c>
      <c r="I1524" s="247"/>
      <c r="J1524" s="242"/>
      <c r="K1524" s="242"/>
      <c r="L1524" s="248"/>
      <c r="M1524" s="249"/>
      <c r="N1524" s="250"/>
      <c r="O1524" s="250"/>
      <c r="P1524" s="250"/>
      <c r="Q1524" s="250"/>
      <c r="R1524" s="250"/>
      <c r="S1524" s="250"/>
      <c r="T1524" s="251"/>
      <c r="AT1524" s="252" t="s">
        <v>162</v>
      </c>
      <c r="AU1524" s="252" t="s">
        <v>86</v>
      </c>
      <c r="AV1524" s="14" t="s">
        <v>160</v>
      </c>
      <c r="AW1524" s="14" t="s">
        <v>41</v>
      </c>
      <c r="AX1524" s="14" t="s">
        <v>84</v>
      </c>
      <c r="AY1524" s="252" t="s">
        <v>153</v>
      </c>
    </row>
    <row r="1525" spans="2:65" s="1" customFormat="1" ht="22.5" customHeight="1">
      <c r="B1525" s="43"/>
      <c r="C1525" s="206" t="s">
        <v>1353</v>
      </c>
      <c r="D1525" s="206" t="s">
        <v>155</v>
      </c>
      <c r="E1525" s="207" t="s">
        <v>1354</v>
      </c>
      <c r="F1525" s="208" t="s">
        <v>1355</v>
      </c>
      <c r="G1525" s="209" t="s">
        <v>158</v>
      </c>
      <c r="H1525" s="210">
        <v>2</v>
      </c>
      <c r="I1525" s="211"/>
      <c r="J1525" s="212">
        <f>ROUND(I1525*H1525,2)</f>
        <v>0</v>
      </c>
      <c r="K1525" s="208" t="s">
        <v>34</v>
      </c>
      <c r="L1525" s="63"/>
      <c r="M1525" s="213" t="s">
        <v>34</v>
      </c>
      <c r="N1525" s="214" t="s">
        <v>48</v>
      </c>
      <c r="O1525" s="44"/>
      <c r="P1525" s="215">
        <f>O1525*H1525</f>
        <v>0</v>
      </c>
      <c r="Q1525" s="215">
        <v>0</v>
      </c>
      <c r="R1525" s="215">
        <f>Q1525*H1525</f>
        <v>0</v>
      </c>
      <c r="S1525" s="215">
        <v>0</v>
      </c>
      <c r="T1525" s="216">
        <f>S1525*H1525</f>
        <v>0</v>
      </c>
      <c r="AR1525" s="25" t="s">
        <v>288</v>
      </c>
      <c r="AT1525" s="25" t="s">
        <v>155</v>
      </c>
      <c r="AU1525" s="25" t="s">
        <v>86</v>
      </c>
      <c r="AY1525" s="25" t="s">
        <v>153</v>
      </c>
      <c r="BE1525" s="217">
        <f>IF(N1525="základní",J1525,0)</f>
        <v>0</v>
      </c>
      <c r="BF1525" s="217">
        <f>IF(N1525="snížená",J1525,0)</f>
        <v>0</v>
      </c>
      <c r="BG1525" s="217">
        <f>IF(N1525="zákl. přenesená",J1525,0)</f>
        <v>0</v>
      </c>
      <c r="BH1525" s="217">
        <f>IF(N1525="sníž. přenesená",J1525,0)</f>
        <v>0</v>
      </c>
      <c r="BI1525" s="217">
        <f>IF(N1525="nulová",J1525,0)</f>
        <v>0</v>
      </c>
      <c r="BJ1525" s="25" t="s">
        <v>84</v>
      </c>
      <c r="BK1525" s="217">
        <f>ROUND(I1525*H1525,2)</f>
        <v>0</v>
      </c>
      <c r="BL1525" s="25" t="s">
        <v>288</v>
      </c>
      <c r="BM1525" s="25" t="s">
        <v>1356</v>
      </c>
    </row>
    <row r="1526" spans="2:51" s="12" customFormat="1" ht="13.5">
      <c r="B1526" s="218"/>
      <c r="C1526" s="219"/>
      <c r="D1526" s="220" t="s">
        <v>162</v>
      </c>
      <c r="E1526" s="221" t="s">
        <v>34</v>
      </c>
      <c r="F1526" s="222" t="s">
        <v>1352</v>
      </c>
      <c r="G1526" s="219"/>
      <c r="H1526" s="223" t="s">
        <v>34</v>
      </c>
      <c r="I1526" s="224"/>
      <c r="J1526" s="219"/>
      <c r="K1526" s="219"/>
      <c r="L1526" s="225"/>
      <c r="M1526" s="226"/>
      <c r="N1526" s="227"/>
      <c r="O1526" s="227"/>
      <c r="P1526" s="227"/>
      <c r="Q1526" s="227"/>
      <c r="R1526" s="227"/>
      <c r="S1526" s="227"/>
      <c r="T1526" s="228"/>
      <c r="AT1526" s="229" t="s">
        <v>162</v>
      </c>
      <c r="AU1526" s="229" t="s">
        <v>86</v>
      </c>
      <c r="AV1526" s="12" t="s">
        <v>84</v>
      </c>
      <c r="AW1526" s="12" t="s">
        <v>41</v>
      </c>
      <c r="AX1526" s="12" t="s">
        <v>77</v>
      </c>
      <c r="AY1526" s="229" t="s">
        <v>153</v>
      </c>
    </row>
    <row r="1527" spans="2:51" s="13" customFormat="1" ht="13.5">
      <c r="B1527" s="230"/>
      <c r="C1527" s="231"/>
      <c r="D1527" s="220" t="s">
        <v>162</v>
      </c>
      <c r="E1527" s="232" t="s">
        <v>34</v>
      </c>
      <c r="F1527" s="233" t="s">
        <v>86</v>
      </c>
      <c r="G1527" s="231"/>
      <c r="H1527" s="234">
        <v>2</v>
      </c>
      <c r="I1527" s="235"/>
      <c r="J1527" s="231"/>
      <c r="K1527" s="231"/>
      <c r="L1527" s="236"/>
      <c r="M1527" s="237"/>
      <c r="N1527" s="238"/>
      <c r="O1527" s="238"/>
      <c r="P1527" s="238"/>
      <c r="Q1527" s="238"/>
      <c r="R1527" s="238"/>
      <c r="S1527" s="238"/>
      <c r="T1527" s="239"/>
      <c r="AT1527" s="240" t="s">
        <v>162</v>
      </c>
      <c r="AU1527" s="240" t="s">
        <v>86</v>
      </c>
      <c r="AV1527" s="13" t="s">
        <v>86</v>
      </c>
      <c r="AW1527" s="13" t="s">
        <v>41</v>
      </c>
      <c r="AX1527" s="13" t="s">
        <v>77</v>
      </c>
      <c r="AY1527" s="240" t="s">
        <v>153</v>
      </c>
    </row>
    <row r="1528" spans="2:51" s="14" customFormat="1" ht="13.5">
      <c r="B1528" s="241"/>
      <c r="C1528" s="242"/>
      <c r="D1528" s="243" t="s">
        <v>162</v>
      </c>
      <c r="E1528" s="244" t="s">
        <v>34</v>
      </c>
      <c r="F1528" s="245" t="s">
        <v>168</v>
      </c>
      <c r="G1528" s="242"/>
      <c r="H1528" s="246">
        <v>2</v>
      </c>
      <c r="I1528" s="247"/>
      <c r="J1528" s="242"/>
      <c r="K1528" s="242"/>
      <c r="L1528" s="248"/>
      <c r="M1528" s="249"/>
      <c r="N1528" s="250"/>
      <c r="O1528" s="250"/>
      <c r="P1528" s="250"/>
      <c r="Q1528" s="250"/>
      <c r="R1528" s="250"/>
      <c r="S1528" s="250"/>
      <c r="T1528" s="251"/>
      <c r="AT1528" s="252" t="s">
        <v>162</v>
      </c>
      <c r="AU1528" s="252" t="s">
        <v>86</v>
      </c>
      <c r="AV1528" s="14" t="s">
        <v>160</v>
      </c>
      <c r="AW1528" s="14" t="s">
        <v>41</v>
      </c>
      <c r="AX1528" s="14" t="s">
        <v>84</v>
      </c>
      <c r="AY1528" s="252" t="s">
        <v>153</v>
      </c>
    </row>
    <row r="1529" spans="2:65" s="1" customFormat="1" ht="31.5" customHeight="1">
      <c r="B1529" s="43"/>
      <c r="C1529" s="206" t="s">
        <v>1357</v>
      </c>
      <c r="D1529" s="206" t="s">
        <v>155</v>
      </c>
      <c r="E1529" s="207" t="s">
        <v>1358</v>
      </c>
      <c r="F1529" s="208" t="s">
        <v>1359</v>
      </c>
      <c r="G1529" s="209" t="s">
        <v>982</v>
      </c>
      <c r="H1529" s="289"/>
      <c r="I1529" s="211"/>
      <c r="J1529" s="212">
        <f>ROUND(I1529*H1529,2)</f>
        <v>0</v>
      </c>
      <c r="K1529" s="208" t="s">
        <v>159</v>
      </c>
      <c r="L1529" s="63"/>
      <c r="M1529" s="213" t="s">
        <v>34</v>
      </c>
      <c r="N1529" s="214" t="s">
        <v>48</v>
      </c>
      <c r="O1529" s="44"/>
      <c r="P1529" s="215">
        <f>O1529*H1529</f>
        <v>0</v>
      </c>
      <c r="Q1529" s="215">
        <v>0</v>
      </c>
      <c r="R1529" s="215">
        <f>Q1529*H1529</f>
        <v>0</v>
      </c>
      <c r="S1529" s="215">
        <v>0</v>
      </c>
      <c r="T1529" s="216">
        <f>S1529*H1529</f>
        <v>0</v>
      </c>
      <c r="AR1529" s="25" t="s">
        <v>288</v>
      </c>
      <c r="AT1529" s="25" t="s">
        <v>155</v>
      </c>
      <c r="AU1529" s="25" t="s">
        <v>86</v>
      </c>
      <c r="AY1529" s="25" t="s">
        <v>153</v>
      </c>
      <c r="BE1529" s="217">
        <f>IF(N1529="základní",J1529,0)</f>
        <v>0</v>
      </c>
      <c r="BF1529" s="217">
        <f>IF(N1529="snížená",J1529,0)</f>
        <v>0</v>
      </c>
      <c r="BG1529" s="217">
        <f>IF(N1529="zákl. přenesená",J1529,0)</f>
        <v>0</v>
      </c>
      <c r="BH1529" s="217">
        <f>IF(N1529="sníž. přenesená",J1529,0)</f>
        <v>0</v>
      </c>
      <c r="BI1529" s="217">
        <f>IF(N1529="nulová",J1529,0)</f>
        <v>0</v>
      </c>
      <c r="BJ1529" s="25" t="s">
        <v>84</v>
      </c>
      <c r="BK1529" s="217">
        <f>ROUND(I1529*H1529,2)</f>
        <v>0</v>
      </c>
      <c r="BL1529" s="25" t="s">
        <v>288</v>
      </c>
      <c r="BM1529" s="25" t="s">
        <v>1360</v>
      </c>
    </row>
    <row r="1530" spans="2:63" s="11" customFormat="1" ht="29.85" customHeight="1">
      <c r="B1530" s="189"/>
      <c r="C1530" s="190"/>
      <c r="D1530" s="203" t="s">
        <v>76</v>
      </c>
      <c r="E1530" s="204" t="s">
        <v>498</v>
      </c>
      <c r="F1530" s="204" t="s">
        <v>499</v>
      </c>
      <c r="G1530" s="190"/>
      <c r="H1530" s="190"/>
      <c r="I1530" s="193"/>
      <c r="J1530" s="205">
        <f>BK1530</f>
        <v>0</v>
      </c>
      <c r="K1530" s="190"/>
      <c r="L1530" s="195"/>
      <c r="M1530" s="196"/>
      <c r="N1530" s="197"/>
      <c r="O1530" s="197"/>
      <c r="P1530" s="198">
        <f>SUM(P1531:P1664)</f>
        <v>0</v>
      </c>
      <c r="Q1530" s="197"/>
      <c r="R1530" s="198">
        <f>SUM(R1531:R1664)</f>
        <v>5.25261987</v>
      </c>
      <c r="S1530" s="197"/>
      <c r="T1530" s="199">
        <f>SUM(T1531:T1664)</f>
        <v>0</v>
      </c>
      <c r="AR1530" s="200" t="s">
        <v>86</v>
      </c>
      <c r="AT1530" s="201" t="s">
        <v>76</v>
      </c>
      <c r="AU1530" s="201" t="s">
        <v>84</v>
      </c>
      <c r="AY1530" s="200" t="s">
        <v>153</v>
      </c>
      <c r="BK1530" s="202">
        <f>SUM(BK1531:BK1664)</f>
        <v>0</v>
      </c>
    </row>
    <row r="1531" spans="2:65" s="1" customFormat="1" ht="44.25" customHeight="1">
      <c r="B1531" s="43"/>
      <c r="C1531" s="206" t="s">
        <v>1361</v>
      </c>
      <c r="D1531" s="206" t="s">
        <v>155</v>
      </c>
      <c r="E1531" s="207" t="s">
        <v>1362</v>
      </c>
      <c r="F1531" s="208" t="s">
        <v>1363</v>
      </c>
      <c r="G1531" s="209" t="s">
        <v>158</v>
      </c>
      <c r="H1531" s="210">
        <v>157.709</v>
      </c>
      <c r="I1531" s="211"/>
      <c r="J1531" s="212">
        <f>ROUND(I1531*H1531,2)</f>
        <v>0</v>
      </c>
      <c r="K1531" s="208" t="s">
        <v>159</v>
      </c>
      <c r="L1531" s="63"/>
      <c r="M1531" s="213" t="s">
        <v>34</v>
      </c>
      <c r="N1531" s="214" t="s">
        <v>48</v>
      </c>
      <c r="O1531" s="44"/>
      <c r="P1531" s="215">
        <f>O1531*H1531</f>
        <v>0</v>
      </c>
      <c r="Q1531" s="215">
        <v>0.00022</v>
      </c>
      <c r="R1531" s="215">
        <f>Q1531*H1531</f>
        <v>0.03469598</v>
      </c>
      <c r="S1531" s="215">
        <v>0</v>
      </c>
      <c r="T1531" s="216">
        <f>S1531*H1531</f>
        <v>0</v>
      </c>
      <c r="AR1531" s="25" t="s">
        <v>288</v>
      </c>
      <c r="AT1531" s="25" t="s">
        <v>155</v>
      </c>
      <c r="AU1531" s="25" t="s">
        <v>86</v>
      </c>
      <c r="AY1531" s="25" t="s">
        <v>153</v>
      </c>
      <c r="BE1531" s="217">
        <f>IF(N1531="základní",J1531,0)</f>
        <v>0</v>
      </c>
      <c r="BF1531" s="217">
        <f>IF(N1531="snížená",J1531,0)</f>
        <v>0</v>
      </c>
      <c r="BG1531" s="217">
        <f>IF(N1531="zákl. přenesená",J1531,0)</f>
        <v>0</v>
      </c>
      <c r="BH1531" s="217">
        <f>IF(N1531="sníž. přenesená",J1531,0)</f>
        <v>0</v>
      </c>
      <c r="BI1531" s="217">
        <f>IF(N1531="nulová",J1531,0)</f>
        <v>0</v>
      </c>
      <c r="BJ1531" s="25" t="s">
        <v>84</v>
      </c>
      <c r="BK1531" s="217">
        <f>ROUND(I1531*H1531,2)</f>
        <v>0</v>
      </c>
      <c r="BL1531" s="25" t="s">
        <v>288</v>
      </c>
      <c r="BM1531" s="25" t="s">
        <v>1364</v>
      </c>
    </row>
    <row r="1532" spans="2:51" s="12" customFormat="1" ht="13.5">
      <c r="B1532" s="218"/>
      <c r="C1532" s="219"/>
      <c r="D1532" s="220" t="s">
        <v>162</v>
      </c>
      <c r="E1532" s="221" t="s">
        <v>34</v>
      </c>
      <c r="F1532" s="222" t="s">
        <v>468</v>
      </c>
      <c r="G1532" s="219"/>
      <c r="H1532" s="223" t="s">
        <v>34</v>
      </c>
      <c r="I1532" s="224"/>
      <c r="J1532" s="219"/>
      <c r="K1532" s="219"/>
      <c r="L1532" s="225"/>
      <c r="M1532" s="226"/>
      <c r="N1532" s="227"/>
      <c r="O1532" s="227"/>
      <c r="P1532" s="227"/>
      <c r="Q1532" s="227"/>
      <c r="R1532" s="227"/>
      <c r="S1532" s="227"/>
      <c r="T1532" s="228"/>
      <c r="AT1532" s="229" t="s">
        <v>162</v>
      </c>
      <c r="AU1532" s="229" t="s">
        <v>86</v>
      </c>
      <c r="AV1532" s="12" t="s">
        <v>84</v>
      </c>
      <c r="AW1532" s="12" t="s">
        <v>41</v>
      </c>
      <c r="AX1532" s="12" t="s">
        <v>77</v>
      </c>
      <c r="AY1532" s="229" t="s">
        <v>153</v>
      </c>
    </row>
    <row r="1533" spans="2:51" s="13" customFormat="1" ht="13.5">
      <c r="B1533" s="230"/>
      <c r="C1533" s="231"/>
      <c r="D1533" s="220" t="s">
        <v>162</v>
      </c>
      <c r="E1533" s="232" t="s">
        <v>34</v>
      </c>
      <c r="F1533" s="233" t="s">
        <v>470</v>
      </c>
      <c r="G1533" s="231"/>
      <c r="H1533" s="234">
        <v>56.967</v>
      </c>
      <c r="I1533" s="235"/>
      <c r="J1533" s="231"/>
      <c r="K1533" s="231"/>
      <c r="L1533" s="236"/>
      <c r="M1533" s="237"/>
      <c r="N1533" s="238"/>
      <c r="O1533" s="238"/>
      <c r="P1533" s="238"/>
      <c r="Q1533" s="238"/>
      <c r="R1533" s="238"/>
      <c r="S1533" s="238"/>
      <c r="T1533" s="239"/>
      <c r="AT1533" s="240" t="s">
        <v>162</v>
      </c>
      <c r="AU1533" s="240" t="s">
        <v>86</v>
      </c>
      <c r="AV1533" s="13" t="s">
        <v>86</v>
      </c>
      <c r="AW1533" s="13" t="s">
        <v>41</v>
      </c>
      <c r="AX1533" s="13" t="s">
        <v>77</v>
      </c>
      <c r="AY1533" s="240" t="s">
        <v>153</v>
      </c>
    </row>
    <row r="1534" spans="2:51" s="12" customFormat="1" ht="13.5">
      <c r="B1534" s="218"/>
      <c r="C1534" s="219"/>
      <c r="D1534" s="220" t="s">
        <v>162</v>
      </c>
      <c r="E1534" s="221" t="s">
        <v>34</v>
      </c>
      <c r="F1534" s="222" t="s">
        <v>325</v>
      </c>
      <c r="G1534" s="219"/>
      <c r="H1534" s="223" t="s">
        <v>34</v>
      </c>
      <c r="I1534" s="224"/>
      <c r="J1534" s="219"/>
      <c r="K1534" s="219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162</v>
      </c>
      <c r="AU1534" s="229" t="s">
        <v>86</v>
      </c>
      <c r="AV1534" s="12" t="s">
        <v>84</v>
      </c>
      <c r="AW1534" s="12" t="s">
        <v>41</v>
      </c>
      <c r="AX1534" s="12" t="s">
        <v>77</v>
      </c>
      <c r="AY1534" s="229" t="s">
        <v>153</v>
      </c>
    </row>
    <row r="1535" spans="2:51" s="12" customFormat="1" ht="13.5">
      <c r="B1535" s="218"/>
      <c r="C1535" s="219"/>
      <c r="D1535" s="220" t="s">
        <v>162</v>
      </c>
      <c r="E1535" s="221" t="s">
        <v>34</v>
      </c>
      <c r="F1535" s="222" t="s">
        <v>326</v>
      </c>
      <c r="G1535" s="219"/>
      <c r="H1535" s="223" t="s">
        <v>34</v>
      </c>
      <c r="I1535" s="224"/>
      <c r="J1535" s="219"/>
      <c r="K1535" s="219"/>
      <c r="L1535" s="225"/>
      <c r="M1535" s="226"/>
      <c r="N1535" s="227"/>
      <c r="O1535" s="227"/>
      <c r="P1535" s="227"/>
      <c r="Q1535" s="227"/>
      <c r="R1535" s="227"/>
      <c r="S1535" s="227"/>
      <c r="T1535" s="228"/>
      <c r="AT1535" s="229" t="s">
        <v>162</v>
      </c>
      <c r="AU1535" s="229" t="s">
        <v>86</v>
      </c>
      <c r="AV1535" s="12" t="s">
        <v>84</v>
      </c>
      <c r="AW1535" s="12" t="s">
        <v>41</v>
      </c>
      <c r="AX1535" s="12" t="s">
        <v>77</v>
      </c>
      <c r="AY1535" s="229" t="s">
        <v>153</v>
      </c>
    </row>
    <row r="1536" spans="2:51" s="13" customFormat="1" ht="13.5">
      <c r="B1536" s="230"/>
      <c r="C1536" s="231"/>
      <c r="D1536" s="220" t="s">
        <v>162</v>
      </c>
      <c r="E1536" s="232" t="s">
        <v>34</v>
      </c>
      <c r="F1536" s="233" t="s">
        <v>327</v>
      </c>
      <c r="G1536" s="231"/>
      <c r="H1536" s="234">
        <v>63.229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162</v>
      </c>
      <c r="AU1536" s="240" t="s">
        <v>86</v>
      </c>
      <c r="AV1536" s="13" t="s">
        <v>86</v>
      </c>
      <c r="AW1536" s="13" t="s">
        <v>41</v>
      </c>
      <c r="AX1536" s="13" t="s">
        <v>77</v>
      </c>
      <c r="AY1536" s="240" t="s">
        <v>153</v>
      </c>
    </row>
    <row r="1537" spans="2:51" s="12" customFormat="1" ht="13.5">
      <c r="B1537" s="218"/>
      <c r="C1537" s="219"/>
      <c r="D1537" s="220" t="s">
        <v>162</v>
      </c>
      <c r="E1537" s="221" t="s">
        <v>34</v>
      </c>
      <c r="F1537" s="222" t="s">
        <v>471</v>
      </c>
      <c r="G1537" s="219"/>
      <c r="H1537" s="223" t="s">
        <v>34</v>
      </c>
      <c r="I1537" s="224"/>
      <c r="J1537" s="219"/>
      <c r="K1537" s="219"/>
      <c r="L1537" s="225"/>
      <c r="M1537" s="226"/>
      <c r="N1537" s="227"/>
      <c r="O1537" s="227"/>
      <c r="P1537" s="227"/>
      <c r="Q1537" s="227"/>
      <c r="R1537" s="227"/>
      <c r="S1537" s="227"/>
      <c r="T1537" s="228"/>
      <c r="AT1537" s="229" t="s">
        <v>162</v>
      </c>
      <c r="AU1537" s="229" t="s">
        <v>86</v>
      </c>
      <c r="AV1537" s="12" t="s">
        <v>84</v>
      </c>
      <c r="AW1537" s="12" t="s">
        <v>41</v>
      </c>
      <c r="AX1537" s="12" t="s">
        <v>77</v>
      </c>
      <c r="AY1537" s="229" t="s">
        <v>153</v>
      </c>
    </row>
    <row r="1538" spans="2:51" s="13" customFormat="1" ht="13.5">
      <c r="B1538" s="230"/>
      <c r="C1538" s="231"/>
      <c r="D1538" s="220" t="s">
        <v>162</v>
      </c>
      <c r="E1538" s="232" t="s">
        <v>34</v>
      </c>
      <c r="F1538" s="233" t="s">
        <v>472</v>
      </c>
      <c r="G1538" s="231"/>
      <c r="H1538" s="234">
        <v>37.513</v>
      </c>
      <c r="I1538" s="235"/>
      <c r="J1538" s="231"/>
      <c r="K1538" s="231"/>
      <c r="L1538" s="236"/>
      <c r="M1538" s="237"/>
      <c r="N1538" s="238"/>
      <c r="O1538" s="238"/>
      <c r="P1538" s="238"/>
      <c r="Q1538" s="238"/>
      <c r="R1538" s="238"/>
      <c r="S1538" s="238"/>
      <c r="T1538" s="239"/>
      <c r="AT1538" s="240" t="s">
        <v>162</v>
      </c>
      <c r="AU1538" s="240" t="s">
        <v>86</v>
      </c>
      <c r="AV1538" s="13" t="s">
        <v>86</v>
      </c>
      <c r="AW1538" s="13" t="s">
        <v>41</v>
      </c>
      <c r="AX1538" s="13" t="s">
        <v>77</v>
      </c>
      <c r="AY1538" s="240" t="s">
        <v>153</v>
      </c>
    </row>
    <row r="1539" spans="2:51" s="14" customFormat="1" ht="13.5">
      <c r="B1539" s="241"/>
      <c r="C1539" s="242"/>
      <c r="D1539" s="243" t="s">
        <v>162</v>
      </c>
      <c r="E1539" s="244" t="s">
        <v>34</v>
      </c>
      <c r="F1539" s="245" t="s">
        <v>168</v>
      </c>
      <c r="G1539" s="242"/>
      <c r="H1539" s="246">
        <v>157.709</v>
      </c>
      <c r="I1539" s="247"/>
      <c r="J1539" s="242"/>
      <c r="K1539" s="242"/>
      <c r="L1539" s="248"/>
      <c r="M1539" s="249"/>
      <c r="N1539" s="250"/>
      <c r="O1539" s="250"/>
      <c r="P1539" s="250"/>
      <c r="Q1539" s="250"/>
      <c r="R1539" s="250"/>
      <c r="S1539" s="250"/>
      <c r="T1539" s="251"/>
      <c r="AT1539" s="252" t="s">
        <v>162</v>
      </c>
      <c r="AU1539" s="252" t="s">
        <v>86</v>
      </c>
      <c r="AV1539" s="14" t="s">
        <v>160</v>
      </c>
      <c r="AW1539" s="14" t="s">
        <v>41</v>
      </c>
      <c r="AX1539" s="14" t="s">
        <v>84</v>
      </c>
      <c r="AY1539" s="252" t="s">
        <v>153</v>
      </c>
    </row>
    <row r="1540" spans="2:65" s="1" customFormat="1" ht="22.5" customHeight="1">
      <c r="B1540" s="43"/>
      <c r="C1540" s="277" t="s">
        <v>1365</v>
      </c>
      <c r="D1540" s="277" t="s">
        <v>928</v>
      </c>
      <c r="E1540" s="278" t="s">
        <v>1366</v>
      </c>
      <c r="F1540" s="279" t="s">
        <v>1367</v>
      </c>
      <c r="G1540" s="280" t="s">
        <v>318</v>
      </c>
      <c r="H1540" s="281">
        <v>5456.731</v>
      </c>
      <c r="I1540" s="282"/>
      <c r="J1540" s="283">
        <f>ROUND(I1540*H1540,2)</f>
        <v>0</v>
      </c>
      <c r="K1540" s="279" t="s">
        <v>34</v>
      </c>
      <c r="L1540" s="284"/>
      <c r="M1540" s="285" t="s">
        <v>34</v>
      </c>
      <c r="N1540" s="286" t="s">
        <v>48</v>
      </c>
      <c r="O1540" s="44"/>
      <c r="P1540" s="215">
        <f>O1540*H1540</f>
        <v>0</v>
      </c>
      <c r="Q1540" s="215">
        <v>0.00084</v>
      </c>
      <c r="R1540" s="215">
        <f>Q1540*H1540</f>
        <v>4.58365404</v>
      </c>
      <c r="S1540" s="215">
        <v>0</v>
      </c>
      <c r="T1540" s="216">
        <f>S1540*H1540</f>
        <v>0</v>
      </c>
      <c r="AR1540" s="25" t="s">
        <v>420</v>
      </c>
      <c r="AT1540" s="25" t="s">
        <v>928</v>
      </c>
      <c r="AU1540" s="25" t="s">
        <v>86</v>
      </c>
      <c r="AY1540" s="25" t="s">
        <v>153</v>
      </c>
      <c r="BE1540" s="217">
        <f>IF(N1540="základní",J1540,0)</f>
        <v>0</v>
      </c>
      <c r="BF1540" s="217">
        <f>IF(N1540="snížená",J1540,0)</f>
        <v>0</v>
      </c>
      <c r="BG1540" s="217">
        <f>IF(N1540="zákl. přenesená",J1540,0)</f>
        <v>0</v>
      </c>
      <c r="BH1540" s="217">
        <f>IF(N1540="sníž. přenesená",J1540,0)</f>
        <v>0</v>
      </c>
      <c r="BI1540" s="217">
        <f>IF(N1540="nulová",J1540,0)</f>
        <v>0</v>
      </c>
      <c r="BJ1540" s="25" t="s">
        <v>84</v>
      </c>
      <c r="BK1540" s="217">
        <f>ROUND(I1540*H1540,2)</f>
        <v>0</v>
      </c>
      <c r="BL1540" s="25" t="s">
        <v>288</v>
      </c>
      <c r="BM1540" s="25" t="s">
        <v>1368</v>
      </c>
    </row>
    <row r="1541" spans="2:51" s="12" customFormat="1" ht="13.5">
      <c r="B1541" s="218"/>
      <c r="C1541" s="219"/>
      <c r="D1541" s="220" t="s">
        <v>162</v>
      </c>
      <c r="E1541" s="221" t="s">
        <v>34</v>
      </c>
      <c r="F1541" s="222" t="s">
        <v>468</v>
      </c>
      <c r="G1541" s="219"/>
      <c r="H1541" s="223" t="s">
        <v>34</v>
      </c>
      <c r="I1541" s="224"/>
      <c r="J1541" s="219"/>
      <c r="K1541" s="219"/>
      <c r="L1541" s="225"/>
      <c r="M1541" s="226"/>
      <c r="N1541" s="227"/>
      <c r="O1541" s="227"/>
      <c r="P1541" s="227"/>
      <c r="Q1541" s="227"/>
      <c r="R1541" s="227"/>
      <c r="S1541" s="227"/>
      <c r="T1541" s="228"/>
      <c r="AT1541" s="229" t="s">
        <v>162</v>
      </c>
      <c r="AU1541" s="229" t="s">
        <v>86</v>
      </c>
      <c r="AV1541" s="12" t="s">
        <v>84</v>
      </c>
      <c r="AW1541" s="12" t="s">
        <v>41</v>
      </c>
      <c r="AX1541" s="12" t="s">
        <v>77</v>
      </c>
      <c r="AY1541" s="229" t="s">
        <v>153</v>
      </c>
    </row>
    <row r="1542" spans="2:51" s="13" customFormat="1" ht="13.5">
      <c r="B1542" s="230"/>
      <c r="C1542" s="231"/>
      <c r="D1542" s="220" t="s">
        <v>162</v>
      </c>
      <c r="E1542" s="232" t="s">
        <v>34</v>
      </c>
      <c r="F1542" s="233" t="s">
        <v>470</v>
      </c>
      <c r="G1542" s="231"/>
      <c r="H1542" s="234">
        <v>56.967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162</v>
      </c>
      <c r="AU1542" s="240" t="s">
        <v>86</v>
      </c>
      <c r="AV1542" s="13" t="s">
        <v>86</v>
      </c>
      <c r="AW1542" s="13" t="s">
        <v>41</v>
      </c>
      <c r="AX1542" s="13" t="s">
        <v>77</v>
      </c>
      <c r="AY1542" s="240" t="s">
        <v>153</v>
      </c>
    </row>
    <row r="1543" spans="2:51" s="12" customFormat="1" ht="13.5">
      <c r="B1543" s="218"/>
      <c r="C1543" s="219"/>
      <c r="D1543" s="220" t="s">
        <v>162</v>
      </c>
      <c r="E1543" s="221" t="s">
        <v>34</v>
      </c>
      <c r="F1543" s="222" t="s">
        <v>325</v>
      </c>
      <c r="G1543" s="219"/>
      <c r="H1543" s="223" t="s">
        <v>34</v>
      </c>
      <c r="I1543" s="224"/>
      <c r="J1543" s="219"/>
      <c r="K1543" s="219"/>
      <c r="L1543" s="225"/>
      <c r="M1543" s="226"/>
      <c r="N1543" s="227"/>
      <c r="O1543" s="227"/>
      <c r="P1543" s="227"/>
      <c r="Q1543" s="227"/>
      <c r="R1543" s="227"/>
      <c r="S1543" s="227"/>
      <c r="T1543" s="228"/>
      <c r="AT1543" s="229" t="s">
        <v>162</v>
      </c>
      <c r="AU1543" s="229" t="s">
        <v>86</v>
      </c>
      <c r="AV1543" s="12" t="s">
        <v>84</v>
      </c>
      <c r="AW1543" s="12" t="s">
        <v>41</v>
      </c>
      <c r="AX1543" s="12" t="s">
        <v>77</v>
      </c>
      <c r="AY1543" s="229" t="s">
        <v>153</v>
      </c>
    </row>
    <row r="1544" spans="2:51" s="12" customFormat="1" ht="13.5">
      <c r="B1544" s="218"/>
      <c r="C1544" s="219"/>
      <c r="D1544" s="220" t="s">
        <v>162</v>
      </c>
      <c r="E1544" s="221" t="s">
        <v>34</v>
      </c>
      <c r="F1544" s="222" t="s">
        <v>326</v>
      </c>
      <c r="G1544" s="219"/>
      <c r="H1544" s="223" t="s">
        <v>34</v>
      </c>
      <c r="I1544" s="224"/>
      <c r="J1544" s="219"/>
      <c r="K1544" s="219"/>
      <c r="L1544" s="225"/>
      <c r="M1544" s="226"/>
      <c r="N1544" s="227"/>
      <c r="O1544" s="227"/>
      <c r="P1544" s="227"/>
      <c r="Q1544" s="227"/>
      <c r="R1544" s="227"/>
      <c r="S1544" s="227"/>
      <c r="T1544" s="228"/>
      <c r="AT1544" s="229" t="s">
        <v>162</v>
      </c>
      <c r="AU1544" s="229" t="s">
        <v>86</v>
      </c>
      <c r="AV1544" s="12" t="s">
        <v>84</v>
      </c>
      <c r="AW1544" s="12" t="s">
        <v>41</v>
      </c>
      <c r="AX1544" s="12" t="s">
        <v>77</v>
      </c>
      <c r="AY1544" s="229" t="s">
        <v>153</v>
      </c>
    </row>
    <row r="1545" spans="2:51" s="13" customFormat="1" ht="13.5">
      <c r="B1545" s="230"/>
      <c r="C1545" s="231"/>
      <c r="D1545" s="220" t="s">
        <v>162</v>
      </c>
      <c r="E1545" s="232" t="s">
        <v>34</v>
      </c>
      <c r="F1545" s="233" t="s">
        <v>327</v>
      </c>
      <c r="G1545" s="231"/>
      <c r="H1545" s="234">
        <v>63.229</v>
      </c>
      <c r="I1545" s="235"/>
      <c r="J1545" s="231"/>
      <c r="K1545" s="231"/>
      <c r="L1545" s="236"/>
      <c r="M1545" s="237"/>
      <c r="N1545" s="238"/>
      <c r="O1545" s="238"/>
      <c r="P1545" s="238"/>
      <c r="Q1545" s="238"/>
      <c r="R1545" s="238"/>
      <c r="S1545" s="238"/>
      <c r="T1545" s="239"/>
      <c r="AT1545" s="240" t="s">
        <v>162</v>
      </c>
      <c r="AU1545" s="240" t="s">
        <v>86</v>
      </c>
      <c r="AV1545" s="13" t="s">
        <v>86</v>
      </c>
      <c r="AW1545" s="13" t="s">
        <v>41</v>
      </c>
      <c r="AX1545" s="13" t="s">
        <v>77</v>
      </c>
      <c r="AY1545" s="240" t="s">
        <v>153</v>
      </c>
    </row>
    <row r="1546" spans="2:51" s="12" customFormat="1" ht="13.5">
      <c r="B1546" s="218"/>
      <c r="C1546" s="219"/>
      <c r="D1546" s="220" t="s">
        <v>162</v>
      </c>
      <c r="E1546" s="221" t="s">
        <v>34</v>
      </c>
      <c r="F1546" s="222" t="s">
        <v>471</v>
      </c>
      <c r="G1546" s="219"/>
      <c r="H1546" s="223" t="s">
        <v>34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162</v>
      </c>
      <c r="AU1546" s="229" t="s">
        <v>86</v>
      </c>
      <c r="AV1546" s="12" t="s">
        <v>84</v>
      </c>
      <c r="AW1546" s="12" t="s">
        <v>41</v>
      </c>
      <c r="AX1546" s="12" t="s">
        <v>77</v>
      </c>
      <c r="AY1546" s="229" t="s">
        <v>153</v>
      </c>
    </row>
    <row r="1547" spans="2:51" s="13" customFormat="1" ht="13.5">
      <c r="B1547" s="230"/>
      <c r="C1547" s="231"/>
      <c r="D1547" s="220" t="s">
        <v>162</v>
      </c>
      <c r="E1547" s="232" t="s">
        <v>34</v>
      </c>
      <c r="F1547" s="233" t="s">
        <v>472</v>
      </c>
      <c r="G1547" s="231"/>
      <c r="H1547" s="234">
        <v>37.513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162</v>
      </c>
      <c r="AU1547" s="240" t="s">
        <v>86</v>
      </c>
      <c r="AV1547" s="13" t="s">
        <v>86</v>
      </c>
      <c r="AW1547" s="13" t="s">
        <v>41</v>
      </c>
      <c r="AX1547" s="13" t="s">
        <v>77</v>
      </c>
      <c r="AY1547" s="240" t="s">
        <v>153</v>
      </c>
    </row>
    <row r="1548" spans="2:51" s="14" customFormat="1" ht="13.5">
      <c r="B1548" s="241"/>
      <c r="C1548" s="242"/>
      <c r="D1548" s="220" t="s">
        <v>162</v>
      </c>
      <c r="E1548" s="253" t="s">
        <v>34</v>
      </c>
      <c r="F1548" s="254" t="s">
        <v>168</v>
      </c>
      <c r="G1548" s="242"/>
      <c r="H1548" s="255">
        <v>157.709</v>
      </c>
      <c r="I1548" s="247"/>
      <c r="J1548" s="242"/>
      <c r="K1548" s="242"/>
      <c r="L1548" s="248"/>
      <c r="M1548" s="249"/>
      <c r="N1548" s="250"/>
      <c r="O1548" s="250"/>
      <c r="P1548" s="250"/>
      <c r="Q1548" s="250"/>
      <c r="R1548" s="250"/>
      <c r="S1548" s="250"/>
      <c r="T1548" s="251"/>
      <c r="AT1548" s="252" t="s">
        <v>162</v>
      </c>
      <c r="AU1548" s="252" t="s">
        <v>86</v>
      </c>
      <c r="AV1548" s="14" t="s">
        <v>160</v>
      </c>
      <c r="AW1548" s="14" t="s">
        <v>41</v>
      </c>
      <c r="AX1548" s="14" t="s">
        <v>77</v>
      </c>
      <c r="AY1548" s="252" t="s">
        <v>153</v>
      </c>
    </row>
    <row r="1549" spans="2:51" s="13" customFormat="1" ht="13.5">
      <c r="B1549" s="230"/>
      <c r="C1549" s="231"/>
      <c r="D1549" s="220" t="s">
        <v>162</v>
      </c>
      <c r="E1549" s="232" t="s">
        <v>34</v>
      </c>
      <c r="F1549" s="233" t="s">
        <v>1369</v>
      </c>
      <c r="G1549" s="231"/>
      <c r="H1549" s="234">
        <v>5456.731</v>
      </c>
      <c r="I1549" s="235"/>
      <c r="J1549" s="231"/>
      <c r="K1549" s="231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162</v>
      </c>
      <c r="AU1549" s="240" t="s">
        <v>86</v>
      </c>
      <c r="AV1549" s="13" t="s">
        <v>86</v>
      </c>
      <c r="AW1549" s="13" t="s">
        <v>41</v>
      </c>
      <c r="AX1549" s="13" t="s">
        <v>77</v>
      </c>
      <c r="AY1549" s="240" t="s">
        <v>153</v>
      </c>
    </row>
    <row r="1550" spans="2:51" s="14" customFormat="1" ht="13.5">
      <c r="B1550" s="241"/>
      <c r="C1550" s="242"/>
      <c r="D1550" s="243" t="s">
        <v>162</v>
      </c>
      <c r="E1550" s="244" t="s">
        <v>34</v>
      </c>
      <c r="F1550" s="245" t="s">
        <v>168</v>
      </c>
      <c r="G1550" s="242"/>
      <c r="H1550" s="246">
        <v>5456.731</v>
      </c>
      <c r="I1550" s="247"/>
      <c r="J1550" s="242"/>
      <c r="K1550" s="242"/>
      <c r="L1550" s="248"/>
      <c r="M1550" s="249"/>
      <c r="N1550" s="250"/>
      <c r="O1550" s="250"/>
      <c r="P1550" s="250"/>
      <c r="Q1550" s="250"/>
      <c r="R1550" s="250"/>
      <c r="S1550" s="250"/>
      <c r="T1550" s="251"/>
      <c r="AT1550" s="252" t="s">
        <v>162</v>
      </c>
      <c r="AU1550" s="252" t="s">
        <v>86</v>
      </c>
      <c r="AV1550" s="14" t="s">
        <v>160</v>
      </c>
      <c r="AW1550" s="14" t="s">
        <v>41</v>
      </c>
      <c r="AX1550" s="14" t="s">
        <v>84</v>
      </c>
      <c r="AY1550" s="252" t="s">
        <v>153</v>
      </c>
    </row>
    <row r="1551" spans="2:65" s="1" customFormat="1" ht="31.5" customHeight="1">
      <c r="B1551" s="43"/>
      <c r="C1551" s="206" t="s">
        <v>1370</v>
      </c>
      <c r="D1551" s="206" t="s">
        <v>155</v>
      </c>
      <c r="E1551" s="207" t="s">
        <v>1371</v>
      </c>
      <c r="F1551" s="208" t="s">
        <v>1372</v>
      </c>
      <c r="G1551" s="209" t="s">
        <v>158</v>
      </c>
      <c r="H1551" s="210">
        <v>157.709</v>
      </c>
      <c r="I1551" s="211"/>
      <c r="J1551" s="212">
        <f>ROUND(I1551*H1551,2)</f>
        <v>0</v>
      </c>
      <c r="K1551" s="208" t="s">
        <v>159</v>
      </c>
      <c r="L1551" s="63"/>
      <c r="M1551" s="213" t="s">
        <v>34</v>
      </c>
      <c r="N1551" s="214" t="s">
        <v>48</v>
      </c>
      <c r="O1551" s="44"/>
      <c r="P1551" s="215">
        <f>O1551*H1551</f>
        <v>0</v>
      </c>
      <c r="Q1551" s="215">
        <v>0</v>
      </c>
      <c r="R1551" s="215">
        <f>Q1551*H1551</f>
        <v>0</v>
      </c>
      <c r="S1551" s="215">
        <v>0</v>
      </c>
      <c r="T1551" s="216">
        <f>S1551*H1551</f>
        <v>0</v>
      </c>
      <c r="AR1551" s="25" t="s">
        <v>288</v>
      </c>
      <c r="AT1551" s="25" t="s">
        <v>155</v>
      </c>
      <c r="AU1551" s="25" t="s">
        <v>86</v>
      </c>
      <c r="AY1551" s="25" t="s">
        <v>153</v>
      </c>
      <c r="BE1551" s="217">
        <f>IF(N1551="základní",J1551,0)</f>
        <v>0</v>
      </c>
      <c r="BF1551" s="217">
        <f>IF(N1551="snížená",J1551,0)</f>
        <v>0</v>
      </c>
      <c r="BG1551" s="217">
        <f>IF(N1551="zákl. přenesená",J1551,0)</f>
        <v>0</v>
      </c>
      <c r="BH1551" s="217">
        <f>IF(N1551="sníž. přenesená",J1551,0)</f>
        <v>0</v>
      </c>
      <c r="BI1551" s="217">
        <f>IF(N1551="nulová",J1551,0)</f>
        <v>0</v>
      </c>
      <c r="BJ1551" s="25" t="s">
        <v>84</v>
      </c>
      <c r="BK1551" s="217">
        <f>ROUND(I1551*H1551,2)</f>
        <v>0</v>
      </c>
      <c r="BL1551" s="25" t="s">
        <v>288</v>
      </c>
      <c r="BM1551" s="25" t="s">
        <v>1373</v>
      </c>
    </row>
    <row r="1552" spans="2:51" s="12" customFormat="1" ht="13.5">
      <c r="B1552" s="218"/>
      <c r="C1552" s="219"/>
      <c r="D1552" s="220" t="s">
        <v>162</v>
      </c>
      <c r="E1552" s="221" t="s">
        <v>34</v>
      </c>
      <c r="F1552" s="222" t="s">
        <v>468</v>
      </c>
      <c r="G1552" s="219"/>
      <c r="H1552" s="223" t="s">
        <v>34</v>
      </c>
      <c r="I1552" s="224"/>
      <c r="J1552" s="219"/>
      <c r="K1552" s="219"/>
      <c r="L1552" s="225"/>
      <c r="M1552" s="226"/>
      <c r="N1552" s="227"/>
      <c r="O1552" s="227"/>
      <c r="P1552" s="227"/>
      <c r="Q1552" s="227"/>
      <c r="R1552" s="227"/>
      <c r="S1552" s="227"/>
      <c r="T1552" s="228"/>
      <c r="AT1552" s="229" t="s">
        <v>162</v>
      </c>
      <c r="AU1552" s="229" t="s">
        <v>86</v>
      </c>
      <c r="AV1552" s="12" t="s">
        <v>84</v>
      </c>
      <c r="AW1552" s="12" t="s">
        <v>41</v>
      </c>
      <c r="AX1552" s="12" t="s">
        <v>77</v>
      </c>
      <c r="AY1552" s="229" t="s">
        <v>153</v>
      </c>
    </row>
    <row r="1553" spans="2:51" s="13" customFormat="1" ht="13.5">
      <c r="B1553" s="230"/>
      <c r="C1553" s="231"/>
      <c r="D1553" s="220" t="s">
        <v>162</v>
      </c>
      <c r="E1553" s="232" t="s">
        <v>34</v>
      </c>
      <c r="F1553" s="233" t="s">
        <v>470</v>
      </c>
      <c r="G1553" s="231"/>
      <c r="H1553" s="234">
        <v>56.967</v>
      </c>
      <c r="I1553" s="235"/>
      <c r="J1553" s="231"/>
      <c r="K1553" s="231"/>
      <c r="L1553" s="236"/>
      <c r="M1553" s="237"/>
      <c r="N1553" s="238"/>
      <c r="O1553" s="238"/>
      <c r="P1553" s="238"/>
      <c r="Q1553" s="238"/>
      <c r="R1553" s="238"/>
      <c r="S1553" s="238"/>
      <c r="T1553" s="239"/>
      <c r="AT1553" s="240" t="s">
        <v>162</v>
      </c>
      <c r="AU1553" s="240" t="s">
        <v>86</v>
      </c>
      <c r="AV1553" s="13" t="s">
        <v>86</v>
      </c>
      <c r="AW1553" s="13" t="s">
        <v>41</v>
      </c>
      <c r="AX1553" s="13" t="s">
        <v>77</v>
      </c>
      <c r="AY1553" s="240" t="s">
        <v>153</v>
      </c>
    </row>
    <row r="1554" spans="2:51" s="12" customFormat="1" ht="13.5">
      <c r="B1554" s="218"/>
      <c r="C1554" s="219"/>
      <c r="D1554" s="220" t="s">
        <v>162</v>
      </c>
      <c r="E1554" s="221" t="s">
        <v>34</v>
      </c>
      <c r="F1554" s="222" t="s">
        <v>325</v>
      </c>
      <c r="G1554" s="219"/>
      <c r="H1554" s="223" t="s">
        <v>34</v>
      </c>
      <c r="I1554" s="224"/>
      <c r="J1554" s="219"/>
      <c r="K1554" s="219"/>
      <c r="L1554" s="225"/>
      <c r="M1554" s="226"/>
      <c r="N1554" s="227"/>
      <c r="O1554" s="227"/>
      <c r="P1554" s="227"/>
      <c r="Q1554" s="227"/>
      <c r="R1554" s="227"/>
      <c r="S1554" s="227"/>
      <c r="T1554" s="228"/>
      <c r="AT1554" s="229" t="s">
        <v>162</v>
      </c>
      <c r="AU1554" s="229" t="s">
        <v>86</v>
      </c>
      <c r="AV1554" s="12" t="s">
        <v>84</v>
      </c>
      <c r="AW1554" s="12" t="s">
        <v>41</v>
      </c>
      <c r="AX1554" s="12" t="s">
        <v>77</v>
      </c>
      <c r="AY1554" s="229" t="s">
        <v>153</v>
      </c>
    </row>
    <row r="1555" spans="2:51" s="12" customFormat="1" ht="13.5">
      <c r="B1555" s="218"/>
      <c r="C1555" s="219"/>
      <c r="D1555" s="220" t="s">
        <v>162</v>
      </c>
      <c r="E1555" s="221" t="s">
        <v>34</v>
      </c>
      <c r="F1555" s="222" t="s">
        <v>326</v>
      </c>
      <c r="G1555" s="219"/>
      <c r="H1555" s="223" t="s">
        <v>34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162</v>
      </c>
      <c r="AU1555" s="229" t="s">
        <v>86</v>
      </c>
      <c r="AV1555" s="12" t="s">
        <v>84</v>
      </c>
      <c r="AW1555" s="12" t="s">
        <v>41</v>
      </c>
      <c r="AX1555" s="12" t="s">
        <v>77</v>
      </c>
      <c r="AY1555" s="229" t="s">
        <v>153</v>
      </c>
    </row>
    <row r="1556" spans="2:51" s="13" customFormat="1" ht="13.5">
      <c r="B1556" s="230"/>
      <c r="C1556" s="231"/>
      <c r="D1556" s="220" t="s">
        <v>162</v>
      </c>
      <c r="E1556" s="232" t="s">
        <v>34</v>
      </c>
      <c r="F1556" s="233" t="s">
        <v>327</v>
      </c>
      <c r="G1556" s="231"/>
      <c r="H1556" s="234">
        <v>63.229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162</v>
      </c>
      <c r="AU1556" s="240" t="s">
        <v>86</v>
      </c>
      <c r="AV1556" s="13" t="s">
        <v>86</v>
      </c>
      <c r="AW1556" s="13" t="s">
        <v>41</v>
      </c>
      <c r="AX1556" s="13" t="s">
        <v>77</v>
      </c>
      <c r="AY1556" s="240" t="s">
        <v>153</v>
      </c>
    </row>
    <row r="1557" spans="2:51" s="12" customFormat="1" ht="13.5">
      <c r="B1557" s="218"/>
      <c r="C1557" s="219"/>
      <c r="D1557" s="220" t="s">
        <v>162</v>
      </c>
      <c r="E1557" s="221" t="s">
        <v>34</v>
      </c>
      <c r="F1557" s="222" t="s">
        <v>471</v>
      </c>
      <c r="G1557" s="219"/>
      <c r="H1557" s="223" t="s">
        <v>34</v>
      </c>
      <c r="I1557" s="224"/>
      <c r="J1557" s="219"/>
      <c r="K1557" s="219"/>
      <c r="L1557" s="225"/>
      <c r="M1557" s="226"/>
      <c r="N1557" s="227"/>
      <c r="O1557" s="227"/>
      <c r="P1557" s="227"/>
      <c r="Q1557" s="227"/>
      <c r="R1557" s="227"/>
      <c r="S1557" s="227"/>
      <c r="T1557" s="228"/>
      <c r="AT1557" s="229" t="s">
        <v>162</v>
      </c>
      <c r="AU1557" s="229" t="s">
        <v>86</v>
      </c>
      <c r="AV1557" s="12" t="s">
        <v>84</v>
      </c>
      <c r="AW1557" s="12" t="s">
        <v>41</v>
      </c>
      <c r="AX1557" s="12" t="s">
        <v>77</v>
      </c>
      <c r="AY1557" s="229" t="s">
        <v>153</v>
      </c>
    </row>
    <row r="1558" spans="2:51" s="13" customFormat="1" ht="13.5">
      <c r="B1558" s="230"/>
      <c r="C1558" s="231"/>
      <c r="D1558" s="220" t="s">
        <v>162</v>
      </c>
      <c r="E1558" s="232" t="s">
        <v>34</v>
      </c>
      <c r="F1558" s="233" t="s">
        <v>472</v>
      </c>
      <c r="G1558" s="231"/>
      <c r="H1558" s="234">
        <v>37.513</v>
      </c>
      <c r="I1558" s="235"/>
      <c r="J1558" s="231"/>
      <c r="K1558" s="231"/>
      <c r="L1558" s="236"/>
      <c r="M1558" s="237"/>
      <c r="N1558" s="238"/>
      <c r="O1558" s="238"/>
      <c r="P1558" s="238"/>
      <c r="Q1558" s="238"/>
      <c r="R1558" s="238"/>
      <c r="S1558" s="238"/>
      <c r="T1558" s="239"/>
      <c r="AT1558" s="240" t="s">
        <v>162</v>
      </c>
      <c r="AU1558" s="240" t="s">
        <v>86</v>
      </c>
      <c r="AV1558" s="13" t="s">
        <v>86</v>
      </c>
      <c r="AW1558" s="13" t="s">
        <v>41</v>
      </c>
      <c r="AX1558" s="13" t="s">
        <v>77</v>
      </c>
      <c r="AY1558" s="240" t="s">
        <v>153</v>
      </c>
    </row>
    <row r="1559" spans="2:51" s="14" customFormat="1" ht="13.5">
      <c r="B1559" s="241"/>
      <c r="C1559" s="242"/>
      <c r="D1559" s="243" t="s">
        <v>162</v>
      </c>
      <c r="E1559" s="244" t="s">
        <v>34</v>
      </c>
      <c r="F1559" s="245" t="s">
        <v>168</v>
      </c>
      <c r="G1559" s="242"/>
      <c r="H1559" s="246">
        <v>157.709</v>
      </c>
      <c r="I1559" s="247"/>
      <c r="J1559" s="242"/>
      <c r="K1559" s="242"/>
      <c r="L1559" s="248"/>
      <c r="M1559" s="249"/>
      <c r="N1559" s="250"/>
      <c r="O1559" s="250"/>
      <c r="P1559" s="250"/>
      <c r="Q1559" s="250"/>
      <c r="R1559" s="250"/>
      <c r="S1559" s="250"/>
      <c r="T1559" s="251"/>
      <c r="AT1559" s="252" t="s">
        <v>162</v>
      </c>
      <c r="AU1559" s="252" t="s">
        <v>86</v>
      </c>
      <c r="AV1559" s="14" t="s">
        <v>160</v>
      </c>
      <c r="AW1559" s="14" t="s">
        <v>41</v>
      </c>
      <c r="AX1559" s="14" t="s">
        <v>84</v>
      </c>
      <c r="AY1559" s="252" t="s">
        <v>153</v>
      </c>
    </row>
    <row r="1560" spans="2:65" s="1" customFormat="1" ht="31.5" customHeight="1">
      <c r="B1560" s="43"/>
      <c r="C1560" s="206" t="s">
        <v>1374</v>
      </c>
      <c r="D1560" s="206" t="s">
        <v>155</v>
      </c>
      <c r="E1560" s="207" t="s">
        <v>1375</v>
      </c>
      <c r="F1560" s="208" t="s">
        <v>1376</v>
      </c>
      <c r="G1560" s="209" t="s">
        <v>158</v>
      </c>
      <c r="H1560" s="210">
        <v>157.709</v>
      </c>
      <c r="I1560" s="211"/>
      <c r="J1560" s="212">
        <f>ROUND(I1560*H1560,2)</f>
        <v>0</v>
      </c>
      <c r="K1560" s="208" t="s">
        <v>34</v>
      </c>
      <c r="L1560" s="63"/>
      <c r="M1560" s="213" t="s">
        <v>34</v>
      </c>
      <c r="N1560" s="214" t="s">
        <v>48</v>
      </c>
      <c r="O1560" s="44"/>
      <c r="P1560" s="215">
        <f>O1560*H1560</f>
        <v>0</v>
      </c>
      <c r="Q1560" s="215">
        <v>0.00019</v>
      </c>
      <c r="R1560" s="215">
        <f>Q1560*H1560</f>
        <v>0.029964710000000002</v>
      </c>
      <c r="S1560" s="215">
        <v>0</v>
      </c>
      <c r="T1560" s="216">
        <f>S1560*H1560</f>
        <v>0</v>
      </c>
      <c r="AR1560" s="25" t="s">
        <v>288</v>
      </c>
      <c r="AT1560" s="25" t="s">
        <v>155</v>
      </c>
      <c r="AU1560" s="25" t="s">
        <v>86</v>
      </c>
      <c r="AY1560" s="25" t="s">
        <v>153</v>
      </c>
      <c r="BE1560" s="217">
        <f>IF(N1560="základní",J1560,0)</f>
        <v>0</v>
      </c>
      <c r="BF1560" s="217">
        <f>IF(N1560="snížená",J1560,0)</f>
        <v>0</v>
      </c>
      <c r="BG1560" s="217">
        <f>IF(N1560="zákl. přenesená",J1560,0)</f>
        <v>0</v>
      </c>
      <c r="BH1560" s="217">
        <f>IF(N1560="sníž. přenesená",J1560,0)</f>
        <v>0</v>
      </c>
      <c r="BI1560" s="217">
        <f>IF(N1560="nulová",J1560,0)</f>
        <v>0</v>
      </c>
      <c r="BJ1560" s="25" t="s">
        <v>84</v>
      </c>
      <c r="BK1560" s="217">
        <f>ROUND(I1560*H1560,2)</f>
        <v>0</v>
      </c>
      <c r="BL1560" s="25" t="s">
        <v>288</v>
      </c>
      <c r="BM1560" s="25" t="s">
        <v>1377</v>
      </c>
    </row>
    <row r="1561" spans="2:51" s="12" customFormat="1" ht="13.5">
      <c r="B1561" s="218"/>
      <c r="C1561" s="219"/>
      <c r="D1561" s="220" t="s">
        <v>162</v>
      </c>
      <c r="E1561" s="221" t="s">
        <v>34</v>
      </c>
      <c r="F1561" s="222" t="s">
        <v>468</v>
      </c>
      <c r="G1561" s="219"/>
      <c r="H1561" s="223" t="s">
        <v>34</v>
      </c>
      <c r="I1561" s="224"/>
      <c r="J1561" s="219"/>
      <c r="K1561" s="219"/>
      <c r="L1561" s="225"/>
      <c r="M1561" s="226"/>
      <c r="N1561" s="227"/>
      <c r="O1561" s="227"/>
      <c r="P1561" s="227"/>
      <c r="Q1561" s="227"/>
      <c r="R1561" s="227"/>
      <c r="S1561" s="227"/>
      <c r="T1561" s="228"/>
      <c r="AT1561" s="229" t="s">
        <v>162</v>
      </c>
      <c r="AU1561" s="229" t="s">
        <v>86</v>
      </c>
      <c r="AV1561" s="12" t="s">
        <v>84</v>
      </c>
      <c r="AW1561" s="12" t="s">
        <v>41</v>
      </c>
      <c r="AX1561" s="12" t="s">
        <v>77</v>
      </c>
      <c r="AY1561" s="229" t="s">
        <v>153</v>
      </c>
    </row>
    <row r="1562" spans="2:51" s="13" customFormat="1" ht="13.5">
      <c r="B1562" s="230"/>
      <c r="C1562" s="231"/>
      <c r="D1562" s="220" t="s">
        <v>162</v>
      </c>
      <c r="E1562" s="232" t="s">
        <v>34</v>
      </c>
      <c r="F1562" s="233" t="s">
        <v>470</v>
      </c>
      <c r="G1562" s="231"/>
      <c r="H1562" s="234">
        <v>56.967</v>
      </c>
      <c r="I1562" s="235"/>
      <c r="J1562" s="231"/>
      <c r="K1562" s="231"/>
      <c r="L1562" s="236"/>
      <c r="M1562" s="237"/>
      <c r="N1562" s="238"/>
      <c r="O1562" s="238"/>
      <c r="P1562" s="238"/>
      <c r="Q1562" s="238"/>
      <c r="R1562" s="238"/>
      <c r="S1562" s="238"/>
      <c r="T1562" s="239"/>
      <c r="AT1562" s="240" t="s">
        <v>162</v>
      </c>
      <c r="AU1562" s="240" t="s">
        <v>86</v>
      </c>
      <c r="AV1562" s="13" t="s">
        <v>86</v>
      </c>
      <c r="AW1562" s="13" t="s">
        <v>41</v>
      </c>
      <c r="AX1562" s="13" t="s">
        <v>77</v>
      </c>
      <c r="AY1562" s="240" t="s">
        <v>153</v>
      </c>
    </row>
    <row r="1563" spans="2:51" s="12" customFormat="1" ht="13.5">
      <c r="B1563" s="218"/>
      <c r="C1563" s="219"/>
      <c r="D1563" s="220" t="s">
        <v>162</v>
      </c>
      <c r="E1563" s="221" t="s">
        <v>34</v>
      </c>
      <c r="F1563" s="222" t="s">
        <v>325</v>
      </c>
      <c r="G1563" s="219"/>
      <c r="H1563" s="223" t="s">
        <v>34</v>
      </c>
      <c r="I1563" s="224"/>
      <c r="J1563" s="219"/>
      <c r="K1563" s="219"/>
      <c r="L1563" s="225"/>
      <c r="M1563" s="226"/>
      <c r="N1563" s="227"/>
      <c r="O1563" s="227"/>
      <c r="P1563" s="227"/>
      <c r="Q1563" s="227"/>
      <c r="R1563" s="227"/>
      <c r="S1563" s="227"/>
      <c r="T1563" s="228"/>
      <c r="AT1563" s="229" t="s">
        <v>162</v>
      </c>
      <c r="AU1563" s="229" t="s">
        <v>86</v>
      </c>
      <c r="AV1563" s="12" t="s">
        <v>84</v>
      </c>
      <c r="AW1563" s="12" t="s">
        <v>41</v>
      </c>
      <c r="AX1563" s="12" t="s">
        <v>77</v>
      </c>
      <c r="AY1563" s="229" t="s">
        <v>153</v>
      </c>
    </row>
    <row r="1564" spans="2:51" s="12" customFormat="1" ht="13.5">
      <c r="B1564" s="218"/>
      <c r="C1564" s="219"/>
      <c r="D1564" s="220" t="s">
        <v>162</v>
      </c>
      <c r="E1564" s="221" t="s">
        <v>34</v>
      </c>
      <c r="F1564" s="222" t="s">
        <v>326</v>
      </c>
      <c r="G1564" s="219"/>
      <c r="H1564" s="223" t="s">
        <v>34</v>
      </c>
      <c r="I1564" s="224"/>
      <c r="J1564" s="219"/>
      <c r="K1564" s="219"/>
      <c r="L1564" s="225"/>
      <c r="M1564" s="226"/>
      <c r="N1564" s="227"/>
      <c r="O1564" s="227"/>
      <c r="P1564" s="227"/>
      <c r="Q1564" s="227"/>
      <c r="R1564" s="227"/>
      <c r="S1564" s="227"/>
      <c r="T1564" s="228"/>
      <c r="AT1564" s="229" t="s">
        <v>162</v>
      </c>
      <c r="AU1564" s="229" t="s">
        <v>86</v>
      </c>
      <c r="AV1564" s="12" t="s">
        <v>84</v>
      </c>
      <c r="AW1564" s="12" t="s">
        <v>41</v>
      </c>
      <c r="AX1564" s="12" t="s">
        <v>77</v>
      </c>
      <c r="AY1564" s="229" t="s">
        <v>153</v>
      </c>
    </row>
    <row r="1565" spans="2:51" s="13" customFormat="1" ht="13.5">
      <c r="B1565" s="230"/>
      <c r="C1565" s="231"/>
      <c r="D1565" s="220" t="s">
        <v>162</v>
      </c>
      <c r="E1565" s="232" t="s">
        <v>34</v>
      </c>
      <c r="F1565" s="233" t="s">
        <v>327</v>
      </c>
      <c r="G1565" s="231"/>
      <c r="H1565" s="234">
        <v>63.229</v>
      </c>
      <c r="I1565" s="235"/>
      <c r="J1565" s="231"/>
      <c r="K1565" s="231"/>
      <c r="L1565" s="236"/>
      <c r="M1565" s="237"/>
      <c r="N1565" s="238"/>
      <c r="O1565" s="238"/>
      <c r="P1565" s="238"/>
      <c r="Q1565" s="238"/>
      <c r="R1565" s="238"/>
      <c r="S1565" s="238"/>
      <c r="T1565" s="239"/>
      <c r="AT1565" s="240" t="s">
        <v>162</v>
      </c>
      <c r="AU1565" s="240" t="s">
        <v>86</v>
      </c>
      <c r="AV1565" s="13" t="s">
        <v>86</v>
      </c>
      <c r="AW1565" s="13" t="s">
        <v>41</v>
      </c>
      <c r="AX1565" s="13" t="s">
        <v>77</v>
      </c>
      <c r="AY1565" s="240" t="s">
        <v>153</v>
      </c>
    </row>
    <row r="1566" spans="2:51" s="12" customFormat="1" ht="13.5">
      <c r="B1566" s="218"/>
      <c r="C1566" s="219"/>
      <c r="D1566" s="220" t="s">
        <v>162</v>
      </c>
      <c r="E1566" s="221" t="s">
        <v>34</v>
      </c>
      <c r="F1566" s="222" t="s">
        <v>471</v>
      </c>
      <c r="G1566" s="219"/>
      <c r="H1566" s="223" t="s">
        <v>34</v>
      </c>
      <c r="I1566" s="224"/>
      <c r="J1566" s="219"/>
      <c r="K1566" s="219"/>
      <c r="L1566" s="225"/>
      <c r="M1566" s="226"/>
      <c r="N1566" s="227"/>
      <c r="O1566" s="227"/>
      <c r="P1566" s="227"/>
      <c r="Q1566" s="227"/>
      <c r="R1566" s="227"/>
      <c r="S1566" s="227"/>
      <c r="T1566" s="228"/>
      <c r="AT1566" s="229" t="s">
        <v>162</v>
      </c>
      <c r="AU1566" s="229" t="s">
        <v>86</v>
      </c>
      <c r="AV1566" s="12" t="s">
        <v>84</v>
      </c>
      <c r="AW1566" s="12" t="s">
        <v>41</v>
      </c>
      <c r="AX1566" s="12" t="s">
        <v>77</v>
      </c>
      <c r="AY1566" s="229" t="s">
        <v>153</v>
      </c>
    </row>
    <row r="1567" spans="2:51" s="13" customFormat="1" ht="13.5">
      <c r="B1567" s="230"/>
      <c r="C1567" s="231"/>
      <c r="D1567" s="220" t="s">
        <v>162</v>
      </c>
      <c r="E1567" s="232" t="s">
        <v>34</v>
      </c>
      <c r="F1567" s="233" t="s">
        <v>472</v>
      </c>
      <c r="G1567" s="231"/>
      <c r="H1567" s="234">
        <v>37.513</v>
      </c>
      <c r="I1567" s="235"/>
      <c r="J1567" s="231"/>
      <c r="K1567" s="231"/>
      <c r="L1567" s="236"/>
      <c r="M1567" s="237"/>
      <c r="N1567" s="238"/>
      <c r="O1567" s="238"/>
      <c r="P1567" s="238"/>
      <c r="Q1567" s="238"/>
      <c r="R1567" s="238"/>
      <c r="S1567" s="238"/>
      <c r="T1567" s="239"/>
      <c r="AT1567" s="240" t="s">
        <v>162</v>
      </c>
      <c r="AU1567" s="240" t="s">
        <v>86</v>
      </c>
      <c r="AV1567" s="13" t="s">
        <v>86</v>
      </c>
      <c r="AW1567" s="13" t="s">
        <v>41</v>
      </c>
      <c r="AX1567" s="13" t="s">
        <v>77</v>
      </c>
      <c r="AY1567" s="240" t="s">
        <v>153</v>
      </c>
    </row>
    <row r="1568" spans="2:51" s="14" customFormat="1" ht="13.5">
      <c r="B1568" s="241"/>
      <c r="C1568" s="242"/>
      <c r="D1568" s="243" t="s">
        <v>162</v>
      </c>
      <c r="E1568" s="244" t="s">
        <v>34</v>
      </c>
      <c r="F1568" s="245" t="s">
        <v>168</v>
      </c>
      <c r="G1568" s="242"/>
      <c r="H1568" s="246">
        <v>157.709</v>
      </c>
      <c r="I1568" s="247"/>
      <c r="J1568" s="242"/>
      <c r="K1568" s="242"/>
      <c r="L1568" s="248"/>
      <c r="M1568" s="249"/>
      <c r="N1568" s="250"/>
      <c r="O1568" s="250"/>
      <c r="P1568" s="250"/>
      <c r="Q1568" s="250"/>
      <c r="R1568" s="250"/>
      <c r="S1568" s="250"/>
      <c r="T1568" s="251"/>
      <c r="AT1568" s="252" t="s">
        <v>162</v>
      </c>
      <c r="AU1568" s="252" t="s">
        <v>86</v>
      </c>
      <c r="AV1568" s="14" t="s">
        <v>160</v>
      </c>
      <c r="AW1568" s="14" t="s">
        <v>41</v>
      </c>
      <c r="AX1568" s="14" t="s">
        <v>84</v>
      </c>
      <c r="AY1568" s="252" t="s">
        <v>153</v>
      </c>
    </row>
    <row r="1569" spans="2:65" s="1" customFormat="1" ht="22.5" customHeight="1">
      <c r="B1569" s="43"/>
      <c r="C1569" s="206" t="s">
        <v>1378</v>
      </c>
      <c r="D1569" s="206" t="s">
        <v>155</v>
      </c>
      <c r="E1569" s="207" t="s">
        <v>1379</v>
      </c>
      <c r="F1569" s="208" t="s">
        <v>1380</v>
      </c>
      <c r="G1569" s="209" t="s">
        <v>423</v>
      </c>
      <c r="H1569" s="210">
        <v>35.11</v>
      </c>
      <c r="I1569" s="211"/>
      <c r="J1569" s="212">
        <f>ROUND(I1569*H1569,2)</f>
        <v>0</v>
      </c>
      <c r="K1569" s="208" t="s">
        <v>159</v>
      </c>
      <c r="L1569" s="63"/>
      <c r="M1569" s="213" t="s">
        <v>34</v>
      </c>
      <c r="N1569" s="214" t="s">
        <v>48</v>
      </c>
      <c r="O1569" s="44"/>
      <c r="P1569" s="215">
        <f>O1569*H1569</f>
        <v>0</v>
      </c>
      <c r="Q1569" s="215">
        <v>8E-05</v>
      </c>
      <c r="R1569" s="215">
        <f>Q1569*H1569</f>
        <v>0.0028088</v>
      </c>
      <c r="S1569" s="215">
        <v>0</v>
      </c>
      <c r="T1569" s="216">
        <f>S1569*H1569</f>
        <v>0</v>
      </c>
      <c r="AR1569" s="25" t="s">
        <v>288</v>
      </c>
      <c r="AT1569" s="25" t="s">
        <v>155</v>
      </c>
      <c r="AU1569" s="25" t="s">
        <v>86</v>
      </c>
      <c r="AY1569" s="25" t="s">
        <v>153</v>
      </c>
      <c r="BE1569" s="217">
        <f>IF(N1569="základní",J1569,0)</f>
        <v>0</v>
      </c>
      <c r="BF1569" s="217">
        <f>IF(N1569="snížená",J1569,0)</f>
        <v>0</v>
      </c>
      <c r="BG1569" s="217">
        <f>IF(N1569="zákl. přenesená",J1569,0)</f>
        <v>0</v>
      </c>
      <c r="BH1569" s="217">
        <f>IF(N1569="sníž. přenesená",J1569,0)</f>
        <v>0</v>
      </c>
      <c r="BI1569" s="217">
        <f>IF(N1569="nulová",J1569,0)</f>
        <v>0</v>
      </c>
      <c r="BJ1569" s="25" t="s">
        <v>84</v>
      </c>
      <c r="BK1569" s="217">
        <f>ROUND(I1569*H1569,2)</f>
        <v>0</v>
      </c>
      <c r="BL1569" s="25" t="s">
        <v>288</v>
      </c>
      <c r="BM1569" s="25" t="s">
        <v>1381</v>
      </c>
    </row>
    <row r="1570" spans="2:51" s="12" customFormat="1" ht="13.5">
      <c r="B1570" s="218"/>
      <c r="C1570" s="219"/>
      <c r="D1570" s="220" t="s">
        <v>162</v>
      </c>
      <c r="E1570" s="221" t="s">
        <v>34</v>
      </c>
      <c r="F1570" s="222" t="s">
        <v>468</v>
      </c>
      <c r="G1570" s="219"/>
      <c r="H1570" s="223" t="s">
        <v>34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162</v>
      </c>
      <c r="AU1570" s="229" t="s">
        <v>86</v>
      </c>
      <c r="AV1570" s="12" t="s">
        <v>84</v>
      </c>
      <c r="AW1570" s="12" t="s">
        <v>41</v>
      </c>
      <c r="AX1570" s="12" t="s">
        <v>77</v>
      </c>
      <c r="AY1570" s="229" t="s">
        <v>153</v>
      </c>
    </row>
    <row r="1571" spans="2:51" s="13" customFormat="1" ht="13.5">
      <c r="B1571" s="230"/>
      <c r="C1571" s="231"/>
      <c r="D1571" s="220" t="s">
        <v>162</v>
      </c>
      <c r="E1571" s="232" t="s">
        <v>34</v>
      </c>
      <c r="F1571" s="233" t="s">
        <v>1382</v>
      </c>
      <c r="G1571" s="231"/>
      <c r="H1571" s="234">
        <v>15.944</v>
      </c>
      <c r="I1571" s="235"/>
      <c r="J1571" s="231"/>
      <c r="K1571" s="231"/>
      <c r="L1571" s="236"/>
      <c r="M1571" s="237"/>
      <c r="N1571" s="238"/>
      <c r="O1571" s="238"/>
      <c r="P1571" s="238"/>
      <c r="Q1571" s="238"/>
      <c r="R1571" s="238"/>
      <c r="S1571" s="238"/>
      <c r="T1571" s="239"/>
      <c r="AT1571" s="240" t="s">
        <v>162</v>
      </c>
      <c r="AU1571" s="240" t="s">
        <v>86</v>
      </c>
      <c r="AV1571" s="13" t="s">
        <v>86</v>
      </c>
      <c r="AW1571" s="13" t="s">
        <v>41</v>
      </c>
      <c r="AX1571" s="13" t="s">
        <v>77</v>
      </c>
      <c r="AY1571" s="240" t="s">
        <v>153</v>
      </c>
    </row>
    <row r="1572" spans="2:51" s="12" customFormat="1" ht="13.5">
      <c r="B1572" s="218"/>
      <c r="C1572" s="219"/>
      <c r="D1572" s="220" t="s">
        <v>162</v>
      </c>
      <c r="E1572" s="221" t="s">
        <v>34</v>
      </c>
      <c r="F1572" s="222" t="s">
        <v>325</v>
      </c>
      <c r="G1572" s="219"/>
      <c r="H1572" s="223" t="s">
        <v>34</v>
      </c>
      <c r="I1572" s="224"/>
      <c r="J1572" s="219"/>
      <c r="K1572" s="219"/>
      <c r="L1572" s="225"/>
      <c r="M1572" s="226"/>
      <c r="N1572" s="227"/>
      <c r="O1572" s="227"/>
      <c r="P1572" s="227"/>
      <c r="Q1572" s="227"/>
      <c r="R1572" s="227"/>
      <c r="S1572" s="227"/>
      <c r="T1572" s="228"/>
      <c r="AT1572" s="229" t="s">
        <v>162</v>
      </c>
      <c r="AU1572" s="229" t="s">
        <v>86</v>
      </c>
      <c r="AV1572" s="12" t="s">
        <v>84</v>
      </c>
      <c r="AW1572" s="12" t="s">
        <v>41</v>
      </c>
      <c r="AX1572" s="12" t="s">
        <v>77</v>
      </c>
      <c r="AY1572" s="229" t="s">
        <v>153</v>
      </c>
    </row>
    <row r="1573" spans="2:51" s="13" customFormat="1" ht="13.5">
      <c r="B1573" s="230"/>
      <c r="C1573" s="231"/>
      <c r="D1573" s="220" t="s">
        <v>162</v>
      </c>
      <c r="E1573" s="232" t="s">
        <v>34</v>
      </c>
      <c r="F1573" s="233" t="s">
        <v>1383</v>
      </c>
      <c r="G1573" s="231"/>
      <c r="H1573" s="234">
        <v>19.166</v>
      </c>
      <c r="I1573" s="235"/>
      <c r="J1573" s="231"/>
      <c r="K1573" s="231"/>
      <c r="L1573" s="236"/>
      <c r="M1573" s="237"/>
      <c r="N1573" s="238"/>
      <c r="O1573" s="238"/>
      <c r="P1573" s="238"/>
      <c r="Q1573" s="238"/>
      <c r="R1573" s="238"/>
      <c r="S1573" s="238"/>
      <c r="T1573" s="239"/>
      <c r="AT1573" s="240" t="s">
        <v>162</v>
      </c>
      <c r="AU1573" s="240" t="s">
        <v>86</v>
      </c>
      <c r="AV1573" s="13" t="s">
        <v>86</v>
      </c>
      <c r="AW1573" s="13" t="s">
        <v>41</v>
      </c>
      <c r="AX1573" s="13" t="s">
        <v>77</v>
      </c>
      <c r="AY1573" s="240" t="s">
        <v>153</v>
      </c>
    </row>
    <row r="1574" spans="2:51" s="14" customFormat="1" ht="13.5">
      <c r="B1574" s="241"/>
      <c r="C1574" s="242"/>
      <c r="D1574" s="243" t="s">
        <v>162</v>
      </c>
      <c r="E1574" s="244" t="s">
        <v>34</v>
      </c>
      <c r="F1574" s="245" t="s">
        <v>168</v>
      </c>
      <c r="G1574" s="242"/>
      <c r="H1574" s="246">
        <v>35.11</v>
      </c>
      <c r="I1574" s="247"/>
      <c r="J1574" s="242"/>
      <c r="K1574" s="242"/>
      <c r="L1574" s="248"/>
      <c r="M1574" s="249"/>
      <c r="N1574" s="250"/>
      <c r="O1574" s="250"/>
      <c r="P1574" s="250"/>
      <c r="Q1574" s="250"/>
      <c r="R1574" s="250"/>
      <c r="S1574" s="250"/>
      <c r="T1574" s="251"/>
      <c r="AT1574" s="252" t="s">
        <v>162</v>
      </c>
      <c r="AU1574" s="252" t="s">
        <v>86</v>
      </c>
      <c r="AV1574" s="14" t="s">
        <v>160</v>
      </c>
      <c r="AW1574" s="14" t="s">
        <v>41</v>
      </c>
      <c r="AX1574" s="14" t="s">
        <v>84</v>
      </c>
      <c r="AY1574" s="252" t="s">
        <v>153</v>
      </c>
    </row>
    <row r="1575" spans="2:65" s="1" customFormat="1" ht="31.5" customHeight="1">
      <c r="B1575" s="43"/>
      <c r="C1575" s="206" t="s">
        <v>1384</v>
      </c>
      <c r="D1575" s="206" t="s">
        <v>155</v>
      </c>
      <c r="E1575" s="207" t="s">
        <v>1385</v>
      </c>
      <c r="F1575" s="208" t="s">
        <v>1386</v>
      </c>
      <c r="G1575" s="209" t="s">
        <v>423</v>
      </c>
      <c r="H1575" s="210">
        <v>24.434</v>
      </c>
      <c r="I1575" s="211"/>
      <c r="J1575" s="212">
        <f>ROUND(I1575*H1575,2)</f>
        <v>0</v>
      </c>
      <c r="K1575" s="208" t="s">
        <v>159</v>
      </c>
      <c r="L1575" s="63"/>
      <c r="M1575" s="213" t="s">
        <v>34</v>
      </c>
      <c r="N1575" s="214" t="s">
        <v>48</v>
      </c>
      <c r="O1575" s="44"/>
      <c r="P1575" s="215">
        <f>O1575*H1575</f>
        <v>0</v>
      </c>
      <c r="Q1575" s="215">
        <v>7E-05</v>
      </c>
      <c r="R1575" s="215">
        <f>Q1575*H1575</f>
        <v>0.0017103799999999998</v>
      </c>
      <c r="S1575" s="215">
        <v>0</v>
      </c>
      <c r="T1575" s="216">
        <f>S1575*H1575</f>
        <v>0</v>
      </c>
      <c r="AR1575" s="25" t="s">
        <v>288</v>
      </c>
      <c r="AT1575" s="25" t="s">
        <v>155</v>
      </c>
      <c r="AU1575" s="25" t="s">
        <v>86</v>
      </c>
      <c r="AY1575" s="25" t="s">
        <v>153</v>
      </c>
      <c r="BE1575" s="217">
        <f>IF(N1575="základní",J1575,0)</f>
        <v>0</v>
      </c>
      <c r="BF1575" s="217">
        <f>IF(N1575="snížená",J1575,0)</f>
        <v>0</v>
      </c>
      <c r="BG1575" s="217">
        <f>IF(N1575="zákl. přenesená",J1575,0)</f>
        <v>0</v>
      </c>
      <c r="BH1575" s="217">
        <f>IF(N1575="sníž. přenesená",J1575,0)</f>
        <v>0</v>
      </c>
      <c r="BI1575" s="217">
        <f>IF(N1575="nulová",J1575,0)</f>
        <v>0</v>
      </c>
      <c r="BJ1575" s="25" t="s">
        <v>84</v>
      </c>
      <c r="BK1575" s="217">
        <f>ROUND(I1575*H1575,2)</f>
        <v>0</v>
      </c>
      <c r="BL1575" s="25" t="s">
        <v>288</v>
      </c>
      <c r="BM1575" s="25" t="s">
        <v>1387</v>
      </c>
    </row>
    <row r="1576" spans="2:51" s="12" customFormat="1" ht="13.5">
      <c r="B1576" s="218"/>
      <c r="C1576" s="219"/>
      <c r="D1576" s="220" t="s">
        <v>162</v>
      </c>
      <c r="E1576" s="221" t="s">
        <v>34</v>
      </c>
      <c r="F1576" s="222" t="s">
        <v>513</v>
      </c>
      <c r="G1576" s="219"/>
      <c r="H1576" s="223" t="s">
        <v>34</v>
      </c>
      <c r="I1576" s="224"/>
      <c r="J1576" s="219"/>
      <c r="K1576" s="219"/>
      <c r="L1576" s="225"/>
      <c r="M1576" s="226"/>
      <c r="N1576" s="227"/>
      <c r="O1576" s="227"/>
      <c r="P1576" s="227"/>
      <c r="Q1576" s="227"/>
      <c r="R1576" s="227"/>
      <c r="S1576" s="227"/>
      <c r="T1576" s="228"/>
      <c r="AT1576" s="229" t="s">
        <v>162</v>
      </c>
      <c r="AU1576" s="229" t="s">
        <v>86</v>
      </c>
      <c r="AV1576" s="12" t="s">
        <v>84</v>
      </c>
      <c r="AW1576" s="12" t="s">
        <v>41</v>
      </c>
      <c r="AX1576" s="12" t="s">
        <v>77</v>
      </c>
      <c r="AY1576" s="229" t="s">
        <v>153</v>
      </c>
    </row>
    <row r="1577" spans="2:51" s="12" customFormat="1" ht="13.5">
      <c r="B1577" s="218"/>
      <c r="C1577" s="219"/>
      <c r="D1577" s="220" t="s">
        <v>162</v>
      </c>
      <c r="E1577" s="221" t="s">
        <v>34</v>
      </c>
      <c r="F1577" s="222" t="s">
        <v>514</v>
      </c>
      <c r="G1577" s="219"/>
      <c r="H1577" s="223" t="s">
        <v>34</v>
      </c>
      <c r="I1577" s="224"/>
      <c r="J1577" s="219"/>
      <c r="K1577" s="219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162</v>
      </c>
      <c r="AU1577" s="229" t="s">
        <v>86</v>
      </c>
      <c r="AV1577" s="12" t="s">
        <v>84</v>
      </c>
      <c r="AW1577" s="12" t="s">
        <v>41</v>
      </c>
      <c r="AX1577" s="12" t="s">
        <v>77</v>
      </c>
      <c r="AY1577" s="229" t="s">
        <v>153</v>
      </c>
    </row>
    <row r="1578" spans="2:51" s="13" customFormat="1" ht="13.5">
      <c r="B1578" s="230"/>
      <c r="C1578" s="231"/>
      <c r="D1578" s="220" t="s">
        <v>162</v>
      </c>
      <c r="E1578" s="232" t="s">
        <v>34</v>
      </c>
      <c r="F1578" s="233" t="s">
        <v>515</v>
      </c>
      <c r="G1578" s="231"/>
      <c r="H1578" s="234">
        <v>13.824</v>
      </c>
      <c r="I1578" s="235"/>
      <c r="J1578" s="231"/>
      <c r="K1578" s="231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162</v>
      </c>
      <c r="AU1578" s="240" t="s">
        <v>86</v>
      </c>
      <c r="AV1578" s="13" t="s">
        <v>86</v>
      </c>
      <c r="AW1578" s="13" t="s">
        <v>41</v>
      </c>
      <c r="AX1578" s="13" t="s">
        <v>77</v>
      </c>
      <c r="AY1578" s="240" t="s">
        <v>153</v>
      </c>
    </row>
    <row r="1579" spans="2:51" s="12" customFormat="1" ht="13.5">
      <c r="B1579" s="218"/>
      <c r="C1579" s="219"/>
      <c r="D1579" s="220" t="s">
        <v>162</v>
      </c>
      <c r="E1579" s="221" t="s">
        <v>34</v>
      </c>
      <c r="F1579" s="222" t="s">
        <v>516</v>
      </c>
      <c r="G1579" s="219"/>
      <c r="H1579" s="223" t="s">
        <v>34</v>
      </c>
      <c r="I1579" s="224"/>
      <c r="J1579" s="219"/>
      <c r="K1579" s="219"/>
      <c r="L1579" s="225"/>
      <c r="M1579" s="226"/>
      <c r="N1579" s="227"/>
      <c r="O1579" s="227"/>
      <c r="P1579" s="227"/>
      <c r="Q1579" s="227"/>
      <c r="R1579" s="227"/>
      <c r="S1579" s="227"/>
      <c r="T1579" s="228"/>
      <c r="AT1579" s="229" t="s">
        <v>162</v>
      </c>
      <c r="AU1579" s="229" t="s">
        <v>86</v>
      </c>
      <c r="AV1579" s="12" t="s">
        <v>84</v>
      </c>
      <c r="AW1579" s="12" t="s">
        <v>41</v>
      </c>
      <c r="AX1579" s="12" t="s">
        <v>77</v>
      </c>
      <c r="AY1579" s="229" t="s">
        <v>153</v>
      </c>
    </row>
    <row r="1580" spans="2:51" s="13" customFormat="1" ht="13.5">
      <c r="B1580" s="230"/>
      <c r="C1580" s="231"/>
      <c r="D1580" s="220" t="s">
        <v>162</v>
      </c>
      <c r="E1580" s="232" t="s">
        <v>34</v>
      </c>
      <c r="F1580" s="233" t="s">
        <v>517</v>
      </c>
      <c r="G1580" s="231"/>
      <c r="H1580" s="234">
        <v>3.403</v>
      </c>
      <c r="I1580" s="235"/>
      <c r="J1580" s="231"/>
      <c r="K1580" s="231"/>
      <c r="L1580" s="236"/>
      <c r="M1580" s="237"/>
      <c r="N1580" s="238"/>
      <c r="O1580" s="238"/>
      <c r="P1580" s="238"/>
      <c r="Q1580" s="238"/>
      <c r="R1580" s="238"/>
      <c r="S1580" s="238"/>
      <c r="T1580" s="239"/>
      <c r="AT1580" s="240" t="s">
        <v>162</v>
      </c>
      <c r="AU1580" s="240" t="s">
        <v>86</v>
      </c>
      <c r="AV1580" s="13" t="s">
        <v>86</v>
      </c>
      <c r="AW1580" s="13" t="s">
        <v>41</v>
      </c>
      <c r="AX1580" s="13" t="s">
        <v>77</v>
      </c>
      <c r="AY1580" s="240" t="s">
        <v>153</v>
      </c>
    </row>
    <row r="1581" spans="2:51" s="12" customFormat="1" ht="13.5">
      <c r="B1581" s="218"/>
      <c r="C1581" s="219"/>
      <c r="D1581" s="220" t="s">
        <v>162</v>
      </c>
      <c r="E1581" s="221" t="s">
        <v>34</v>
      </c>
      <c r="F1581" s="222" t="s">
        <v>511</v>
      </c>
      <c r="G1581" s="219"/>
      <c r="H1581" s="223" t="s">
        <v>34</v>
      </c>
      <c r="I1581" s="224"/>
      <c r="J1581" s="219"/>
      <c r="K1581" s="219"/>
      <c r="L1581" s="225"/>
      <c r="M1581" s="226"/>
      <c r="N1581" s="227"/>
      <c r="O1581" s="227"/>
      <c r="P1581" s="227"/>
      <c r="Q1581" s="227"/>
      <c r="R1581" s="227"/>
      <c r="S1581" s="227"/>
      <c r="T1581" s="228"/>
      <c r="AT1581" s="229" t="s">
        <v>162</v>
      </c>
      <c r="AU1581" s="229" t="s">
        <v>86</v>
      </c>
      <c r="AV1581" s="12" t="s">
        <v>84</v>
      </c>
      <c r="AW1581" s="12" t="s">
        <v>41</v>
      </c>
      <c r="AX1581" s="12" t="s">
        <v>77</v>
      </c>
      <c r="AY1581" s="229" t="s">
        <v>153</v>
      </c>
    </row>
    <row r="1582" spans="2:51" s="13" customFormat="1" ht="13.5">
      <c r="B1582" s="230"/>
      <c r="C1582" s="231"/>
      <c r="D1582" s="220" t="s">
        <v>162</v>
      </c>
      <c r="E1582" s="232" t="s">
        <v>34</v>
      </c>
      <c r="F1582" s="233" t="s">
        <v>518</v>
      </c>
      <c r="G1582" s="231"/>
      <c r="H1582" s="234">
        <v>7.207</v>
      </c>
      <c r="I1582" s="235"/>
      <c r="J1582" s="231"/>
      <c r="K1582" s="231"/>
      <c r="L1582" s="236"/>
      <c r="M1582" s="237"/>
      <c r="N1582" s="238"/>
      <c r="O1582" s="238"/>
      <c r="P1582" s="238"/>
      <c r="Q1582" s="238"/>
      <c r="R1582" s="238"/>
      <c r="S1582" s="238"/>
      <c r="T1582" s="239"/>
      <c r="AT1582" s="240" t="s">
        <v>162</v>
      </c>
      <c r="AU1582" s="240" t="s">
        <v>86</v>
      </c>
      <c r="AV1582" s="13" t="s">
        <v>86</v>
      </c>
      <c r="AW1582" s="13" t="s">
        <v>41</v>
      </c>
      <c r="AX1582" s="13" t="s">
        <v>77</v>
      </c>
      <c r="AY1582" s="240" t="s">
        <v>153</v>
      </c>
    </row>
    <row r="1583" spans="2:51" s="14" customFormat="1" ht="13.5">
      <c r="B1583" s="241"/>
      <c r="C1583" s="242"/>
      <c r="D1583" s="243" t="s">
        <v>162</v>
      </c>
      <c r="E1583" s="244" t="s">
        <v>34</v>
      </c>
      <c r="F1583" s="245" t="s">
        <v>168</v>
      </c>
      <c r="G1583" s="242"/>
      <c r="H1583" s="246">
        <v>24.434</v>
      </c>
      <c r="I1583" s="247"/>
      <c r="J1583" s="242"/>
      <c r="K1583" s="242"/>
      <c r="L1583" s="248"/>
      <c r="M1583" s="249"/>
      <c r="N1583" s="250"/>
      <c r="O1583" s="250"/>
      <c r="P1583" s="250"/>
      <c r="Q1583" s="250"/>
      <c r="R1583" s="250"/>
      <c r="S1583" s="250"/>
      <c r="T1583" s="251"/>
      <c r="AT1583" s="252" t="s">
        <v>162</v>
      </c>
      <c r="AU1583" s="252" t="s">
        <v>86</v>
      </c>
      <c r="AV1583" s="14" t="s">
        <v>160</v>
      </c>
      <c r="AW1583" s="14" t="s">
        <v>41</v>
      </c>
      <c r="AX1583" s="14" t="s">
        <v>84</v>
      </c>
      <c r="AY1583" s="252" t="s">
        <v>153</v>
      </c>
    </row>
    <row r="1584" spans="2:65" s="1" customFormat="1" ht="31.5" customHeight="1">
      <c r="B1584" s="43"/>
      <c r="C1584" s="206" t="s">
        <v>1388</v>
      </c>
      <c r="D1584" s="206" t="s">
        <v>155</v>
      </c>
      <c r="E1584" s="207" t="s">
        <v>1389</v>
      </c>
      <c r="F1584" s="208" t="s">
        <v>1390</v>
      </c>
      <c r="G1584" s="209" t="s">
        <v>423</v>
      </c>
      <c r="H1584" s="210">
        <v>24.433</v>
      </c>
      <c r="I1584" s="211"/>
      <c r="J1584" s="212">
        <f>ROUND(I1584*H1584,2)</f>
        <v>0</v>
      </c>
      <c r="K1584" s="208" t="s">
        <v>159</v>
      </c>
      <c r="L1584" s="63"/>
      <c r="M1584" s="213" t="s">
        <v>34</v>
      </c>
      <c r="N1584" s="214" t="s">
        <v>48</v>
      </c>
      <c r="O1584" s="44"/>
      <c r="P1584" s="215">
        <f>O1584*H1584</f>
        <v>0</v>
      </c>
      <c r="Q1584" s="215">
        <v>7E-05</v>
      </c>
      <c r="R1584" s="215">
        <f>Q1584*H1584</f>
        <v>0.0017103099999999998</v>
      </c>
      <c r="S1584" s="215">
        <v>0</v>
      </c>
      <c r="T1584" s="216">
        <f>S1584*H1584</f>
        <v>0</v>
      </c>
      <c r="AR1584" s="25" t="s">
        <v>288</v>
      </c>
      <c r="AT1584" s="25" t="s">
        <v>155</v>
      </c>
      <c r="AU1584" s="25" t="s">
        <v>86</v>
      </c>
      <c r="AY1584" s="25" t="s">
        <v>153</v>
      </c>
      <c r="BE1584" s="217">
        <f>IF(N1584="základní",J1584,0)</f>
        <v>0</v>
      </c>
      <c r="BF1584" s="217">
        <f>IF(N1584="snížená",J1584,0)</f>
        <v>0</v>
      </c>
      <c r="BG1584" s="217">
        <f>IF(N1584="zákl. přenesená",J1584,0)</f>
        <v>0</v>
      </c>
      <c r="BH1584" s="217">
        <f>IF(N1584="sníž. přenesená",J1584,0)</f>
        <v>0</v>
      </c>
      <c r="BI1584" s="217">
        <f>IF(N1584="nulová",J1584,0)</f>
        <v>0</v>
      </c>
      <c r="BJ1584" s="25" t="s">
        <v>84</v>
      </c>
      <c r="BK1584" s="217">
        <f>ROUND(I1584*H1584,2)</f>
        <v>0</v>
      </c>
      <c r="BL1584" s="25" t="s">
        <v>288</v>
      </c>
      <c r="BM1584" s="25" t="s">
        <v>1391</v>
      </c>
    </row>
    <row r="1585" spans="2:51" s="12" customFormat="1" ht="13.5">
      <c r="B1585" s="218"/>
      <c r="C1585" s="219"/>
      <c r="D1585" s="220" t="s">
        <v>162</v>
      </c>
      <c r="E1585" s="221" t="s">
        <v>34</v>
      </c>
      <c r="F1585" s="222" t="s">
        <v>508</v>
      </c>
      <c r="G1585" s="219"/>
      <c r="H1585" s="223" t="s">
        <v>34</v>
      </c>
      <c r="I1585" s="224"/>
      <c r="J1585" s="219"/>
      <c r="K1585" s="219"/>
      <c r="L1585" s="225"/>
      <c r="M1585" s="226"/>
      <c r="N1585" s="227"/>
      <c r="O1585" s="227"/>
      <c r="P1585" s="227"/>
      <c r="Q1585" s="227"/>
      <c r="R1585" s="227"/>
      <c r="S1585" s="227"/>
      <c r="T1585" s="228"/>
      <c r="AT1585" s="229" t="s">
        <v>162</v>
      </c>
      <c r="AU1585" s="229" t="s">
        <v>86</v>
      </c>
      <c r="AV1585" s="12" t="s">
        <v>84</v>
      </c>
      <c r="AW1585" s="12" t="s">
        <v>41</v>
      </c>
      <c r="AX1585" s="12" t="s">
        <v>77</v>
      </c>
      <c r="AY1585" s="229" t="s">
        <v>153</v>
      </c>
    </row>
    <row r="1586" spans="2:51" s="12" customFormat="1" ht="13.5">
      <c r="B1586" s="218"/>
      <c r="C1586" s="219"/>
      <c r="D1586" s="220" t="s">
        <v>162</v>
      </c>
      <c r="E1586" s="221" t="s">
        <v>34</v>
      </c>
      <c r="F1586" s="222" t="s">
        <v>509</v>
      </c>
      <c r="G1586" s="219"/>
      <c r="H1586" s="223" t="s">
        <v>34</v>
      </c>
      <c r="I1586" s="224"/>
      <c r="J1586" s="219"/>
      <c r="K1586" s="219"/>
      <c r="L1586" s="225"/>
      <c r="M1586" s="226"/>
      <c r="N1586" s="227"/>
      <c r="O1586" s="227"/>
      <c r="P1586" s="227"/>
      <c r="Q1586" s="227"/>
      <c r="R1586" s="227"/>
      <c r="S1586" s="227"/>
      <c r="T1586" s="228"/>
      <c r="AT1586" s="229" t="s">
        <v>162</v>
      </c>
      <c r="AU1586" s="229" t="s">
        <v>86</v>
      </c>
      <c r="AV1586" s="12" t="s">
        <v>84</v>
      </c>
      <c r="AW1586" s="12" t="s">
        <v>41</v>
      </c>
      <c r="AX1586" s="12" t="s">
        <v>77</v>
      </c>
      <c r="AY1586" s="229" t="s">
        <v>153</v>
      </c>
    </row>
    <row r="1587" spans="2:51" s="13" customFormat="1" ht="13.5">
      <c r="B1587" s="230"/>
      <c r="C1587" s="231"/>
      <c r="D1587" s="220" t="s">
        <v>162</v>
      </c>
      <c r="E1587" s="232" t="s">
        <v>34</v>
      </c>
      <c r="F1587" s="233" t="s">
        <v>510</v>
      </c>
      <c r="G1587" s="231"/>
      <c r="H1587" s="234">
        <v>5.276</v>
      </c>
      <c r="I1587" s="235"/>
      <c r="J1587" s="231"/>
      <c r="K1587" s="231"/>
      <c r="L1587" s="236"/>
      <c r="M1587" s="237"/>
      <c r="N1587" s="238"/>
      <c r="O1587" s="238"/>
      <c r="P1587" s="238"/>
      <c r="Q1587" s="238"/>
      <c r="R1587" s="238"/>
      <c r="S1587" s="238"/>
      <c r="T1587" s="239"/>
      <c r="AT1587" s="240" t="s">
        <v>162</v>
      </c>
      <c r="AU1587" s="240" t="s">
        <v>86</v>
      </c>
      <c r="AV1587" s="13" t="s">
        <v>86</v>
      </c>
      <c r="AW1587" s="13" t="s">
        <v>41</v>
      </c>
      <c r="AX1587" s="13" t="s">
        <v>77</v>
      </c>
      <c r="AY1587" s="240" t="s">
        <v>153</v>
      </c>
    </row>
    <row r="1588" spans="2:51" s="12" customFormat="1" ht="13.5">
      <c r="B1588" s="218"/>
      <c r="C1588" s="219"/>
      <c r="D1588" s="220" t="s">
        <v>162</v>
      </c>
      <c r="E1588" s="221" t="s">
        <v>34</v>
      </c>
      <c r="F1588" s="222" t="s">
        <v>511</v>
      </c>
      <c r="G1588" s="219"/>
      <c r="H1588" s="223" t="s">
        <v>34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162</v>
      </c>
      <c r="AU1588" s="229" t="s">
        <v>86</v>
      </c>
      <c r="AV1588" s="12" t="s">
        <v>84</v>
      </c>
      <c r="AW1588" s="12" t="s">
        <v>41</v>
      </c>
      <c r="AX1588" s="12" t="s">
        <v>77</v>
      </c>
      <c r="AY1588" s="229" t="s">
        <v>153</v>
      </c>
    </row>
    <row r="1589" spans="2:51" s="13" customFormat="1" ht="13.5">
      <c r="B1589" s="230"/>
      <c r="C1589" s="231"/>
      <c r="D1589" s="220" t="s">
        <v>162</v>
      </c>
      <c r="E1589" s="232" t="s">
        <v>34</v>
      </c>
      <c r="F1589" s="233" t="s">
        <v>512</v>
      </c>
      <c r="G1589" s="231"/>
      <c r="H1589" s="234">
        <v>19.157</v>
      </c>
      <c r="I1589" s="235"/>
      <c r="J1589" s="231"/>
      <c r="K1589" s="231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162</v>
      </c>
      <c r="AU1589" s="240" t="s">
        <v>86</v>
      </c>
      <c r="AV1589" s="13" t="s">
        <v>86</v>
      </c>
      <c r="AW1589" s="13" t="s">
        <v>6</v>
      </c>
      <c r="AX1589" s="13" t="s">
        <v>77</v>
      </c>
      <c r="AY1589" s="240" t="s">
        <v>153</v>
      </c>
    </row>
    <row r="1590" spans="2:51" s="14" customFormat="1" ht="13.5">
      <c r="B1590" s="241"/>
      <c r="C1590" s="242"/>
      <c r="D1590" s="243" t="s">
        <v>162</v>
      </c>
      <c r="E1590" s="244" t="s">
        <v>34</v>
      </c>
      <c r="F1590" s="245" t="s">
        <v>168</v>
      </c>
      <c r="G1590" s="242"/>
      <c r="H1590" s="246">
        <v>24.433</v>
      </c>
      <c r="I1590" s="247"/>
      <c r="J1590" s="242"/>
      <c r="K1590" s="242"/>
      <c r="L1590" s="248"/>
      <c r="M1590" s="249"/>
      <c r="N1590" s="250"/>
      <c r="O1590" s="250"/>
      <c r="P1590" s="250"/>
      <c r="Q1590" s="250"/>
      <c r="R1590" s="250"/>
      <c r="S1590" s="250"/>
      <c r="T1590" s="251"/>
      <c r="AT1590" s="252" t="s">
        <v>162</v>
      </c>
      <c r="AU1590" s="252" t="s">
        <v>86</v>
      </c>
      <c r="AV1590" s="14" t="s">
        <v>160</v>
      </c>
      <c r="AW1590" s="14" t="s">
        <v>41</v>
      </c>
      <c r="AX1590" s="14" t="s">
        <v>84</v>
      </c>
      <c r="AY1590" s="252" t="s">
        <v>153</v>
      </c>
    </row>
    <row r="1591" spans="2:65" s="1" customFormat="1" ht="31.5" customHeight="1">
      <c r="B1591" s="43"/>
      <c r="C1591" s="206" t="s">
        <v>1392</v>
      </c>
      <c r="D1591" s="206" t="s">
        <v>155</v>
      </c>
      <c r="E1591" s="207" t="s">
        <v>1393</v>
      </c>
      <c r="F1591" s="208" t="s">
        <v>1394</v>
      </c>
      <c r="G1591" s="209" t="s">
        <v>423</v>
      </c>
      <c r="H1591" s="210">
        <v>6.738</v>
      </c>
      <c r="I1591" s="211"/>
      <c r="J1591" s="212">
        <f>ROUND(I1591*H1591,2)</f>
        <v>0</v>
      </c>
      <c r="K1591" s="208" t="s">
        <v>159</v>
      </c>
      <c r="L1591" s="63"/>
      <c r="M1591" s="213" t="s">
        <v>34</v>
      </c>
      <c r="N1591" s="214" t="s">
        <v>48</v>
      </c>
      <c r="O1591" s="44"/>
      <c r="P1591" s="215">
        <f>O1591*H1591</f>
        <v>0</v>
      </c>
      <c r="Q1591" s="215">
        <v>0</v>
      </c>
      <c r="R1591" s="215">
        <f>Q1591*H1591</f>
        <v>0</v>
      </c>
      <c r="S1591" s="215">
        <v>0</v>
      </c>
      <c r="T1591" s="216">
        <f>S1591*H1591</f>
        <v>0</v>
      </c>
      <c r="AR1591" s="25" t="s">
        <v>288</v>
      </c>
      <c r="AT1591" s="25" t="s">
        <v>155</v>
      </c>
      <c r="AU1591" s="25" t="s">
        <v>86</v>
      </c>
      <c r="AY1591" s="25" t="s">
        <v>153</v>
      </c>
      <c r="BE1591" s="217">
        <f>IF(N1591="základní",J1591,0)</f>
        <v>0</v>
      </c>
      <c r="BF1591" s="217">
        <f>IF(N1591="snížená",J1591,0)</f>
        <v>0</v>
      </c>
      <c r="BG1591" s="217">
        <f>IF(N1591="zákl. přenesená",J1591,0)</f>
        <v>0</v>
      </c>
      <c r="BH1591" s="217">
        <f>IF(N1591="sníž. přenesená",J1591,0)</f>
        <v>0</v>
      </c>
      <c r="BI1591" s="217">
        <f>IF(N1591="nulová",J1591,0)</f>
        <v>0</v>
      </c>
      <c r="BJ1591" s="25" t="s">
        <v>84</v>
      </c>
      <c r="BK1591" s="217">
        <f>ROUND(I1591*H1591,2)</f>
        <v>0</v>
      </c>
      <c r="BL1591" s="25" t="s">
        <v>288</v>
      </c>
      <c r="BM1591" s="25" t="s">
        <v>1395</v>
      </c>
    </row>
    <row r="1592" spans="2:51" s="12" customFormat="1" ht="13.5">
      <c r="B1592" s="218"/>
      <c r="C1592" s="219"/>
      <c r="D1592" s="220" t="s">
        <v>162</v>
      </c>
      <c r="E1592" s="221" t="s">
        <v>34</v>
      </c>
      <c r="F1592" s="222" t="s">
        <v>1396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162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153</v>
      </c>
    </row>
    <row r="1593" spans="2:51" s="13" customFormat="1" ht="13.5">
      <c r="B1593" s="230"/>
      <c r="C1593" s="231"/>
      <c r="D1593" s="220" t="s">
        <v>162</v>
      </c>
      <c r="E1593" s="232" t="s">
        <v>34</v>
      </c>
      <c r="F1593" s="233" t="s">
        <v>1397</v>
      </c>
      <c r="G1593" s="231"/>
      <c r="H1593" s="234">
        <v>6.738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162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153</v>
      </c>
    </row>
    <row r="1594" spans="2:51" s="14" customFormat="1" ht="13.5">
      <c r="B1594" s="241"/>
      <c r="C1594" s="242"/>
      <c r="D1594" s="243" t="s">
        <v>162</v>
      </c>
      <c r="E1594" s="244" t="s">
        <v>34</v>
      </c>
      <c r="F1594" s="245" t="s">
        <v>168</v>
      </c>
      <c r="G1594" s="242"/>
      <c r="H1594" s="246">
        <v>6.738</v>
      </c>
      <c r="I1594" s="247"/>
      <c r="J1594" s="242"/>
      <c r="K1594" s="242"/>
      <c r="L1594" s="248"/>
      <c r="M1594" s="249"/>
      <c r="N1594" s="250"/>
      <c r="O1594" s="250"/>
      <c r="P1594" s="250"/>
      <c r="Q1594" s="250"/>
      <c r="R1594" s="250"/>
      <c r="S1594" s="250"/>
      <c r="T1594" s="251"/>
      <c r="AT1594" s="252" t="s">
        <v>162</v>
      </c>
      <c r="AU1594" s="252" t="s">
        <v>86</v>
      </c>
      <c r="AV1594" s="14" t="s">
        <v>160</v>
      </c>
      <c r="AW1594" s="14" t="s">
        <v>41</v>
      </c>
      <c r="AX1594" s="14" t="s">
        <v>84</v>
      </c>
      <c r="AY1594" s="252" t="s">
        <v>153</v>
      </c>
    </row>
    <row r="1595" spans="2:65" s="1" customFormat="1" ht="22.5" customHeight="1">
      <c r="B1595" s="43"/>
      <c r="C1595" s="206" t="s">
        <v>1398</v>
      </c>
      <c r="D1595" s="206" t="s">
        <v>155</v>
      </c>
      <c r="E1595" s="207" t="s">
        <v>1399</v>
      </c>
      <c r="F1595" s="208" t="s">
        <v>1400</v>
      </c>
      <c r="G1595" s="209" t="s">
        <v>423</v>
      </c>
      <c r="H1595" s="210">
        <v>33.742</v>
      </c>
      <c r="I1595" s="211"/>
      <c r="J1595" s="212">
        <f>ROUND(I1595*H1595,2)</f>
        <v>0</v>
      </c>
      <c r="K1595" s="208" t="s">
        <v>159</v>
      </c>
      <c r="L1595" s="63"/>
      <c r="M1595" s="213" t="s">
        <v>34</v>
      </c>
      <c r="N1595" s="214" t="s">
        <v>48</v>
      </c>
      <c r="O1595" s="44"/>
      <c r="P1595" s="215">
        <f>O1595*H1595</f>
        <v>0</v>
      </c>
      <c r="Q1595" s="215">
        <v>0</v>
      </c>
      <c r="R1595" s="215">
        <f>Q1595*H1595</f>
        <v>0</v>
      </c>
      <c r="S1595" s="215">
        <v>0</v>
      </c>
      <c r="T1595" s="216">
        <f>S1595*H1595</f>
        <v>0</v>
      </c>
      <c r="AR1595" s="25" t="s">
        <v>288</v>
      </c>
      <c r="AT1595" s="25" t="s">
        <v>155</v>
      </c>
      <c r="AU1595" s="25" t="s">
        <v>86</v>
      </c>
      <c r="AY1595" s="25" t="s">
        <v>153</v>
      </c>
      <c r="BE1595" s="217">
        <f>IF(N1595="základní",J1595,0)</f>
        <v>0</v>
      </c>
      <c r="BF1595" s="217">
        <f>IF(N1595="snížená",J1595,0)</f>
        <v>0</v>
      </c>
      <c r="BG1595" s="217">
        <f>IF(N1595="zákl. přenesená",J1595,0)</f>
        <v>0</v>
      </c>
      <c r="BH1595" s="217">
        <f>IF(N1595="sníž. přenesená",J1595,0)</f>
        <v>0</v>
      </c>
      <c r="BI1595" s="217">
        <f>IF(N1595="nulová",J1595,0)</f>
        <v>0</v>
      </c>
      <c r="BJ1595" s="25" t="s">
        <v>84</v>
      </c>
      <c r="BK1595" s="217">
        <f>ROUND(I1595*H1595,2)</f>
        <v>0</v>
      </c>
      <c r="BL1595" s="25" t="s">
        <v>288</v>
      </c>
      <c r="BM1595" s="25" t="s">
        <v>1401</v>
      </c>
    </row>
    <row r="1596" spans="2:51" s="12" customFormat="1" ht="13.5">
      <c r="B1596" s="218"/>
      <c r="C1596" s="219"/>
      <c r="D1596" s="220" t="s">
        <v>162</v>
      </c>
      <c r="E1596" s="221" t="s">
        <v>34</v>
      </c>
      <c r="F1596" s="222" t="s">
        <v>1402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162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153</v>
      </c>
    </row>
    <row r="1597" spans="2:51" s="13" customFormat="1" ht="13.5">
      <c r="B1597" s="230"/>
      <c r="C1597" s="231"/>
      <c r="D1597" s="220" t="s">
        <v>162</v>
      </c>
      <c r="E1597" s="232" t="s">
        <v>34</v>
      </c>
      <c r="F1597" s="233" t="s">
        <v>1403</v>
      </c>
      <c r="G1597" s="231"/>
      <c r="H1597" s="234">
        <v>8.379</v>
      </c>
      <c r="I1597" s="235"/>
      <c r="J1597" s="231"/>
      <c r="K1597" s="231"/>
      <c r="L1597" s="236"/>
      <c r="M1597" s="237"/>
      <c r="N1597" s="238"/>
      <c r="O1597" s="238"/>
      <c r="P1597" s="238"/>
      <c r="Q1597" s="238"/>
      <c r="R1597" s="238"/>
      <c r="S1597" s="238"/>
      <c r="T1597" s="239"/>
      <c r="AT1597" s="240" t="s">
        <v>162</v>
      </c>
      <c r="AU1597" s="240" t="s">
        <v>86</v>
      </c>
      <c r="AV1597" s="13" t="s">
        <v>86</v>
      </c>
      <c r="AW1597" s="13" t="s">
        <v>41</v>
      </c>
      <c r="AX1597" s="13" t="s">
        <v>77</v>
      </c>
      <c r="AY1597" s="240" t="s">
        <v>153</v>
      </c>
    </row>
    <row r="1598" spans="2:51" s="12" customFormat="1" ht="13.5">
      <c r="B1598" s="218"/>
      <c r="C1598" s="219"/>
      <c r="D1598" s="220" t="s">
        <v>162</v>
      </c>
      <c r="E1598" s="221" t="s">
        <v>34</v>
      </c>
      <c r="F1598" s="222" t="s">
        <v>1404</v>
      </c>
      <c r="G1598" s="219"/>
      <c r="H1598" s="223" t="s">
        <v>34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162</v>
      </c>
      <c r="AU1598" s="229" t="s">
        <v>86</v>
      </c>
      <c r="AV1598" s="12" t="s">
        <v>84</v>
      </c>
      <c r="AW1598" s="12" t="s">
        <v>41</v>
      </c>
      <c r="AX1598" s="12" t="s">
        <v>77</v>
      </c>
      <c r="AY1598" s="229" t="s">
        <v>153</v>
      </c>
    </row>
    <row r="1599" spans="2:51" s="13" customFormat="1" ht="13.5">
      <c r="B1599" s="230"/>
      <c r="C1599" s="231"/>
      <c r="D1599" s="220" t="s">
        <v>162</v>
      </c>
      <c r="E1599" s="232" t="s">
        <v>34</v>
      </c>
      <c r="F1599" s="233" t="s">
        <v>1405</v>
      </c>
      <c r="G1599" s="231"/>
      <c r="H1599" s="234">
        <v>25.363</v>
      </c>
      <c r="I1599" s="235"/>
      <c r="J1599" s="231"/>
      <c r="K1599" s="231"/>
      <c r="L1599" s="236"/>
      <c r="M1599" s="237"/>
      <c r="N1599" s="238"/>
      <c r="O1599" s="238"/>
      <c r="P1599" s="238"/>
      <c r="Q1599" s="238"/>
      <c r="R1599" s="238"/>
      <c r="S1599" s="238"/>
      <c r="T1599" s="239"/>
      <c r="AT1599" s="240" t="s">
        <v>162</v>
      </c>
      <c r="AU1599" s="240" t="s">
        <v>86</v>
      </c>
      <c r="AV1599" s="13" t="s">
        <v>86</v>
      </c>
      <c r="AW1599" s="13" t="s">
        <v>41</v>
      </c>
      <c r="AX1599" s="13" t="s">
        <v>77</v>
      </c>
      <c r="AY1599" s="240" t="s">
        <v>153</v>
      </c>
    </row>
    <row r="1600" spans="2:51" s="14" customFormat="1" ht="13.5">
      <c r="B1600" s="241"/>
      <c r="C1600" s="242"/>
      <c r="D1600" s="243" t="s">
        <v>162</v>
      </c>
      <c r="E1600" s="244" t="s">
        <v>34</v>
      </c>
      <c r="F1600" s="245" t="s">
        <v>168</v>
      </c>
      <c r="G1600" s="242"/>
      <c r="H1600" s="246">
        <v>33.742</v>
      </c>
      <c r="I1600" s="247"/>
      <c r="J1600" s="242"/>
      <c r="K1600" s="242"/>
      <c r="L1600" s="248"/>
      <c r="M1600" s="249"/>
      <c r="N1600" s="250"/>
      <c r="O1600" s="250"/>
      <c r="P1600" s="250"/>
      <c r="Q1600" s="250"/>
      <c r="R1600" s="250"/>
      <c r="S1600" s="250"/>
      <c r="T1600" s="251"/>
      <c r="AT1600" s="252" t="s">
        <v>162</v>
      </c>
      <c r="AU1600" s="252" t="s">
        <v>86</v>
      </c>
      <c r="AV1600" s="14" t="s">
        <v>160</v>
      </c>
      <c r="AW1600" s="14" t="s">
        <v>41</v>
      </c>
      <c r="AX1600" s="14" t="s">
        <v>84</v>
      </c>
      <c r="AY1600" s="252" t="s">
        <v>153</v>
      </c>
    </row>
    <row r="1601" spans="2:65" s="1" customFormat="1" ht="31.5" customHeight="1">
      <c r="B1601" s="43"/>
      <c r="C1601" s="206" t="s">
        <v>1406</v>
      </c>
      <c r="D1601" s="206" t="s">
        <v>155</v>
      </c>
      <c r="E1601" s="207" t="s">
        <v>1407</v>
      </c>
      <c r="F1601" s="208" t="s">
        <v>1408</v>
      </c>
      <c r="G1601" s="209" t="s">
        <v>158</v>
      </c>
      <c r="H1601" s="210">
        <v>318.773</v>
      </c>
      <c r="I1601" s="211"/>
      <c r="J1601" s="212">
        <f>ROUND(I1601*H1601,2)</f>
        <v>0</v>
      </c>
      <c r="K1601" s="208" t="s">
        <v>159</v>
      </c>
      <c r="L1601" s="63"/>
      <c r="M1601" s="213" t="s">
        <v>34</v>
      </c>
      <c r="N1601" s="214" t="s">
        <v>48</v>
      </c>
      <c r="O1601" s="44"/>
      <c r="P1601" s="215">
        <f>O1601*H1601</f>
        <v>0</v>
      </c>
      <c r="Q1601" s="215">
        <v>1E-05</v>
      </c>
      <c r="R1601" s="215">
        <f>Q1601*H1601</f>
        <v>0.0031877300000000006</v>
      </c>
      <c r="S1601" s="215">
        <v>0</v>
      </c>
      <c r="T1601" s="216">
        <f>S1601*H1601</f>
        <v>0</v>
      </c>
      <c r="AR1601" s="25" t="s">
        <v>288</v>
      </c>
      <c r="AT1601" s="25" t="s">
        <v>155</v>
      </c>
      <c r="AU1601" s="25" t="s">
        <v>86</v>
      </c>
      <c r="AY1601" s="25" t="s">
        <v>153</v>
      </c>
      <c r="BE1601" s="217">
        <f>IF(N1601="základní",J1601,0)</f>
        <v>0</v>
      </c>
      <c r="BF1601" s="217">
        <f>IF(N1601="snížená",J1601,0)</f>
        <v>0</v>
      </c>
      <c r="BG1601" s="217">
        <f>IF(N1601="zákl. přenesená",J1601,0)</f>
        <v>0</v>
      </c>
      <c r="BH1601" s="217">
        <f>IF(N1601="sníž. přenesená",J1601,0)</f>
        <v>0</v>
      </c>
      <c r="BI1601" s="217">
        <f>IF(N1601="nulová",J1601,0)</f>
        <v>0</v>
      </c>
      <c r="BJ1601" s="25" t="s">
        <v>84</v>
      </c>
      <c r="BK1601" s="217">
        <f>ROUND(I1601*H1601,2)</f>
        <v>0</v>
      </c>
      <c r="BL1601" s="25" t="s">
        <v>288</v>
      </c>
      <c r="BM1601" s="25" t="s">
        <v>1409</v>
      </c>
    </row>
    <row r="1602" spans="2:51" s="12" customFormat="1" ht="13.5">
      <c r="B1602" s="218"/>
      <c r="C1602" s="219"/>
      <c r="D1602" s="220" t="s">
        <v>162</v>
      </c>
      <c r="E1602" s="221" t="s">
        <v>34</v>
      </c>
      <c r="F1602" s="222" t="s">
        <v>1410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162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153</v>
      </c>
    </row>
    <row r="1603" spans="2:51" s="12" customFormat="1" ht="13.5">
      <c r="B1603" s="218"/>
      <c r="C1603" s="219"/>
      <c r="D1603" s="220" t="s">
        <v>162</v>
      </c>
      <c r="E1603" s="221" t="s">
        <v>34</v>
      </c>
      <c r="F1603" s="222" t="s">
        <v>468</v>
      </c>
      <c r="G1603" s="219"/>
      <c r="H1603" s="223" t="s">
        <v>34</v>
      </c>
      <c r="I1603" s="224"/>
      <c r="J1603" s="219"/>
      <c r="K1603" s="219"/>
      <c r="L1603" s="225"/>
      <c r="M1603" s="226"/>
      <c r="N1603" s="227"/>
      <c r="O1603" s="227"/>
      <c r="P1603" s="227"/>
      <c r="Q1603" s="227"/>
      <c r="R1603" s="227"/>
      <c r="S1603" s="227"/>
      <c r="T1603" s="228"/>
      <c r="AT1603" s="229" t="s">
        <v>162</v>
      </c>
      <c r="AU1603" s="229" t="s">
        <v>86</v>
      </c>
      <c r="AV1603" s="12" t="s">
        <v>84</v>
      </c>
      <c r="AW1603" s="12" t="s">
        <v>41</v>
      </c>
      <c r="AX1603" s="12" t="s">
        <v>77</v>
      </c>
      <c r="AY1603" s="229" t="s">
        <v>153</v>
      </c>
    </row>
    <row r="1604" spans="2:51" s="13" customFormat="1" ht="13.5">
      <c r="B1604" s="230"/>
      <c r="C1604" s="231"/>
      <c r="D1604" s="220" t="s">
        <v>162</v>
      </c>
      <c r="E1604" s="232" t="s">
        <v>34</v>
      </c>
      <c r="F1604" s="233" t="s">
        <v>470</v>
      </c>
      <c r="G1604" s="231"/>
      <c r="H1604" s="234">
        <v>56.967</v>
      </c>
      <c r="I1604" s="235"/>
      <c r="J1604" s="231"/>
      <c r="K1604" s="231"/>
      <c r="L1604" s="236"/>
      <c r="M1604" s="237"/>
      <c r="N1604" s="238"/>
      <c r="O1604" s="238"/>
      <c r="P1604" s="238"/>
      <c r="Q1604" s="238"/>
      <c r="R1604" s="238"/>
      <c r="S1604" s="238"/>
      <c r="T1604" s="239"/>
      <c r="AT1604" s="240" t="s">
        <v>162</v>
      </c>
      <c r="AU1604" s="240" t="s">
        <v>86</v>
      </c>
      <c r="AV1604" s="13" t="s">
        <v>86</v>
      </c>
      <c r="AW1604" s="13" t="s">
        <v>41</v>
      </c>
      <c r="AX1604" s="13" t="s">
        <v>77</v>
      </c>
      <c r="AY1604" s="240" t="s">
        <v>153</v>
      </c>
    </row>
    <row r="1605" spans="2:51" s="12" customFormat="1" ht="13.5">
      <c r="B1605" s="218"/>
      <c r="C1605" s="219"/>
      <c r="D1605" s="220" t="s">
        <v>162</v>
      </c>
      <c r="E1605" s="221" t="s">
        <v>34</v>
      </c>
      <c r="F1605" s="222" t="s">
        <v>325</v>
      </c>
      <c r="G1605" s="219"/>
      <c r="H1605" s="223" t="s">
        <v>34</v>
      </c>
      <c r="I1605" s="224"/>
      <c r="J1605" s="219"/>
      <c r="K1605" s="219"/>
      <c r="L1605" s="225"/>
      <c r="M1605" s="226"/>
      <c r="N1605" s="227"/>
      <c r="O1605" s="227"/>
      <c r="P1605" s="227"/>
      <c r="Q1605" s="227"/>
      <c r="R1605" s="227"/>
      <c r="S1605" s="227"/>
      <c r="T1605" s="228"/>
      <c r="AT1605" s="229" t="s">
        <v>162</v>
      </c>
      <c r="AU1605" s="229" t="s">
        <v>86</v>
      </c>
      <c r="AV1605" s="12" t="s">
        <v>84</v>
      </c>
      <c r="AW1605" s="12" t="s">
        <v>41</v>
      </c>
      <c r="AX1605" s="12" t="s">
        <v>77</v>
      </c>
      <c r="AY1605" s="229" t="s">
        <v>153</v>
      </c>
    </row>
    <row r="1606" spans="2:51" s="12" customFormat="1" ht="13.5">
      <c r="B1606" s="218"/>
      <c r="C1606" s="219"/>
      <c r="D1606" s="220" t="s">
        <v>162</v>
      </c>
      <c r="E1606" s="221" t="s">
        <v>34</v>
      </c>
      <c r="F1606" s="222" t="s">
        <v>326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162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153</v>
      </c>
    </row>
    <row r="1607" spans="2:51" s="13" customFormat="1" ht="13.5">
      <c r="B1607" s="230"/>
      <c r="C1607" s="231"/>
      <c r="D1607" s="220" t="s">
        <v>162</v>
      </c>
      <c r="E1607" s="232" t="s">
        <v>34</v>
      </c>
      <c r="F1607" s="233" t="s">
        <v>327</v>
      </c>
      <c r="G1607" s="231"/>
      <c r="H1607" s="234">
        <v>63.229</v>
      </c>
      <c r="I1607" s="235"/>
      <c r="J1607" s="231"/>
      <c r="K1607" s="231"/>
      <c r="L1607" s="236"/>
      <c r="M1607" s="237"/>
      <c r="N1607" s="238"/>
      <c r="O1607" s="238"/>
      <c r="P1607" s="238"/>
      <c r="Q1607" s="238"/>
      <c r="R1607" s="238"/>
      <c r="S1607" s="238"/>
      <c r="T1607" s="239"/>
      <c r="AT1607" s="240" t="s">
        <v>162</v>
      </c>
      <c r="AU1607" s="240" t="s">
        <v>86</v>
      </c>
      <c r="AV1607" s="13" t="s">
        <v>86</v>
      </c>
      <c r="AW1607" s="13" t="s">
        <v>41</v>
      </c>
      <c r="AX1607" s="13" t="s">
        <v>77</v>
      </c>
      <c r="AY1607" s="240" t="s">
        <v>153</v>
      </c>
    </row>
    <row r="1608" spans="2:51" s="12" customFormat="1" ht="13.5">
      <c r="B1608" s="218"/>
      <c r="C1608" s="219"/>
      <c r="D1608" s="220" t="s">
        <v>162</v>
      </c>
      <c r="E1608" s="221" t="s">
        <v>34</v>
      </c>
      <c r="F1608" s="222" t="s">
        <v>471</v>
      </c>
      <c r="G1608" s="219"/>
      <c r="H1608" s="223" t="s">
        <v>34</v>
      </c>
      <c r="I1608" s="224"/>
      <c r="J1608" s="219"/>
      <c r="K1608" s="219"/>
      <c r="L1608" s="225"/>
      <c r="M1608" s="226"/>
      <c r="N1608" s="227"/>
      <c r="O1608" s="227"/>
      <c r="P1608" s="227"/>
      <c r="Q1608" s="227"/>
      <c r="R1608" s="227"/>
      <c r="S1608" s="227"/>
      <c r="T1608" s="228"/>
      <c r="AT1608" s="229" t="s">
        <v>162</v>
      </c>
      <c r="AU1608" s="229" t="s">
        <v>86</v>
      </c>
      <c r="AV1608" s="12" t="s">
        <v>84</v>
      </c>
      <c r="AW1608" s="12" t="s">
        <v>41</v>
      </c>
      <c r="AX1608" s="12" t="s">
        <v>77</v>
      </c>
      <c r="AY1608" s="229" t="s">
        <v>153</v>
      </c>
    </row>
    <row r="1609" spans="2:51" s="13" customFormat="1" ht="13.5">
      <c r="B1609" s="230"/>
      <c r="C1609" s="231"/>
      <c r="D1609" s="220" t="s">
        <v>162</v>
      </c>
      <c r="E1609" s="232" t="s">
        <v>34</v>
      </c>
      <c r="F1609" s="233" t="s">
        <v>472</v>
      </c>
      <c r="G1609" s="231"/>
      <c r="H1609" s="234">
        <v>37.513</v>
      </c>
      <c r="I1609" s="235"/>
      <c r="J1609" s="231"/>
      <c r="K1609" s="231"/>
      <c r="L1609" s="236"/>
      <c r="M1609" s="237"/>
      <c r="N1609" s="238"/>
      <c r="O1609" s="238"/>
      <c r="P1609" s="238"/>
      <c r="Q1609" s="238"/>
      <c r="R1609" s="238"/>
      <c r="S1609" s="238"/>
      <c r="T1609" s="239"/>
      <c r="AT1609" s="240" t="s">
        <v>162</v>
      </c>
      <c r="AU1609" s="240" t="s">
        <v>86</v>
      </c>
      <c r="AV1609" s="13" t="s">
        <v>86</v>
      </c>
      <c r="AW1609" s="13" t="s">
        <v>41</v>
      </c>
      <c r="AX1609" s="13" t="s">
        <v>77</v>
      </c>
      <c r="AY1609" s="240" t="s">
        <v>153</v>
      </c>
    </row>
    <row r="1610" spans="2:51" s="12" customFormat="1" ht="13.5">
      <c r="B1610" s="218"/>
      <c r="C1610" s="219"/>
      <c r="D1610" s="220" t="s">
        <v>162</v>
      </c>
      <c r="E1610" s="221" t="s">
        <v>34</v>
      </c>
      <c r="F1610" s="222" t="s">
        <v>473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162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153</v>
      </c>
    </row>
    <row r="1611" spans="2:51" s="13" customFormat="1" ht="13.5">
      <c r="B1611" s="230"/>
      <c r="C1611" s="231"/>
      <c r="D1611" s="220" t="s">
        <v>162</v>
      </c>
      <c r="E1611" s="232" t="s">
        <v>34</v>
      </c>
      <c r="F1611" s="233" t="s">
        <v>474</v>
      </c>
      <c r="G1611" s="231"/>
      <c r="H1611" s="234">
        <v>17.303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162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153</v>
      </c>
    </row>
    <row r="1612" spans="2:51" s="12" customFormat="1" ht="13.5">
      <c r="B1612" s="218"/>
      <c r="C1612" s="219"/>
      <c r="D1612" s="220" t="s">
        <v>162</v>
      </c>
      <c r="E1612" s="221" t="s">
        <v>34</v>
      </c>
      <c r="F1612" s="222" t="s">
        <v>1411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162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153</v>
      </c>
    </row>
    <row r="1613" spans="2:51" s="12" customFormat="1" ht="13.5">
      <c r="B1613" s="218"/>
      <c r="C1613" s="219"/>
      <c r="D1613" s="220" t="s">
        <v>162</v>
      </c>
      <c r="E1613" s="221" t="s">
        <v>34</v>
      </c>
      <c r="F1613" s="222" t="s">
        <v>325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162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153</v>
      </c>
    </row>
    <row r="1614" spans="2:51" s="12" customFormat="1" ht="13.5">
      <c r="B1614" s="218"/>
      <c r="C1614" s="219"/>
      <c r="D1614" s="220" t="s">
        <v>162</v>
      </c>
      <c r="E1614" s="221" t="s">
        <v>34</v>
      </c>
      <c r="F1614" s="222" t="s">
        <v>326</v>
      </c>
      <c r="G1614" s="219"/>
      <c r="H1614" s="223" t="s">
        <v>34</v>
      </c>
      <c r="I1614" s="224"/>
      <c r="J1614" s="219"/>
      <c r="K1614" s="219"/>
      <c r="L1614" s="225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162</v>
      </c>
      <c r="AU1614" s="229" t="s">
        <v>86</v>
      </c>
      <c r="AV1614" s="12" t="s">
        <v>84</v>
      </c>
      <c r="AW1614" s="12" t="s">
        <v>41</v>
      </c>
      <c r="AX1614" s="12" t="s">
        <v>77</v>
      </c>
      <c r="AY1614" s="229" t="s">
        <v>153</v>
      </c>
    </row>
    <row r="1615" spans="2:51" s="13" customFormat="1" ht="13.5">
      <c r="B1615" s="230"/>
      <c r="C1615" s="231"/>
      <c r="D1615" s="220" t="s">
        <v>162</v>
      </c>
      <c r="E1615" s="232" t="s">
        <v>34</v>
      </c>
      <c r="F1615" s="233" t="s">
        <v>327</v>
      </c>
      <c r="G1615" s="231"/>
      <c r="H1615" s="234">
        <v>63.229</v>
      </c>
      <c r="I1615" s="235"/>
      <c r="J1615" s="231"/>
      <c r="K1615" s="231"/>
      <c r="L1615" s="236"/>
      <c r="M1615" s="237"/>
      <c r="N1615" s="238"/>
      <c r="O1615" s="238"/>
      <c r="P1615" s="238"/>
      <c r="Q1615" s="238"/>
      <c r="R1615" s="238"/>
      <c r="S1615" s="238"/>
      <c r="T1615" s="239"/>
      <c r="AT1615" s="240" t="s">
        <v>162</v>
      </c>
      <c r="AU1615" s="240" t="s">
        <v>86</v>
      </c>
      <c r="AV1615" s="13" t="s">
        <v>86</v>
      </c>
      <c r="AW1615" s="13" t="s">
        <v>41</v>
      </c>
      <c r="AX1615" s="13" t="s">
        <v>77</v>
      </c>
      <c r="AY1615" s="240" t="s">
        <v>153</v>
      </c>
    </row>
    <row r="1616" spans="2:51" s="12" customFormat="1" ht="13.5">
      <c r="B1616" s="218"/>
      <c r="C1616" s="219"/>
      <c r="D1616" s="220" t="s">
        <v>162</v>
      </c>
      <c r="E1616" s="221" t="s">
        <v>34</v>
      </c>
      <c r="F1616" s="222" t="s">
        <v>473</v>
      </c>
      <c r="G1616" s="219"/>
      <c r="H1616" s="223" t="s">
        <v>34</v>
      </c>
      <c r="I1616" s="224"/>
      <c r="J1616" s="219"/>
      <c r="K1616" s="219"/>
      <c r="L1616" s="225"/>
      <c r="M1616" s="226"/>
      <c r="N1616" s="227"/>
      <c r="O1616" s="227"/>
      <c r="P1616" s="227"/>
      <c r="Q1616" s="227"/>
      <c r="R1616" s="227"/>
      <c r="S1616" s="227"/>
      <c r="T1616" s="228"/>
      <c r="AT1616" s="229" t="s">
        <v>162</v>
      </c>
      <c r="AU1616" s="229" t="s">
        <v>86</v>
      </c>
      <c r="AV1616" s="12" t="s">
        <v>84</v>
      </c>
      <c r="AW1616" s="12" t="s">
        <v>41</v>
      </c>
      <c r="AX1616" s="12" t="s">
        <v>77</v>
      </c>
      <c r="AY1616" s="229" t="s">
        <v>153</v>
      </c>
    </row>
    <row r="1617" spans="2:51" s="13" customFormat="1" ht="13.5">
      <c r="B1617" s="230"/>
      <c r="C1617" s="231"/>
      <c r="D1617" s="220" t="s">
        <v>162</v>
      </c>
      <c r="E1617" s="232" t="s">
        <v>34</v>
      </c>
      <c r="F1617" s="233" t="s">
        <v>474</v>
      </c>
      <c r="G1617" s="231"/>
      <c r="H1617" s="234">
        <v>17.303</v>
      </c>
      <c r="I1617" s="235"/>
      <c r="J1617" s="231"/>
      <c r="K1617" s="231"/>
      <c r="L1617" s="236"/>
      <c r="M1617" s="237"/>
      <c r="N1617" s="238"/>
      <c r="O1617" s="238"/>
      <c r="P1617" s="238"/>
      <c r="Q1617" s="238"/>
      <c r="R1617" s="238"/>
      <c r="S1617" s="238"/>
      <c r="T1617" s="239"/>
      <c r="AT1617" s="240" t="s">
        <v>162</v>
      </c>
      <c r="AU1617" s="240" t="s">
        <v>86</v>
      </c>
      <c r="AV1617" s="13" t="s">
        <v>86</v>
      </c>
      <c r="AW1617" s="13" t="s">
        <v>41</v>
      </c>
      <c r="AX1617" s="13" t="s">
        <v>77</v>
      </c>
      <c r="AY1617" s="240" t="s">
        <v>153</v>
      </c>
    </row>
    <row r="1618" spans="2:51" s="12" customFormat="1" ht="13.5">
      <c r="B1618" s="218"/>
      <c r="C1618" s="219"/>
      <c r="D1618" s="220" t="s">
        <v>162</v>
      </c>
      <c r="E1618" s="221" t="s">
        <v>34</v>
      </c>
      <c r="F1618" s="222" t="s">
        <v>1412</v>
      </c>
      <c r="G1618" s="219"/>
      <c r="H1618" s="223" t="s">
        <v>34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162</v>
      </c>
      <c r="AU1618" s="229" t="s">
        <v>86</v>
      </c>
      <c r="AV1618" s="12" t="s">
        <v>84</v>
      </c>
      <c r="AW1618" s="12" t="s">
        <v>41</v>
      </c>
      <c r="AX1618" s="12" t="s">
        <v>77</v>
      </c>
      <c r="AY1618" s="229" t="s">
        <v>153</v>
      </c>
    </row>
    <row r="1619" spans="2:51" s="12" customFormat="1" ht="13.5">
      <c r="B1619" s="218"/>
      <c r="C1619" s="219"/>
      <c r="D1619" s="220" t="s">
        <v>162</v>
      </c>
      <c r="E1619" s="221" t="s">
        <v>34</v>
      </c>
      <c r="F1619" s="222" t="s">
        <v>325</v>
      </c>
      <c r="G1619" s="219"/>
      <c r="H1619" s="223" t="s">
        <v>34</v>
      </c>
      <c r="I1619" s="224"/>
      <c r="J1619" s="219"/>
      <c r="K1619" s="219"/>
      <c r="L1619" s="225"/>
      <c r="M1619" s="226"/>
      <c r="N1619" s="227"/>
      <c r="O1619" s="227"/>
      <c r="P1619" s="227"/>
      <c r="Q1619" s="227"/>
      <c r="R1619" s="227"/>
      <c r="S1619" s="227"/>
      <c r="T1619" s="228"/>
      <c r="AT1619" s="229" t="s">
        <v>162</v>
      </c>
      <c r="AU1619" s="229" t="s">
        <v>86</v>
      </c>
      <c r="AV1619" s="12" t="s">
        <v>84</v>
      </c>
      <c r="AW1619" s="12" t="s">
        <v>41</v>
      </c>
      <c r="AX1619" s="12" t="s">
        <v>77</v>
      </c>
      <c r="AY1619" s="229" t="s">
        <v>153</v>
      </c>
    </row>
    <row r="1620" spans="2:51" s="12" customFormat="1" ht="13.5">
      <c r="B1620" s="218"/>
      <c r="C1620" s="219"/>
      <c r="D1620" s="220" t="s">
        <v>162</v>
      </c>
      <c r="E1620" s="221" t="s">
        <v>34</v>
      </c>
      <c r="F1620" s="222" t="s">
        <v>326</v>
      </c>
      <c r="G1620" s="219"/>
      <c r="H1620" s="223" t="s">
        <v>34</v>
      </c>
      <c r="I1620" s="224"/>
      <c r="J1620" s="219"/>
      <c r="K1620" s="219"/>
      <c r="L1620" s="225"/>
      <c r="M1620" s="226"/>
      <c r="N1620" s="227"/>
      <c r="O1620" s="227"/>
      <c r="P1620" s="227"/>
      <c r="Q1620" s="227"/>
      <c r="R1620" s="227"/>
      <c r="S1620" s="227"/>
      <c r="T1620" s="228"/>
      <c r="AT1620" s="229" t="s">
        <v>162</v>
      </c>
      <c r="AU1620" s="229" t="s">
        <v>86</v>
      </c>
      <c r="AV1620" s="12" t="s">
        <v>84</v>
      </c>
      <c r="AW1620" s="12" t="s">
        <v>41</v>
      </c>
      <c r="AX1620" s="12" t="s">
        <v>77</v>
      </c>
      <c r="AY1620" s="229" t="s">
        <v>153</v>
      </c>
    </row>
    <row r="1621" spans="2:51" s="13" customFormat="1" ht="13.5">
      <c r="B1621" s="230"/>
      <c r="C1621" s="231"/>
      <c r="D1621" s="220" t="s">
        <v>162</v>
      </c>
      <c r="E1621" s="232" t="s">
        <v>34</v>
      </c>
      <c r="F1621" s="233" t="s">
        <v>327</v>
      </c>
      <c r="G1621" s="231"/>
      <c r="H1621" s="234">
        <v>63.229</v>
      </c>
      <c r="I1621" s="235"/>
      <c r="J1621" s="231"/>
      <c r="K1621" s="231"/>
      <c r="L1621" s="236"/>
      <c r="M1621" s="237"/>
      <c r="N1621" s="238"/>
      <c r="O1621" s="238"/>
      <c r="P1621" s="238"/>
      <c r="Q1621" s="238"/>
      <c r="R1621" s="238"/>
      <c r="S1621" s="238"/>
      <c r="T1621" s="239"/>
      <c r="AT1621" s="240" t="s">
        <v>162</v>
      </c>
      <c r="AU1621" s="240" t="s">
        <v>86</v>
      </c>
      <c r="AV1621" s="13" t="s">
        <v>86</v>
      </c>
      <c r="AW1621" s="13" t="s">
        <v>41</v>
      </c>
      <c r="AX1621" s="13" t="s">
        <v>77</v>
      </c>
      <c r="AY1621" s="240" t="s">
        <v>153</v>
      </c>
    </row>
    <row r="1622" spans="2:51" s="14" customFormat="1" ht="13.5">
      <c r="B1622" s="241"/>
      <c r="C1622" s="242"/>
      <c r="D1622" s="243" t="s">
        <v>162</v>
      </c>
      <c r="E1622" s="244" t="s">
        <v>34</v>
      </c>
      <c r="F1622" s="245" t="s">
        <v>168</v>
      </c>
      <c r="G1622" s="242"/>
      <c r="H1622" s="246">
        <v>318.773</v>
      </c>
      <c r="I1622" s="247"/>
      <c r="J1622" s="242"/>
      <c r="K1622" s="242"/>
      <c r="L1622" s="248"/>
      <c r="M1622" s="249"/>
      <c r="N1622" s="250"/>
      <c r="O1622" s="250"/>
      <c r="P1622" s="250"/>
      <c r="Q1622" s="250"/>
      <c r="R1622" s="250"/>
      <c r="S1622" s="250"/>
      <c r="T1622" s="251"/>
      <c r="AT1622" s="252" t="s">
        <v>162</v>
      </c>
      <c r="AU1622" s="252" t="s">
        <v>86</v>
      </c>
      <c r="AV1622" s="14" t="s">
        <v>160</v>
      </c>
      <c r="AW1622" s="14" t="s">
        <v>41</v>
      </c>
      <c r="AX1622" s="14" t="s">
        <v>84</v>
      </c>
      <c r="AY1622" s="252" t="s">
        <v>153</v>
      </c>
    </row>
    <row r="1623" spans="2:65" s="1" customFormat="1" ht="22.5" customHeight="1">
      <c r="B1623" s="43"/>
      <c r="C1623" s="277" t="s">
        <v>1413</v>
      </c>
      <c r="D1623" s="277" t="s">
        <v>928</v>
      </c>
      <c r="E1623" s="278" t="s">
        <v>1414</v>
      </c>
      <c r="F1623" s="279" t="s">
        <v>1415</v>
      </c>
      <c r="G1623" s="280" t="s">
        <v>158</v>
      </c>
      <c r="H1623" s="281">
        <v>192.513</v>
      </c>
      <c r="I1623" s="282"/>
      <c r="J1623" s="283">
        <f>ROUND(I1623*H1623,2)</f>
        <v>0</v>
      </c>
      <c r="K1623" s="279" t="s">
        <v>159</v>
      </c>
      <c r="L1623" s="284"/>
      <c r="M1623" s="285" t="s">
        <v>34</v>
      </c>
      <c r="N1623" s="286" t="s">
        <v>48</v>
      </c>
      <c r="O1623" s="44"/>
      <c r="P1623" s="215">
        <f>O1623*H1623</f>
        <v>0</v>
      </c>
      <c r="Q1623" s="215">
        <v>0.0019</v>
      </c>
      <c r="R1623" s="215">
        <f>Q1623*H1623</f>
        <v>0.3657747</v>
      </c>
      <c r="S1623" s="215">
        <v>0</v>
      </c>
      <c r="T1623" s="216">
        <f>S1623*H1623</f>
        <v>0</v>
      </c>
      <c r="AR1623" s="25" t="s">
        <v>420</v>
      </c>
      <c r="AT1623" s="25" t="s">
        <v>928</v>
      </c>
      <c r="AU1623" s="25" t="s">
        <v>86</v>
      </c>
      <c r="AY1623" s="25" t="s">
        <v>153</v>
      </c>
      <c r="BE1623" s="217">
        <f>IF(N1623="základní",J1623,0)</f>
        <v>0</v>
      </c>
      <c r="BF1623" s="217">
        <f>IF(N1623="snížená",J1623,0)</f>
        <v>0</v>
      </c>
      <c r="BG1623" s="217">
        <f>IF(N1623="zákl. přenesená",J1623,0)</f>
        <v>0</v>
      </c>
      <c r="BH1623" s="217">
        <f>IF(N1623="sníž. přenesená",J1623,0)</f>
        <v>0</v>
      </c>
      <c r="BI1623" s="217">
        <f>IF(N1623="nulová",J1623,0)</f>
        <v>0</v>
      </c>
      <c r="BJ1623" s="25" t="s">
        <v>84</v>
      </c>
      <c r="BK1623" s="217">
        <f>ROUND(I1623*H1623,2)</f>
        <v>0</v>
      </c>
      <c r="BL1623" s="25" t="s">
        <v>288</v>
      </c>
      <c r="BM1623" s="25" t="s">
        <v>1416</v>
      </c>
    </row>
    <row r="1624" spans="2:51" s="12" customFormat="1" ht="13.5">
      <c r="B1624" s="218"/>
      <c r="C1624" s="219"/>
      <c r="D1624" s="220" t="s">
        <v>162</v>
      </c>
      <c r="E1624" s="221" t="s">
        <v>34</v>
      </c>
      <c r="F1624" s="222" t="s">
        <v>468</v>
      </c>
      <c r="G1624" s="219"/>
      <c r="H1624" s="223" t="s">
        <v>34</v>
      </c>
      <c r="I1624" s="224"/>
      <c r="J1624" s="219"/>
      <c r="K1624" s="219"/>
      <c r="L1624" s="225"/>
      <c r="M1624" s="226"/>
      <c r="N1624" s="227"/>
      <c r="O1624" s="227"/>
      <c r="P1624" s="227"/>
      <c r="Q1624" s="227"/>
      <c r="R1624" s="227"/>
      <c r="S1624" s="227"/>
      <c r="T1624" s="228"/>
      <c r="AT1624" s="229" t="s">
        <v>162</v>
      </c>
      <c r="AU1624" s="229" t="s">
        <v>86</v>
      </c>
      <c r="AV1624" s="12" t="s">
        <v>84</v>
      </c>
      <c r="AW1624" s="12" t="s">
        <v>41</v>
      </c>
      <c r="AX1624" s="12" t="s">
        <v>77</v>
      </c>
      <c r="AY1624" s="229" t="s">
        <v>153</v>
      </c>
    </row>
    <row r="1625" spans="2:51" s="13" customFormat="1" ht="13.5">
      <c r="B1625" s="230"/>
      <c r="C1625" s="231"/>
      <c r="D1625" s="220" t="s">
        <v>162</v>
      </c>
      <c r="E1625" s="232" t="s">
        <v>34</v>
      </c>
      <c r="F1625" s="233" t="s">
        <v>470</v>
      </c>
      <c r="G1625" s="231"/>
      <c r="H1625" s="234">
        <v>56.967</v>
      </c>
      <c r="I1625" s="235"/>
      <c r="J1625" s="231"/>
      <c r="K1625" s="231"/>
      <c r="L1625" s="236"/>
      <c r="M1625" s="237"/>
      <c r="N1625" s="238"/>
      <c r="O1625" s="238"/>
      <c r="P1625" s="238"/>
      <c r="Q1625" s="238"/>
      <c r="R1625" s="238"/>
      <c r="S1625" s="238"/>
      <c r="T1625" s="239"/>
      <c r="AT1625" s="240" t="s">
        <v>162</v>
      </c>
      <c r="AU1625" s="240" t="s">
        <v>86</v>
      </c>
      <c r="AV1625" s="13" t="s">
        <v>86</v>
      </c>
      <c r="AW1625" s="13" t="s">
        <v>41</v>
      </c>
      <c r="AX1625" s="13" t="s">
        <v>77</v>
      </c>
      <c r="AY1625" s="240" t="s">
        <v>153</v>
      </c>
    </row>
    <row r="1626" spans="2:51" s="12" customFormat="1" ht="13.5">
      <c r="B1626" s="218"/>
      <c r="C1626" s="219"/>
      <c r="D1626" s="220" t="s">
        <v>162</v>
      </c>
      <c r="E1626" s="221" t="s">
        <v>34</v>
      </c>
      <c r="F1626" s="222" t="s">
        <v>325</v>
      </c>
      <c r="G1626" s="219"/>
      <c r="H1626" s="223" t="s">
        <v>34</v>
      </c>
      <c r="I1626" s="224"/>
      <c r="J1626" s="219"/>
      <c r="K1626" s="219"/>
      <c r="L1626" s="225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162</v>
      </c>
      <c r="AU1626" s="229" t="s">
        <v>86</v>
      </c>
      <c r="AV1626" s="12" t="s">
        <v>84</v>
      </c>
      <c r="AW1626" s="12" t="s">
        <v>41</v>
      </c>
      <c r="AX1626" s="12" t="s">
        <v>77</v>
      </c>
      <c r="AY1626" s="229" t="s">
        <v>153</v>
      </c>
    </row>
    <row r="1627" spans="2:51" s="12" customFormat="1" ht="13.5">
      <c r="B1627" s="218"/>
      <c r="C1627" s="219"/>
      <c r="D1627" s="220" t="s">
        <v>162</v>
      </c>
      <c r="E1627" s="221" t="s">
        <v>34</v>
      </c>
      <c r="F1627" s="222" t="s">
        <v>326</v>
      </c>
      <c r="G1627" s="219"/>
      <c r="H1627" s="223" t="s">
        <v>34</v>
      </c>
      <c r="I1627" s="224"/>
      <c r="J1627" s="219"/>
      <c r="K1627" s="219"/>
      <c r="L1627" s="225"/>
      <c r="M1627" s="226"/>
      <c r="N1627" s="227"/>
      <c r="O1627" s="227"/>
      <c r="P1627" s="227"/>
      <c r="Q1627" s="227"/>
      <c r="R1627" s="227"/>
      <c r="S1627" s="227"/>
      <c r="T1627" s="228"/>
      <c r="AT1627" s="229" t="s">
        <v>162</v>
      </c>
      <c r="AU1627" s="229" t="s">
        <v>86</v>
      </c>
      <c r="AV1627" s="12" t="s">
        <v>84</v>
      </c>
      <c r="AW1627" s="12" t="s">
        <v>41</v>
      </c>
      <c r="AX1627" s="12" t="s">
        <v>77</v>
      </c>
      <c r="AY1627" s="229" t="s">
        <v>153</v>
      </c>
    </row>
    <row r="1628" spans="2:51" s="13" customFormat="1" ht="13.5">
      <c r="B1628" s="230"/>
      <c r="C1628" s="231"/>
      <c r="D1628" s="220" t="s">
        <v>162</v>
      </c>
      <c r="E1628" s="232" t="s">
        <v>34</v>
      </c>
      <c r="F1628" s="233" t="s">
        <v>327</v>
      </c>
      <c r="G1628" s="231"/>
      <c r="H1628" s="234">
        <v>63.229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162</v>
      </c>
      <c r="AU1628" s="240" t="s">
        <v>86</v>
      </c>
      <c r="AV1628" s="13" t="s">
        <v>86</v>
      </c>
      <c r="AW1628" s="13" t="s">
        <v>41</v>
      </c>
      <c r="AX1628" s="13" t="s">
        <v>77</v>
      </c>
      <c r="AY1628" s="240" t="s">
        <v>153</v>
      </c>
    </row>
    <row r="1629" spans="2:51" s="12" customFormat="1" ht="13.5">
      <c r="B1629" s="218"/>
      <c r="C1629" s="219"/>
      <c r="D1629" s="220" t="s">
        <v>162</v>
      </c>
      <c r="E1629" s="221" t="s">
        <v>34</v>
      </c>
      <c r="F1629" s="222" t="s">
        <v>471</v>
      </c>
      <c r="G1629" s="219"/>
      <c r="H1629" s="223" t="s">
        <v>34</v>
      </c>
      <c r="I1629" s="224"/>
      <c r="J1629" s="219"/>
      <c r="K1629" s="219"/>
      <c r="L1629" s="225"/>
      <c r="M1629" s="226"/>
      <c r="N1629" s="227"/>
      <c r="O1629" s="227"/>
      <c r="P1629" s="227"/>
      <c r="Q1629" s="227"/>
      <c r="R1629" s="227"/>
      <c r="S1629" s="227"/>
      <c r="T1629" s="228"/>
      <c r="AT1629" s="229" t="s">
        <v>162</v>
      </c>
      <c r="AU1629" s="229" t="s">
        <v>86</v>
      </c>
      <c r="AV1629" s="12" t="s">
        <v>84</v>
      </c>
      <c r="AW1629" s="12" t="s">
        <v>41</v>
      </c>
      <c r="AX1629" s="12" t="s">
        <v>77</v>
      </c>
      <c r="AY1629" s="229" t="s">
        <v>153</v>
      </c>
    </row>
    <row r="1630" spans="2:51" s="13" customFormat="1" ht="13.5">
      <c r="B1630" s="230"/>
      <c r="C1630" s="231"/>
      <c r="D1630" s="220" t="s">
        <v>162</v>
      </c>
      <c r="E1630" s="232" t="s">
        <v>34</v>
      </c>
      <c r="F1630" s="233" t="s">
        <v>472</v>
      </c>
      <c r="G1630" s="231"/>
      <c r="H1630" s="234">
        <v>37.513</v>
      </c>
      <c r="I1630" s="235"/>
      <c r="J1630" s="231"/>
      <c r="K1630" s="231"/>
      <c r="L1630" s="236"/>
      <c r="M1630" s="237"/>
      <c r="N1630" s="238"/>
      <c r="O1630" s="238"/>
      <c r="P1630" s="238"/>
      <c r="Q1630" s="238"/>
      <c r="R1630" s="238"/>
      <c r="S1630" s="238"/>
      <c r="T1630" s="239"/>
      <c r="AT1630" s="240" t="s">
        <v>162</v>
      </c>
      <c r="AU1630" s="240" t="s">
        <v>86</v>
      </c>
      <c r="AV1630" s="13" t="s">
        <v>86</v>
      </c>
      <c r="AW1630" s="13" t="s">
        <v>41</v>
      </c>
      <c r="AX1630" s="13" t="s">
        <v>77</v>
      </c>
      <c r="AY1630" s="240" t="s">
        <v>153</v>
      </c>
    </row>
    <row r="1631" spans="2:51" s="12" customFormat="1" ht="13.5">
      <c r="B1631" s="218"/>
      <c r="C1631" s="219"/>
      <c r="D1631" s="220" t="s">
        <v>162</v>
      </c>
      <c r="E1631" s="221" t="s">
        <v>34</v>
      </c>
      <c r="F1631" s="222" t="s">
        <v>473</v>
      </c>
      <c r="G1631" s="219"/>
      <c r="H1631" s="223" t="s">
        <v>34</v>
      </c>
      <c r="I1631" s="224"/>
      <c r="J1631" s="219"/>
      <c r="K1631" s="219"/>
      <c r="L1631" s="225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162</v>
      </c>
      <c r="AU1631" s="229" t="s">
        <v>86</v>
      </c>
      <c r="AV1631" s="12" t="s">
        <v>84</v>
      </c>
      <c r="AW1631" s="12" t="s">
        <v>41</v>
      </c>
      <c r="AX1631" s="12" t="s">
        <v>77</v>
      </c>
      <c r="AY1631" s="229" t="s">
        <v>153</v>
      </c>
    </row>
    <row r="1632" spans="2:51" s="13" customFormat="1" ht="13.5">
      <c r="B1632" s="230"/>
      <c r="C1632" s="231"/>
      <c r="D1632" s="220" t="s">
        <v>162</v>
      </c>
      <c r="E1632" s="232" t="s">
        <v>34</v>
      </c>
      <c r="F1632" s="233" t="s">
        <v>474</v>
      </c>
      <c r="G1632" s="231"/>
      <c r="H1632" s="234">
        <v>17.303</v>
      </c>
      <c r="I1632" s="235"/>
      <c r="J1632" s="231"/>
      <c r="K1632" s="231"/>
      <c r="L1632" s="236"/>
      <c r="M1632" s="237"/>
      <c r="N1632" s="238"/>
      <c r="O1632" s="238"/>
      <c r="P1632" s="238"/>
      <c r="Q1632" s="238"/>
      <c r="R1632" s="238"/>
      <c r="S1632" s="238"/>
      <c r="T1632" s="239"/>
      <c r="AT1632" s="240" t="s">
        <v>162</v>
      </c>
      <c r="AU1632" s="240" t="s">
        <v>86</v>
      </c>
      <c r="AV1632" s="13" t="s">
        <v>86</v>
      </c>
      <c r="AW1632" s="13" t="s">
        <v>41</v>
      </c>
      <c r="AX1632" s="13" t="s">
        <v>77</v>
      </c>
      <c r="AY1632" s="240" t="s">
        <v>153</v>
      </c>
    </row>
    <row r="1633" spans="2:51" s="14" customFormat="1" ht="13.5">
      <c r="B1633" s="241"/>
      <c r="C1633" s="242"/>
      <c r="D1633" s="220" t="s">
        <v>162</v>
      </c>
      <c r="E1633" s="253" t="s">
        <v>34</v>
      </c>
      <c r="F1633" s="254" t="s">
        <v>168</v>
      </c>
      <c r="G1633" s="242"/>
      <c r="H1633" s="255">
        <v>175.012</v>
      </c>
      <c r="I1633" s="247"/>
      <c r="J1633" s="242"/>
      <c r="K1633" s="242"/>
      <c r="L1633" s="248"/>
      <c r="M1633" s="249"/>
      <c r="N1633" s="250"/>
      <c r="O1633" s="250"/>
      <c r="P1633" s="250"/>
      <c r="Q1633" s="250"/>
      <c r="R1633" s="250"/>
      <c r="S1633" s="250"/>
      <c r="T1633" s="251"/>
      <c r="AT1633" s="252" t="s">
        <v>162</v>
      </c>
      <c r="AU1633" s="252" t="s">
        <v>86</v>
      </c>
      <c r="AV1633" s="14" t="s">
        <v>160</v>
      </c>
      <c r="AW1633" s="14" t="s">
        <v>41</v>
      </c>
      <c r="AX1633" s="14" t="s">
        <v>77</v>
      </c>
      <c r="AY1633" s="252" t="s">
        <v>153</v>
      </c>
    </row>
    <row r="1634" spans="2:51" s="13" customFormat="1" ht="13.5">
      <c r="B1634" s="230"/>
      <c r="C1634" s="231"/>
      <c r="D1634" s="220" t="s">
        <v>162</v>
      </c>
      <c r="E1634" s="232" t="s">
        <v>34</v>
      </c>
      <c r="F1634" s="233" t="s">
        <v>1417</v>
      </c>
      <c r="G1634" s="231"/>
      <c r="H1634" s="234">
        <v>192.513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162</v>
      </c>
      <c r="AU1634" s="240" t="s">
        <v>86</v>
      </c>
      <c r="AV1634" s="13" t="s">
        <v>86</v>
      </c>
      <c r="AW1634" s="13" t="s">
        <v>41</v>
      </c>
      <c r="AX1634" s="13" t="s">
        <v>77</v>
      </c>
      <c r="AY1634" s="240" t="s">
        <v>153</v>
      </c>
    </row>
    <row r="1635" spans="2:51" s="14" customFormat="1" ht="13.5">
      <c r="B1635" s="241"/>
      <c r="C1635" s="242"/>
      <c r="D1635" s="243" t="s">
        <v>162</v>
      </c>
      <c r="E1635" s="244" t="s">
        <v>34</v>
      </c>
      <c r="F1635" s="245" t="s">
        <v>168</v>
      </c>
      <c r="G1635" s="242"/>
      <c r="H1635" s="246">
        <v>192.513</v>
      </c>
      <c r="I1635" s="247"/>
      <c r="J1635" s="242"/>
      <c r="K1635" s="242"/>
      <c r="L1635" s="248"/>
      <c r="M1635" s="249"/>
      <c r="N1635" s="250"/>
      <c r="O1635" s="250"/>
      <c r="P1635" s="250"/>
      <c r="Q1635" s="250"/>
      <c r="R1635" s="250"/>
      <c r="S1635" s="250"/>
      <c r="T1635" s="251"/>
      <c r="AT1635" s="252" t="s">
        <v>162</v>
      </c>
      <c r="AU1635" s="252" t="s">
        <v>86</v>
      </c>
      <c r="AV1635" s="14" t="s">
        <v>160</v>
      </c>
      <c r="AW1635" s="14" t="s">
        <v>41</v>
      </c>
      <c r="AX1635" s="14" t="s">
        <v>84</v>
      </c>
      <c r="AY1635" s="252" t="s">
        <v>153</v>
      </c>
    </row>
    <row r="1636" spans="2:65" s="1" customFormat="1" ht="22.5" customHeight="1">
      <c r="B1636" s="43"/>
      <c r="C1636" s="277" t="s">
        <v>1418</v>
      </c>
      <c r="D1636" s="277" t="s">
        <v>928</v>
      </c>
      <c r="E1636" s="278" t="s">
        <v>1419</v>
      </c>
      <c r="F1636" s="279" t="s">
        <v>1420</v>
      </c>
      <c r="G1636" s="280" t="s">
        <v>158</v>
      </c>
      <c r="H1636" s="281">
        <v>88.585</v>
      </c>
      <c r="I1636" s="282"/>
      <c r="J1636" s="283">
        <f>ROUND(I1636*H1636,2)</f>
        <v>0</v>
      </c>
      <c r="K1636" s="279" t="s">
        <v>159</v>
      </c>
      <c r="L1636" s="284"/>
      <c r="M1636" s="285" t="s">
        <v>34</v>
      </c>
      <c r="N1636" s="286" t="s">
        <v>48</v>
      </c>
      <c r="O1636" s="44"/>
      <c r="P1636" s="215">
        <f>O1636*H1636</f>
        <v>0</v>
      </c>
      <c r="Q1636" s="215">
        <v>0.0025</v>
      </c>
      <c r="R1636" s="215">
        <f>Q1636*H1636</f>
        <v>0.22146249999999998</v>
      </c>
      <c r="S1636" s="215">
        <v>0</v>
      </c>
      <c r="T1636" s="216">
        <f>S1636*H1636</f>
        <v>0</v>
      </c>
      <c r="AR1636" s="25" t="s">
        <v>420</v>
      </c>
      <c r="AT1636" s="25" t="s">
        <v>928</v>
      </c>
      <c r="AU1636" s="25" t="s">
        <v>86</v>
      </c>
      <c r="AY1636" s="25" t="s">
        <v>153</v>
      </c>
      <c r="BE1636" s="217">
        <f>IF(N1636="základní",J1636,0)</f>
        <v>0</v>
      </c>
      <c r="BF1636" s="217">
        <f>IF(N1636="snížená",J1636,0)</f>
        <v>0</v>
      </c>
      <c r="BG1636" s="217">
        <f>IF(N1636="zákl. přenesená",J1636,0)</f>
        <v>0</v>
      </c>
      <c r="BH1636" s="217">
        <f>IF(N1636="sníž. přenesená",J1636,0)</f>
        <v>0</v>
      </c>
      <c r="BI1636" s="217">
        <f>IF(N1636="nulová",J1636,0)</f>
        <v>0</v>
      </c>
      <c r="BJ1636" s="25" t="s">
        <v>84</v>
      </c>
      <c r="BK1636" s="217">
        <f>ROUND(I1636*H1636,2)</f>
        <v>0</v>
      </c>
      <c r="BL1636" s="25" t="s">
        <v>288</v>
      </c>
      <c r="BM1636" s="25" t="s">
        <v>1421</v>
      </c>
    </row>
    <row r="1637" spans="2:51" s="12" customFormat="1" ht="13.5">
      <c r="B1637" s="218"/>
      <c r="C1637" s="219"/>
      <c r="D1637" s="220" t="s">
        <v>162</v>
      </c>
      <c r="E1637" s="221" t="s">
        <v>34</v>
      </c>
      <c r="F1637" s="222" t="s">
        <v>325</v>
      </c>
      <c r="G1637" s="219"/>
      <c r="H1637" s="223" t="s">
        <v>34</v>
      </c>
      <c r="I1637" s="224"/>
      <c r="J1637" s="219"/>
      <c r="K1637" s="219"/>
      <c r="L1637" s="225"/>
      <c r="M1637" s="226"/>
      <c r="N1637" s="227"/>
      <c r="O1637" s="227"/>
      <c r="P1637" s="227"/>
      <c r="Q1637" s="227"/>
      <c r="R1637" s="227"/>
      <c r="S1637" s="227"/>
      <c r="T1637" s="228"/>
      <c r="AT1637" s="229" t="s">
        <v>162</v>
      </c>
      <c r="AU1637" s="229" t="s">
        <v>86</v>
      </c>
      <c r="AV1637" s="12" t="s">
        <v>84</v>
      </c>
      <c r="AW1637" s="12" t="s">
        <v>41</v>
      </c>
      <c r="AX1637" s="12" t="s">
        <v>77</v>
      </c>
      <c r="AY1637" s="229" t="s">
        <v>153</v>
      </c>
    </row>
    <row r="1638" spans="2:51" s="12" customFormat="1" ht="13.5">
      <c r="B1638" s="218"/>
      <c r="C1638" s="219"/>
      <c r="D1638" s="220" t="s">
        <v>162</v>
      </c>
      <c r="E1638" s="221" t="s">
        <v>34</v>
      </c>
      <c r="F1638" s="222" t="s">
        <v>326</v>
      </c>
      <c r="G1638" s="219"/>
      <c r="H1638" s="223" t="s">
        <v>34</v>
      </c>
      <c r="I1638" s="224"/>
      <c r="J1638" s="219"/>
      <c r="K1638" s="219"/>
      <c r="L1638" s="225"/>
      <c r="M1638" s="226"/>
      <c r="N1638" s="227"/>
      <c r="O1638" s="227"/>
      <c r="P1638" s="227"/>
      <c r="Q1638" s="227"/>
      <c r="R1638" s="227"/>
      <c r="S1638" s="227"/>
      <c r="T1638" s="228"/>
      <c r="AT1638" s="229" t="s">
        <v>162</v>
      </c>
      <c r="AU1638" s="229" t="s">
        <v>86</v>
      </c>
      <c r="AV1638" s="12" t="s">
        <v>84</v>
      </c>
      <c r="AW1638" s="12" t="s">
        <v>41</v>
      </c>
      <c r="AX1638" s="12" t="s">
        <v>77</v>
      </c>
      <c r="AY1638" s="229" t="s">
        <v>153</v>
      </c>
    </row>
    <row r="1639" spans="2:51" s="13" customFormat="1" ht="13.5">
      <c r="B1639" s="230"/>
      <c r="C1639" s="231"/>
      <c r="D1639" s="220" t="s">
        <v>162</v>
      </c>
      <c r="E1639" s="232" t="s">
        <v>34</v>
      </c>
      <c r="F1639" s="233" t="s">
        <v>327</v>
      </c>
      <c r="G1639" s="231"/>
      <c r="H1639" s="234">
        <v>63.229</v>
      </c>
      <c r="I1639" s="235"/>
      <c r="J1639" s="231"/>
      <c r="K1639" s="231"/>
      <c r="L1639" s="236"/>
      <c r="M1639" s="237"/>
      <c r="N1639" s="238"/>
      <c r="O1639" s="238"/>
      <c r="P1639" s="238"/>
      <c r="Q1639" s="238"/>
      <c r="R1639" s="238"/>
      <c r="S1639" s="238"/>
      <c r="T1639" s="239"/>
      <c r="AT1639" s="240" t="s">
        <v>162</v>
      </c>
      <c r="AU1639" s="240" t="s">
        <v>86</v>
      </c>
      <c r="AV1639" s="13" t="s">
        <v>86</v>
      </c>
      <c r="AW1639" s="13" t="s">
        <v>41</v>
      </c>
      <c r="AX1639" s="13" t="s">
        <v>77</v>
      </c>
      <c r="AY1639" s="240" t="s">
        <v>153</v>
      </c>
    </row>
    <row r="1640" spans="2:51" s="12" customFormat="1" ht="13.5">
      <c r="B1640" s="218"/>
      <c r="C1640" s="219"/>
      <c r="D1640" s="220" t="s">
        <v>162</v>
      </c>
      <c r="E1640" s="221" t="s">
        <v>34</v>
      </c>
      <c r="F1640" s="222" t="s">
        <v>473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162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153</v>
      </c>
    </row>
    <row r="1641" spans="2:51" s="13" customFormat="1" ht="13.5">
      <c r="B1641" s="230"/>
      <c r="C1641" s="231"/>
      <c r="D1641" s="220" t="s">
        <v>162</v>
      </c>
      <c r="E1641" s="232" t="s">
        <v>34</v>
      </c>
      <c r="F1641" s="233" t="s">
        <v>474</v>
      </c>
      <c r="G1641" s="231"/>
      <c r="H1641" s="234">
        <v>17.303</v>
      </c>
      <c r="I1641" s="235"/>
      <c r="J1641" s="231"/>
      <c r="K1641" s="231"/>
      <c r="L1641" s="236"/>
      <c r="M1641" s="237"/>
      <c r="N1641" s="238"/>
      <c r="O1641" s="238"/>
      <c r="P1641" s="238"/>
      <c r="Q1641" s="238"/>
      <c r="R1641" s="238"/>
      <c r="S1641" s="238"/>
      <c r="T1641" s="239"/>
      <c r="AT1641" s="240" t="s">
        <v>162</v>
      </c>
      <c r="AU1641" s="240" t="s">
        <v>86</v>
      </c>
      <c r="AV1641" s="13" t="s">
        <v>86</v>
      </c>
      <c r="AW1641" s="13" t="s">
        <v>41</v>
      </c>
      <c r="AX1641" s="13" t="s">
        <v>77</v>
      </c>
      <c r="AY1641" s="240" t="s">
        <v>153</v>
      </c>
    </row>
    <row r="1642" spans="2:51" s="14" customFormat="1" ht="13.5">
      <c r="B1642" s="241"/>
      <c r="C1642" s="242"/>
      <c r="D1642" s="220" t="s">
        <v>162</v>
      </c>
      <c r="E1642" s="253" t="s">
        <v>34</v>
      </c>
      <c r="F1642" s="254" t="s">
        <v>168</v>
      </c>
      <c r="G1642" s="242"/>
      <c r="H1642" s="255">
        <v>80.532</v>
      </c>
      <c r="I1642" s="247"/>
      <c r="J1642" s="242"/>
      <c r="K1642" s="242"/>
      <c r="L1642" s="248"/>
      <c r="M1642" s="249"/>
      <c r="N1642" s="250"/>
      <c r="O1642" s="250"/>
      <c r="P1642" s="250"/>
      <c r="Q1642" s="250"/>
      <c r="R1642" s="250"/>
      <c r="S1642" s="250"/>
      <c r="T1642" s="251"/>
      <c r="AT1642" s="252" t="s">
        <v>162</v>
      </c>
      <c r="AU1642" s="252" t="s">
        <v>86</v>
      </c>
      <c r="AV1642" s="14" t="s">
        <v>160</v>
      </c>
      <c r="AW1642" s="14" t="s">
        <v>41</v>
      </c>
      <c r="AX1642" s="14" t="s">
        <v>77</v>
      </c>
      <c r="AY1642" s="252" t="s">
        <v>153</v>
      </c>
    </row>
    <row r="1643" spans="2:51" s="13" customFormat="1" ht="13.5">
      <c r="B1643" s="230"/>
      <c r="C1643" s="231"/>
      <c r="D1643" s="220" t="s">
        <v>162</v>
      </c>
      <c r="E1643" s="232" t="s">
        <v>34</v>
      </c>
      <c r="F1643" s="233" t="s">
        <v>1422</v>
      </c>
      <c r="G1643" s="231"/>
      <c r="H1643" s="234">
        <v>88.585</v>
      </c>
      <c r="I1643" s="235"/>
      <c r="J1643" s="231"/>
      <c r="K1643" s="231"/>
      <c r="L1643" s="236"/>
      <c r="M1643" s="237"/>
      <c r="N1643" s="238"/>
      <c r="O1643" s="238"/>
      <c r="P1643" s="238"/>
      <c r="Q1643" s="238"/>
      <c r="R1643" s="238"/>
      <c r="S1643" s="238"/>
      <c r="T1643" s="239"/>
      <c r="AT1643" s="240" t="s">
        <v>162</v>
      </c>
      <c r="AU1643" s="240" t="s">
        <v>86</v>
      </c>
      <c r="AV1643" s="13" t="s">
        <v>86</v>
      </c>
      <c r="AW1643" s="13" t="s">
        <v>41</v>
      </c>
      <c r="AX1643" s="13" t="s">
        <v>77</v>
      </c>
      <c r="AY1643" s="240" t="s">
        <v>153</v>
      </c>
    </row>
    <row r="1644" spans="2:51" s="14" customFormat="1" ht="13.5">
      <c r="B1644" s="241"/>
      <c r="C1644" s="242"/>
      <c r="D1644" s="243" t="s">
        <v>162</v>
      </c>
      <c r="E1644" s="244" t="s">
        <v>34</v>
      </c>
      <c r="F1644" s="245" t="s">
        <v>168</v>
      </c>
      <c r="G1644" s="242"/>
      <c r="H1644" s="246">
        <v>88.585</v>
      </c>
      <c r="I1644" s="247"/>
      <c r="J1644" s="242"/>
      <c r="K1644" s="242"/>
      <c r="L1644" s="248"/>
      <c r="M1644" s="249"/>
      <c r="N1644" s="250"/>
      <c r="O1644" s="250"/>
      <c r="P1644" s="250"/>
      <c r="Q1644" s="250"/>
      <c r="R1644" s="250"/>
      <c r="S1644" s="250"/>
      <c r="T1644" s="251"/>
      <c r="AT1644" s="252" t="s">
        <v>162</v>
      </c>
      <c r="AU1644" s="252" t="s">
        <v>86</v>
      </c>
      <c r="AV1644" s="14" t="s">
        <v>160</v>
      </c>
      <c r="AW1644" s="14" t="s">
        <v>41</v>
      </c>
      <c r="AX1644" s="14" t="s">
        <v>84</v>
      </c>
      <c r="AY1644" s="252" t="s">
        <v>153</v>
      </c>
    </row>
    <row r="1645" spans="2:65" s="1" customFormat="1" ht="22.5" customHeight="1">
      <c r="B1645" s="43"/>
      <c r="C1645" s="277" t="s">
        <v>1423</v>
      </c>
      <c r="D1645" s="277" t="s">
        <v>928</v>
      </c>
      <c r="E1645" s="278" t="s">
        <v>1424</v>
      </c>
      <c r="F1645" s="279" t="s">
        <v>1425</v>
      </c>
      <c r="G1645" s="280" t="s">
        <v>158</v>
      </c>
      <c r="H1645" s="281">
        <v>69.552</v>
      </c>
      <c r="I1645" s="282"/>
      <c r="J1645" s="283">
        <f>ROUND(I1645*H1645,2)</f>
        <v>0</v>
      </c>
      <c r="K1645" s="279" t="s">
        <v>159</v>
      </c>
      <c r="L1645" s="284"/>
      <c r="M1645" s="285" t="s">
        <v>34</v>
      </c>
      <c r="N1645" s="286" t="s">
        <v>48</v>
      </c>
      <c r="O1645" s="44"/>
      <c r="P1645" s="215">
        <f>O1645*H1645</f>
        <v>0</v>
      </c>
      <c r="Q1645" s="215">
        <v>0.00011</v>
      </c>
      <c r="R1645" s="215">
        <f>Q1645*H1645</f>
        <v>0.007650720000000001</v>
      </c>
      <c r="S1645" s="215">
        <v>0</v>
      </c>
      <c r="T1645" s="216">
        <f>S1645*H1645</f>
        <v>0</v>
      </c>
      <c r="AR1645" s="25" t="s">
        <v>420</v>
      </c>
      <c r="AT1645" s="25" t="s">
        <v>928</v>
      </c>
      <c r="AU1645" s="25" t="s">
        <v>86</v>
      </c>
      <c r="AY1645" s="25" t="s">
        <v>153</v>
      </c>
      <c r="BE1645" s="217">
        <f>IF(N1645="základní",J1645,0)</f>
        <v>0</v>
      </c>
      <c r="BF1645" s="217">
        <f>IF(N1645="snížená",J1645,0)</f>
        <v>0</v>
      </c>
      <c r="BG1645" s="217">
        <f>IF(N1645="zákl. přenesená",J1645,0)</f>
        <v>0</v>
      </c>
      <c r="BH1645" s="217">
        <f>IF(N1645="sníž. přenesená",J1645,0)</f>
        <v>0</v>
      </c>
      <c r="BI1645" s="217">
        <f>IF(N1645="nulová",J1645,0)</f>
        <v>0</v>
      </c>
      <c r="BJ1645" s="25" t="s">
        <v>84</v>
      </c>
      <c r="BK1645" s="217">
        <f>ROUND(I1645*H1645,2)</f>
        <v>0</v>
      </c>
      <c r="BL1645" s="25" t="s">
        <v>288</v>
      </c>
      <c r="BM1645" s="25" t="s">
        <v>1426</v>
      </c>
    </row>
    <row r="1646" spans="2:51" s="12" customFormat="1" ht="13.5">
      <c r="B1646" s="218"/>
      <c r="C1646" s="219"/>
      <c r="D1646" s="220" t="s">
        <v>162</v>
      </c>
      <c r="E1646" s="221" t="s">
        <v>34</v>
      </c>
      <c r="F1646" s="222" t="s">
        <v>325</v>
      </c>
      <c r="G1646" s="219"/>
      <c r="H1646" s="223" t="s">
        <v>34</v>
      </c>
      <c r="I1646" s="224"/>
      <c r="J1646" s="219"/>
      <c r="K1646" s="219"/>
      <c r="L1646" s="225"/>
      <c r="M1646" s="226"/>
      <c r="N1646" s="227"/>
      <c r="O1646" s="227"/>
      <c r="P1646" s="227"/>
      <c r="Q1646" s="227"/>
      <c r="R1646" s="227"/>
      <c r="S1646" s="227"/>
      <c r="T1646" s="228"/>
      <c r="AT1646" s="229" t="s">
        <v>162</v>
      </c>
      <c r="AU1646" s="229" t="s">
        <v>86</v>
      </c>
      <c r="AV1646" s="12" t="s">
        <v>84</v>
      </c>
      <c r="AW1646" s="12" t="s">
        <v>41</v>
      </c>
      <c r="AX1646" s="12" t="s">
        <v>77</v>
      </c>
      <c r="AY1646" s="229" t="s">
        <v>153</v>
      </c>
    </row>
    <row r="1647" spans="2:51" s="12" customFormat="1" ht="13.5">
      <c r="B1647" s="218"/>
      <c r="C1647" s="219"/>
      <c r="D1647" s="220" t="s">
        <v>162</v>
      </c>
      <c r="E1647" s="221" t="s">
        <v>34</v>
      </c>
      <c r="F1647" s="222" t="s">
        <v>326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162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153</v>
      </c>
    </row>
    <row r="1648" spans="2:51" s="13" customFormat="1" ht="13.5">
      <c r="B1648" s="230"/>
      <c r="C1648" s="231"/>
      <c r="D1648" s="220" t="s">
        <v>162</v>
      </c>
      <c r="E1648" s="232" t="s">
        <v>34</v>
      </c>
      <c r="F1648" s="233" t="s">
        <v>327</v>
      </c>
      <c r="G1648" s="231"/>
      <c r="H1648" s="234">
        <v>63.229</v>
      </c>
      <c r="I1648" s="235"/>
      <c r="J1648" s="231"/>
      <c r="K1648" s="231"/>
      <c r="L1648" s="236"/>
      <c r="M1648" s="237"/>
      <c r="N1648" s="238"/>
      <c r="O1648" s="238"/>
      <c r="P1648" s="238"/>
      <c r="Q1648" s="238"/>
      <c r="R1648" s="238"/>
      <c r="S1648" s="238"/>
      <c r="T1648" s="239"/>
      <c r="AT1648" s="240" t="s">
        <v>162</v>
      </c>
      <c r="AU1648" s="240" t="s">
        <v>86</v>
      </c>
      <c r="AV1648" s="13" t="s">
        <v>86</v>
      </c>
      <c r="AW1648" s="13" t="s">
        <v>41</v>
      </c>
      <c r="AX1648" s="13" t="s">
        <v>77</v>
      </c>
      <c r="AY1648" s="240" t="s">
        <v>153</v>
      </c>
    </row>
    <row r="1649" spans="2:51" s="14" customFormat="1" ht="13.5">
      <c r="B1649" s="241"/>
      <c r="C1649" s="242"/>
      <c r="D1649" s="220" t="s">
        <v>162</v>
      </c>
      <c r="E1649" s="253" t="s">
        <v>34</v>
      </c>
      <c r="F1649" s="254" t="s">
        <v>168</v>
      </c>
      <c r="G1649" s="242"/>
      <c r="H1649" s="255">
        <v>63.229</v>
      </c>
      <c r="I1649" s="247"/>
      <c r="J1649" s="242"/>
      <c r="K1649" s="242"/>
      <c r="L1649" s="248"/>
      <c r="M1649" s="249"/>
      <c r="N1649" s="250"/>
      <c r="O1649" s="250"/>
      <c r="P1649" s="250"/>
      <c r="Q1649" s="250"/>
      <c r="R1649" s="250"/>
      <c r="S1649" s="250"/>
      <c r="T1649" s="251"/>
      <c r="AT1649" s="252" t="s">
        <v>162</v>
      </c>
      <c r="AU1649" s="252" t="s">
        <v>86</v>
      </c>
      <c r="AV1649" s="14" t="s">
        <v>160</v>
      </c>
      <c r="AW1649" s="14" t="s">
        <v>41</v>
      </c>
      <c r="AX1649" s="14" t="s">
        <v>77</v>
      </c>
      <c r="AY1649" s="252" t="s">
        <v>153</v>
      </c>
    </row>
    <row r="1650" spans="2:51" s="13" customFormat="1" ht="13.5">
      <c r="B1650" s="230"/>
      <c r="C1650" s="231"/>
      <c r="D1650" s="220" t="s">
        <v>162</v>
      </c>
      <c r="E1650" s="232" t="s">
        <v>34</v>
      </c>
      <c r="F1650" s="233" t="s">
        <v>1427</v>
      </c>
      <c r="G1650" s="231"/>
      <c r="H1650" s="234">
        <v>69.552</v>
      </c>
      <c r="I1650" s="235"/>
      <c r="J1650" s="231"/>
      <c r="K1650" s="231"/>
      <c r="L1650" s="236"/>
      <c r="M1650" s="237"/>
      <c r="N1650" s="238"/>
      <c r="O1650" s="238"/>
      <c r="P1650" s="238"/>
      <c r="Q1650" s="238"/>
      <c r="R1650" s="238"/>
      <c r="S1650" s="238"/>
      <c r="T1650" s="239"/>
      <c r="AT1650" s="240" t="s">
        <v>162</v>
      </c>
      <c r="AU1650" s="240" t="s">
        <v>86</v>
      </c>
      <c r="AV1650" s="13" t="s">
        <v>86</v>
      </c>
      <c r="AW1650" s="13" t="s">
        <v>41</v>
      </c>
      <c r="AX1650" s="13" t="s">
        <v>77</v>
      </c>
      <c r="AY1650" s="240" t="s">
        <v>153</v>
      </c>
    </row>
    <row r="1651" spans="2:51" s="14" customFormat="1" ht="13.5">
      <c r="B1651" s="241"/>
      <c r="C1651" s="242"/>
      <c r="D1651" s="243" t="s">
        <v>162</v>
      </c>
      <c r="E1651" s="244" t="s">
        <v>34</v>
      </c>
      <c r="F1651" s="245" t="s">
        <v>168</v>
      </c>
      <c r="G1651" s="242"/>
      <c r="H1651" s="246">
        <v>69.552</v>
      </c>
      <c r="I1651" s="247"/>
      <c r="J1651" s="242"/>
      <c r="K1651" s="242"/>
      <c r="L1651" s="248"/>
      <c r="M1651" s="249"/>
      <c r="N1651" s="250"/>
      <c r="O1651" s="250"/>
      <c r="P1651" s="250"/>
      <c r="Q1651" s="250"/>
      <c r="R1651" s="250"/>
      <c r="S1651" s="250"/>
      <c r="T1651" s="251"/>
      <c r="AT1651" s="252" t="s">
        <v>162</v>
      </c>
      <c r="AU1651" s="252" t="s">
        <v>86</v>
      </c>
      <c r="AV1651" s="14" t="s">
        <v>160</v>
      </c>
      <c r="AW1651" s="14" t="s">
        <v>41</v>
      </c>
      <c r="AX1651" s="14" t="s">
        <v>84</v>
      </c>
      <c r="AY1651" s="252" t="s">
        <v>153</v>
      </c>
    </row>
    <row r="1652" spans="2:65" s="1" customFormat="1" ht="31.5" customHeight="1">
      <c r="B1652" s="43"/>
      <c r="C1652" s="206" t="s">
        <v>1428</v>
      </c>
      <c r="D1652" s="206" t="s">
        <v>155</v>
      </c>
      <c r="E1652" s="207" t="s">
        <v>1429</v>
      </c>
      <c r="F1652" s="208" t="s">
        <v>1430</v>
      </c>
      <c r="G1652" s="209" t="s">
        <v>158</v>
      </c>
      <c r="H1652" s="210">
        <v>183.425</v>
      </c>
      <c r="I1652" s="211"/>
      <c r="J1652" s="212">
        <f>ROUND(I1652*H1652,2)</f>
        <v>0</v>
      </c>
      <c r="K1652" s="208" t="s">
        <v>159</v>
      </c>
      <c r="L1652" s="63"/>
      <c r="M1652" s="213" t="s">
        <v>34</v>
      </c>
      <c r="N1652" s="214" t="s">
        <v>48</v>
      </c>
      <c r="O1652" s="44"/>
      <c r="P1652" s="215">
        <f>O1652*H1652</f>
        <v>0</v>
      </c>
      <c r="Q1652" s="215">
        <v>0</v>
      </c>
      <c r="R1652" s="215">
        <f>Q1652*H1652</f>
        <v>0</v>
      </c>
      <c r="S1652" s="215">
        <v>0</v>
      </c>
      <c r="T1652" s="216">
        <f>S1652*H1652</f>
        <v>0</v>
      </c>
      <c r="AR1652" s="25" t="s">
        <v>288</v>
      </c>
      <c r="AT1652" s="25" t="s">
        <v>155</v>
      </c>
      <c r="AU1652" s="25" t="s">
        <v>86</v>
      </c>
      <c r="AY1652" s="25" t="s">
        <v>153</v>
      </c>
      <c r="BE1652" s="217">
        <f>IF(N1652="základní",J1652,0)</f>
        <v>0</v>
      </c>
      <c r="BF1652" s="217">
        <f>IF(N1652="snížená",J1652,0)</f>
        <v>0</v>
      </c>
      <c r="BG1652" s="217">
        <f>IF(N1652="zákl. přenesená",J1652,0)</f>
        <v>0</v>
      </c>
      <c r="BH1652" s="217">
        <f>IF(N1652="sníž. přenesená",J1652,0)</f>
        <v>0</v>
      </c>
      <c r="BI1652" s="217">
        <f>IF(N1652="nulová",J1652,0)</f>
        <v>0</v>
      </c>
      <c r="BJ1652" s="25" t="s">
        <v>84</v>
      </c>
      <c r="BK1652" s="217">
        <f>ROUND(I1652*H1652,2)</f>
        <v>0</v>
      </c>
      <c r="BL1652" s="25" t="s">
        <v>288</v>
      </c>
      <c r="BM1652" s="25" t="s">
        <v>1431</v>
      </c>
    </row>
    <row r="1653" spans="2:51" s="12" customFormat="1" ht="13.5">
      <c r="B1653" s="218"/>
      <c r="C1653" s="219"/>
      <c r="D1653" s="220" t="s">
        <v>162</v>
      </c>
      <c r="E1653" s="221" t="s">
        <v>34</v>
      </c>
      <c r="F1653" s="222" t="s">
        <v>1410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162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153</v>
      </c>
    </row>
    <row r="1654" spans="2:51" s="12" customFormat="1" ht="13.5">
      <c r="B1654" s="218"/>
      <c r="C1654" s="219"/>
      <c r="D1654" s="220" t="s">
        <v>162</v>
      </c>
      <c r="E1654" s="221" t="s">
        <v>34</v>
      </c>
      <c r="F1654" s="222" t="s">
        <v>468</v>
      </c>
      <c r="G1654" s="219"/>
      <c r="H1654" s="223" t="s">
        <v>34</v>
      </c>
      <c r="I1654" s="224"/>
      <c r="J1654" s="219"/>
      <c r="K1654" s="219"/>
      <c r="L1654" s="225"/>
      <c r="M1654" s="226"/>
      <c r="N1654" s="227"/>
      <c r="O1654" s="227"/>
      <c r="P1654" s="227"/>
      <c r="Q1654" s="227"/>
      <c r="R1654" s="227"/>
      <c r="S1654" s="227"/>
      <c r="T1654" s="228"/>
      <c r="AT1654" s="229" t="s">
        <v>162</v>
      </c>
      <c r="AU1654" s="229" t="s">
        <v>86</v>
      </c>
      <c r="AV1654" s="12" t="s">
        <v>84</v>
      </c>
      <c r="AW1654" s="12" t="s">
        <v>41</v>
      </c>
      <c r="AX1654" s="12" t="s">
        <v>77</v>
      </c>
      <c r="AY1654" s="229" t="s">
        <v>153</v>
      </c>
    </row>
    <row r="1655" spans="2:51" s="13" customFormat="1" ht="13.5">
      <c r="B1655" s="230"/>
      <c r="C1655" s="231"/>
      <c r="D1655" s="220" t="s">
        <v>162</v>
      </c>
      <c r="E1655" s="232" t="s">
        <v>34</v>
      </c>
      <c r="F1655" s="233" t="s">
        <v>470</v>
      </c>
      <c r="G1655" s="231"/>
      <c r="H1655" s="234">
        <v>56.967</v>
      </c>
      <c r="I1655" s="235"/>
      <c r="J1655" s="231"/>
      <c r="K1655" s="231"/>
      <c r="L1655" s="236"/>
      <c r="M1655" s="237"/>
      <c r="N1655" s="238"/>
      <c r="O1655" s="238"/>
      <c r="P1655" s="238"/>
      <c r="Q1655" s="238"/>
      <c r="R1655" s="238"/>
      <c r="S1655" s="238"/>
      <c r="T1655" s="239"/>
      <c r="AT1655" s="240" t="s">
        <v>162</v>
      </c>
      <c r="AU1655" s="240" t="s">
        <v>86</v>
      </c>
      <c r="AV1655" s="13" t="s">
        <v>86</v>
      </c>
      <c r="AW1655" s="13" t="s">
        <v>41</v>
      </c>
      <c r="AX1655" s="13" t="s">
        <v>77</v>
      </c>
      <c r="AY1655" s="240" t="s">
        <v>153</v>
      </c>
    </row>
    <row r="1656" spans="2:51" s="12" customFormat="1" ht="13.5">
      <c r="B1656" s="218"/>
      <c r="C1656" s="219"/>
      <c r="D1656" s="220" t="s">
        <v>162</v>
      </c>
      <c r="E1656" s="221" t="s">
        <v>34</v>
      </c>
      <c r="F1656" s="222" t="s">
        <v>325</v>
      </c>
      <c r="G1656" s="219"/>
      <c r="H1656" s="223" t="s">
        <v>34</v>
      </c>
      <c r="I1656" s="224"/>
      <c r="J1656" s="219"/>
      <c r="K1656" s="219"/>
      <c r="L1656" s="225"/>
      <c r="M1656" s="226"/>
      <c r="N1656" s="227"/>
      <c r="O1656" s="227"/>
      <c r="P1656" s="227"/>
      <c r="Q1656" s="227"/>
      <c r="R1656" s="227"/>
      <c r="S1656" s="227"/>
      <c r="T1656" s="228"/>
      <c r="AT1656" s="229" t="s">
        <v>162</v>
      </c>
      <c r="AU1656" s="229" t="s">
        <v>86</v>
      </c>
      <c r="AV1656" s="12" t="s">
        <v>84</v>
      </c>
      <c r="AW1656" s="12" t="s">
        <v>41</v>
      </c>
      <c r="AX1656" s="12" t="s">
        <v>77</v>
      </c>
      <c r="AY1656" s="229" t="s">
        <v>153</v>
      </c>
    </row>
    <row r="1657" spans="2:51" s="12" customFormat="1" ht="13.5">
      <c r="B1657" s="218"/>
      <c r="C1657" s="219"/>
      <c r="D1657" s="220" t="s">
        <v>162</v>
      </c>
      <c r="E1657" s="221" t="s">
        <v>34</v>
      </c>
      <c r="F1657" s="222" t="s">
        <v>326</v>
      </c>
      <c r="G1657" s="219"/>
      <c r="H1657" s="223" t="s">
        <v>34</v>
      </c>
      <c r="I1657" s="224"/>
      <c r="J1657" s="219"/>
      <c r="K1657" s="219"/>
      <c r="L1657" s="225"/>
      <c r="M1657" s="226"/>
      <c r="N1657" s="227"/>
      <c r="O1657" s="227"/>
      <c r="P1657" s="227"/>
      <c r="Q1657" s="227"/>
      <c r="R1657" s="227"/>
      <c r="S1657" s="227"/>
      <c r="T1657" s="228"/>
      <c r="AT1657" s="229" t="s">
        <v>162</v>
      </c>
      <c r="AU1657" s="229" t="s">
        <v>86</v>
      </c>
      <c r="AV1657" s="12" t="s">
        <v>84</v>
      </c>
      <c r="AW1657" s="12" t="s">
        <v>41</v>
      </c>
      <c r="AX1657" s="12" t="s">
        <v>77</v>
      </c>
      <c r="AY1657" s="229" t="s">
        <v>153</v>
      </c>
    </row>
    <row r="1658" spans="2:51" s="13" customFormat="1" ht="13.5">
      <c r="B1658" s="230"/>
      <c r="C1658" s="231"/>
      <c r="D1658" s="220" t="s">
        <v>162</v>
      </c>
      <c r="E1658" s="232" t="s">
        <v>34</v>
      </c>
      <c r="F1658" s="233" t="s">
        <v>327</v>
      </c>
      <c r="G1658" s="231"/>
      <c r="H1658" s="234">
        <v>63.229</v>
      </c>
      <c r="I1658" s="235"/>
      <c r="J1658" s="231"/>
      <c r="K1658" s="231"/>
      <c r="L1658" s="236"/>
      <c r="M1658" s="237"/>
      <c r="N1658" s="238"/>
      <c r="O1658" s="238"/>
      <c r="P1658" s="238"/>
      <c r="Q1658" s="238"/>
      <c r="R1658" s="238"/>
      <c r="S1658" s="238"/>
      <c r="T1658" s="239"/>
      <c r="AT1658" s="240" t="s">
        <v>162</v>
      </c>
      <c r="AU1658" s="240" t="s">
        <v>86</v>
      </c>
      <c r="AV1658" s="13" t="s">
        <v>86</v>
      </c>
      <c r="AW1658" s="13" t="s">
        <v>41</v>
      </c>
      <c r="AX1658" s="13" t="s">
        <v>77</v>
      </c>
      <c r="AY1658" s="240" t="s">
        <v>153</v>
      </c>
    </row>
    <row r="1659" spans="2:51" s="12" customFormat="1" ht="13.5">
      <c r="B1659" s="218"/>
      <c r="C1659" s="219"/>
      <c r="D1659" s="220" t="s">
        <v>162</v>
      </c>
      <c r="E1659" s="221" t="s">
        <v>34</v>
      </c>
      <c r="F1659" s="222" t="s">
        <v>1432</v>
      </c>
      <c r="G1659" s="219"/>
      <c r="H1659" s="223" t="s">
        <v>34</v>
      </c>
      <c r="I1659" s="224"/>
      <c r="J1659" s="219"/>
      <c r="K1659" s="219"/>
      <c r="L1659" s="225"/>
      <c r="M1659" s="226"/>
      <c r="N1659" s="227"/>
      <c r="O1659" s="227"/>
      <c r="P1659" s="227"/>
      <c r="Q1659" s="227"/>
      <c r="R1659" s="227"/>
      <c r="S1659" s="227"/>
      <c r="T1659" s="228"/>
      <c r="AT1659" s="229" t="s">
        <v>162</v>
      </c>
      <c r="AU1659" s="229" t="s">
        <v>86</v>
      </c>
      <c r="AV1659" s="12" t="s">
        <v>84</v>
      </c>
      <c r="AW1659" s="12" t="s">
        <v>41</v>
      </c>
      <c r="AX1659" s="12" t="s">
        <v>77</v>
      </c>
      <c r="AY1659" s="229" t="s">
        <v>153</v>
      </c>
    </row>
    <row r="1660" spans="2:51" s="12" customFormat="1" ht="13.5">
      <c r="B1660" s="218"/>
      <c r="C1660" s="219"/>
      <c r="D1660" s="220" t="s">
        <v>162</v>
      </c>
      <c r="E1660" s="221" t="s">
        <v>34</v>
      </c>
      <c r="F1660" s="222" t="s">
        <v>325</v>
      </c>
      <c r="G1660" s="219"/>
      <c r="H1660" s="223" t="s">
        <v>34</v>
      </c>
      <c r="I1660" s="224"/>
      <c r="J1660" s="219"/>
      <c r="K1660" s="219"/>
      <c r="L1660" s="225"/>
      <c r="M1660" s="226"/>
      <c r="N1660" s="227"/>
      <c r="O1660" s="227"/>
      <c r="P1660" s="227"/>
      <c r="Q1660" s="227"/>
      <c r="R1660" s="227"/>
      <c r="S1660" s="227"/>
      <c r="T1660" s="228"/>
      <c r="AT1660" s="229" t="s">
        <v>162</v>
      </c>
      <c r="AU1660" s="229" t="s">
        <v>86</v>
      </c>
      <c r="AV1660" s="12" t="s">
        <v>84</v>
      </c>
      <c r="AW1660" s="12" t="s">
        <v>41</v>
      </c>
      <c r="AX1660" s="12" t="s">
        <v>77</v>
      </c>
      <c r="AY1660" s="229" t="s">
        <v>153</v>
      </c>
    </row>
    <row r="1661" spans="2:51" s="12" customFormat="1" ht="13.5">
      <c r="B1661" s="218"/>
      <c r="C1661" s="219"/>
      <c r="D1661" s="220" t="s">
        <v>162</v>
      </c>
      <c r="E1661" s="221" t="s">
        <v>34</v>
      </c>
      <c r="F1661" s="222" t="s">
        <v>326</v>
      </c>
      <c r="G1661" s="219"/>
      <c r="H1661" s="223" t="s">
        <v>34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162</v>
      </c>
      <c r="AU1661" s="229" t="s">
        <v>86</v>
      </c>
      <c r="AV1661" s="12" t="s">
        <v>84</v>
      </c>
      <c r="AW1661" s="12" t="s">
        <v>41</v>
      </c>
      <c r="AX1661" s="12" t="s">
        <v>77</v>
      </c>
      <c r="AY1661" s="229" t="s">
        <v>153</v>
      </c>
    </row>
    <row r="1662" spans="2:51" s="13" customFormat="1" ht="13.5">
      <c r="B1662" s="230"/>
      <c r="C1662" s="231"/>
      <c r="D1662" s="220" t="s">
        <v>162</v>
      </c>
      <c r="E1662" s="232" t="s">
        <v>34</v>
      </c>
      <c r="F1662" s="233" t="s">
        <v>327</v>
      </c>
      <c r="G1662" s="231"/>
      <c r="H1662" s="234">
        <v>63.229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162</v>
      </c>
      <c r="AU1662" s="240" t="s">
        <v>86</v>
      </c>
      <c r="AV1662" s="13" t="s">
        <v>86</v>
      </c>
      <c r="AW1662" s="13" t="s">
        <v>41</v>
      </c>
      <c r="AX1662" s="13" t="s">
        <v>77</v>
      </c>
      <c r="AY1662" s="240" t="s">
        <v>153</v>
      </c>
    </row>
    <row r="1663" spans="2:51" s="14" customFormat="1" ht="13.5">
      <c r="B1663" s="241"/>
      <c r="C1663" s="242"/>
      <c r="D1663" s="243" t="s">
        <v>162</v>
      </c>
      <c r="E1663" s="244" t="s">
        <v>34</v>
      </c>
      <c r="F1663" s="245" t="s">
        <v>168</v>
      </c>
      <c r="G1663" s="242"/>
      <c r="H1663" s="246">
        <v>183.425</v>
      </c>
      <c r="I1663" s="247"/>
      <c r="J1663" s="242"/>
      <c r="K1663" s="242"/>
      <c r="L1663" s="248"/>
      <c r="M1663" s="249"/>
      <c r="N1663" s="250"/>
      <c r="O1663" s="250"/>
      <c r="P1663" s="250"/>
      <c r="Q1663" s="250"/>
      <c r="R1663" s="250"/>
      <c r="S1663" s="250"/>
      <c r="T1663" s="251"/>
      <c r="AT1663" s="252" t="s">
        <v>162</v>
      </c>
      <c r="AU1663" s="252" t="s">
        <v>86</v>
      </c>
      <c r="AV1663" s="14" t="s">
        <v>160</v>
      </c>
      <c r="AW1663" s="14" t="s">
        <v>41</v>
      </c>
      <c r="AX1663" s="14" t="s">
        <v>84</v>
      </c>
      <c r="AY1663" s="252" t="s">
        <v>153</v>
      </c>
    </row>
    <row r="1664" spans="2:65" s="1" customFormat="1" ht="31.5" customHeight="1">
      <c r="B1664" s="43"/>
      <c r="C1664" s="206" t="s">
        <v>1433</v>
      </c>
      <c r="D1664" s="206" t="s">
        <v>155</v>
      </c>
      <c r="E1664" s="207" t="s">
        <v>1434</v>
      </c>
      <c r="F1664" s="208" t="s">
        <v>1435</v>
      </c>
      <c r="G1664" s="209" t="s">
        <v>982</v>
      </c>
      <c r="H1664" s="289"/>
      <c r="I1664" s="211"/>
      <c r="J1664" s="212">
        <f>ROUND(I1664*H1664,2)</f>
        <v>0</v>
      </c>
      <c r="K1664" s="208" t="s">
        <v>159</v>
      </c>
      <c r="L1664" s="63"/>
      <c r="M1664" s="213" t="s">
        <v>34</v>
      </c>
      <c r="N1664" s="214" t="s">
        <v>48</v>
      </c>
      <c r="O1664" s="44"/>
      <c r="P1664" s="215">
        <f>O1664*H1664</f>
        <v>0</v>
      </c>
      <c r="Q1664" s="215">
        <v>0</v>
      </c>
      <c r="R1664" s="215">
        <f>Q1664*H1664</f>
        <v>0</v>
      </c>
      <c r="S1664" s="215">
        <v>0</v>
      </c>
      <c r="T1664" s="216">
        <f>S1664*H1664</f>
        <v>0</v>
      </c>
      <c r="AR1664" s="25" t="s">
        <v>288</v>
      </c>
      <c r="AT1664" s="25" t="s">
        <v>155</v>
      </c>
      <c r="AU1664" s="25" t="s">
        <v>86</v>
      </c>
      <c r="AY1664" s="25" t="s">
        <v>153</v>
      </c>
      <c r="BE1664" s="217">
        <f>IF(N1664="základní",J1664,0)</f>
        <v>0</v>
      </c>
      <c r="BF1664" s="217">
        <f>IF(N1664="snížená",J1664,0)</f>
        <v>0</v>
      </c>
      <c r="BG1664" s="217">
        <f>IF(N1664="zákl. přenesená",J1664,0)</f>
        <v>0</v>
      </c>
      <c r="BH1664" s="217">
        <f>IF(N1664="sníž. přenesená",J1664,0)</f>
        <v>0</v>
      </c>
      <c r="BI1664" s="217">
        <f>IF(N1664="nulová",J1664,0)</f>
        <v>0</v>
      </c>
      <c r="BJ1664" s="25" t="s">
        <v>84</v>
      </c>
      <c r="BK1664" s="217">
        <f>ROUND(I1664*H1664,2)</f>
        <v>0</v>
      </c>
      <c r="BL1664" s="25" t="s">
        <v>288</v>
      </c>
      <c r="BM1664" s="25" t="s">
        <v>1436</v>
      </c>
    </row>
    <row r="1665" spans="2:63" s="11" customFormat="1" ht="29.85" customHeight="1">
      <c r="B1665" s="189"/>
      <c r="C1665" s="190"/>
      <c r="D1665" s="203" t="s">
        <v>76</v>
      </c>
      <c r="E1665" s="204" t="s">
        <v>1437</v>
      </c>
      <c r="F1665" s="204" t="s">
        <v>1438</v>
      </c>
      <c r="G1665" s="190"/>
      <c r="H1665" s="190"/>
      <c r="I1665" s="193"/>
      <c r="J1665" s="205">
        <f>BK1665</f>
        <v>0</v>
      </c>
      <c r="K1665" s="190"/>
      <c r="L1665" s="195"/>
      <c r="M1665" s="196"/>
      <c r="N1665" s="197"/>
      <c r="O1665" s="197"/>
      <c r="P1665" s="198">
        <f>SUM(P1666:P1793)</f>
        <v>0</v>
      </c>
      <c r="Q1665" s="197"/>
      <c r="R1665" s="198">
        <f>SUM(R1666:R1793)</f>
        <v>0.03542</v>
      </c>
      <c r="S1665" s="197"/>
      <c r="T1665" s="199">
        <f>SUM(T1666:T1793)</f>
        <v>0</v>
      </c>
      <c r="AR1665" s="200" t="s">
        <v>86</v>
      </c>
      <c r="AT1665" s="201" t="s">
        <v>76</v>
      </c>
      <c r="AU1665" s="201" t="s">
        <v>84</v>
      </c>
      <c r="AY1665" s="200" t="s">
        <v>153</v>
      </c>
      <c r="BK1665" s="202">
        <f>SUM(BK1666:BK1793)</f>
        <v>0</v>
      </c>
    </row>
    <row r="1666" spans="2:65" s="1" customFormat="1" ht="22.5" customHeight="1">
      <c r="B1666" s="43"/>
      <c r="C1666" s="206" t="s">
        <v>1439</v>
      </c>
      <c r="D1666" s="206" t="s">
        <v>155</v>
      </c>
      <c r="E1666" s="207" t="s">
        <v>1440</v>
      </c>
      <c r="F1666" s="208" t="s">
        <v>1441</v>
      </c>
      <c r="G1666" s="209" t="s">
        <v>318</v>
      </c>
      <c r="H1666" s="210">
        <v>1</v>
      </c>
      <c r="I1666" s="211"/>
      <c r="J1666" s="212">
        <f>ROUND(I1666*H1666,2)</f>
        <v>0</v>
      </c>
      <c r="K1666" s="208" t="s">
        <v>159</v>
      </c>
      <c r="L1666" s="63"/>
      <c r="M1666" s="213" t="s">
        <v>34</v>
      </c>
      <c r="N1666" s="214" t="s">
        <v>48</v>
      </c>
      <c r="O1666" s="44"/>
      <c r="P1666" s="215">
        <f>O1666*H1666</f>
        <v>0</v>
      </c>
      <c r="Q1666" s="215">
        <v>0.00042</v>
      </c>
      <c r="R1666" s="215">
        <f>Q1666*H1666</f>
        <v>0.00042</v>
      </c>
      <c r="S1666" s="215">
        <v>0</v>
      </c>
      <c r="T1666" s="216">
        <f>S1666*H1666</f>
        <v>0</v>
      </c>
      <c r="AR1666" s="25" t="s">
        <v>288</v>
      </c>
      <c r="AT1666" s="25" t="s">
        <v>155</v>
      </c>
      <c r="AU1666" s="25" t="s">
        <v>86</v>
      </c>
      <c r="AY1666" s="25" t="s">
        <v>153</v>
      </c>
      <c r="BE1666" s="217">
        <f>IF(N1666="základní",J1666,0)</f>
        <v>0</v>
      </c>
      <c r="BF1666" s="217">
        <f>IF(N1666="snížená",J1666,0)</f>
        <v>0</v>
      </c>
      <c r="BG1666" s="217">
        <f>IF(N1666="zákl. přenesená",J1666,0)</f>
        <v>0</v>
      </c>
      <c r="BH1666" s="217">
        <f>IF(N1666="sníž. přenesená",J1666,0)</f>
        <v>0</v>
      </c>
      <c r="BI1666" s="217">
        <f>IF(N1666="nulová",J1666,0)</f>
        <v>0</v>
      </c>
      <c r="BJ1666" s="25" t="s">
        <v>84</v>
      </c>
      <c r="BK1666" s="217">
        <f>ROUND(I1666*H1666,2)</f>
        <v>0</v>
      </c>
      <c r="BL1666" s="25" t="s">
        <v>288</v>
      </c>
      <c r="BM1666" s="25" t="s">
        <v>1442</v>
      </c>
    </row>
    <row r="1667" spans="2:51" s="12" customFormat="1" ht="13.5">
      <c r="B1667" s="218"/>
      <c r="C1667" s="219"/>
      <c r="D1667" s="220" t="s">
        <v>162</v>
      </c>
      <c r="E1667" s="221" t="s">
        <v>34</v>
      </c>
      <c r="F1667" s="222" t="s">
        <v>1443</v>
      </c>
      <c r="G1667" s="219"/>
      <c r="H1667" s="223" t="s">
        <v>34</v>
      </c>
      <c r="I1667" s="224"/>
      <c r="J1667" s="219"/>
      <c r="K1667" s="219"/>
      <c r="L1667" s="225"/>
      <c r="M1667" s="226"/>
      <c r="N1667" s="227"/>
      <c r="O1667" s="227"/>
      <c r="P1667" s="227"/>
      <c r="Q1667" s="227"/>
      <c r="R1667" s="227"/>
      <c r="S1667" s="227"/>
      <c r="T1667" s="228"/>
      <c r="AT1667" s="229" t="s">
        <v>162</v>
      </c>
      <c r="AU1667" s="229" t="s">
        <v>86</v>
      </c>
      <c r="AV1667" s="12" t="s">
        <v>84</v>
      </c>
      <c r="AW1667" s="12" t="s">
        <v>41</v>
      </c>
      <c r="AX1667" s="12" t="s">
        <v>77</v>
      </c>
      <c r="AY1667" s="229" t="s">
        <v>153</v>
      </c>
    </row>
    <row r="1668" spans="2:51" s="13" customFormat="1" ht="13.5">
      <c r="B1668" s="230"/>
      <c r="C1668" s="231"/>
      <c r="D1668" s="243" t="s">
        <v>162</v>
      </c>
      <c r="E1668" s="273" t="s">
        <v>34</v>
      </c>
      <c r="F1668" s="267" t="s">
        <v>84</v>
      </c>
      <c r="G1668" s="231"/>
      <c r="H1668" s="268">
        <v>1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162</v>
      </c>
      <c r="AU1668" s="240" t="s">
        <v>86</v>
      </c>
      <c r="AV1668" s="13" t="s">
        <v>86</v>
      </c>
      <c r="AW1668" s="13" t="s">
        <v>41</v>
      </c>
      <c r="AX1668" s="13" t="s">
        <v>84</v>
      </c>
      <c r="AY1668" s="240" t="s">
        <v>153</v>
      </c>
    </row>
    <row r="1669" spans="2:65" s="1" customFormat="1" ht="22.5" customHeight="1">
      <c r="B1669" s="43"/>
      <c r="C1669" s="277" t="s">
        <v>1444</v>
      </c>
      <c r="D1669" s="277" t="s">
        <v>928</v>
      </c>
      <c r="E1669" s="278" t="s">
        <v>1445</v>
      </c>
      <c r="F1669" s="279" t="s">
        <v>1446</v>
      </c>
      <c r="G1669" s="280" t="s">
        <v>318</v>
      </c>
      <c r="H1669" s="281">
        <v>1</v>
      </c>
      <c r="I1669" s="282"/>
      <c r="J1669" s="283">
        <f>ROUND(I1669*H1669,2)</f>
        <v>0</v>
      </c>
      <c r="K1669" s="279" t="s">
        <v>34</v>
      </c>
      <c r="L1669" s="284"/>
      <c r="M1669" s="285" t="s">
        <v>34</v>
      </c>
      <c r="N1669" s="286" t="s">
        <v>48</v>
      </c>
      <c r="O1669" s="44"/>
      <c r="P1669" s="215">
        <f>O1669*H1669</f>
        <v>0</v>
      </c>
      <c r="Q1669" s="215">
        <v>0.035</v>
      </c>
      <c r="R1669" s="215">
        <f>Q1669*H1669</f>
        <v>0.035</v>
      </c>
      <c r="S1669" s="215">
        <v>0</v>
      </c>
      <c r="T1669" s="216">
        <f>S1669*H1669</f>
        <v>0</v>
      </c>
      <c r="AR1669" s="25" t="s">
        <v>420</v>
      </c>
      <c r="AT1669" s="25" t="s">
        <v>928</v>
      </c>
      <c r="AU1669" s="25" t="s">
        <v>86</v>
      </c>
      <c r="AY1669" s="25" t="s">
        <v>153</v>
      </c>
      <c r="BE1669" s="217">
        <f>IF(N1669="základní",J1669,0)</f>
        <v>0</v>
      </c>
      <c r="BF1669" s="217">
        <f>IF(N1669="snížená",J1669,0)</f>
        <v>0</v>
      </c>
      <c r="BG1669" s="217">
        <f>IF(N1669="zákl. přenesená",J1669,0)</f>
        <v>0</v>
      </c>
      <c r="BH1669" s="217">
        <f>IF(N1669="sníž. přenesená",J1669,0)</f>
        <v>0</v>
      </c>
      <c r="BI1669" s="217">
        <f>IF(N1669="nulová",J1669,0)</f>
        <v>0</v>
      </c>
      <c r="BJ1669" s="25" t="s">
        <v>84</v>
      </c>
      <c r="BK1669" s="217">
        <f>ROUND(I1669*H1669,2)</f>
        <v>0</v>
      </c>
      <c r="BL1669" s="25" t="s">
        <v>288</v>
      </c>
      <c r="BM1669" s="25" t="s">
        <v>1447</v>
      </c>
    </row>
    <row r="1670" spans="2:51" s="12" customFormat="1" ht="13.5">
      <c r="B1670" s="218"/>
      <c r="C1670" s="219"/>
      <c r="D1670" s="220" t="s">
        <v>162</v>
      </c>
      <c r="E1670" s="221" t="s">
        <v>34</v>
      </c>
      <c r="F1670" s="222" t="s">
        <v>1443</v>
      </c>
      <c r="G1670" s="219"/>
      <c r="H1670" s="223" t="s">
        <v>34</v>
      </c>
      <c r="I1670" s="224"/>
      <c r="J1670" s="219"/>
      <c r="K1670" s="219"/>
      <c r="L1670" s="225"/>
      <c r="M1670" s="226"/>
      <c r="N1670" s="227"/>
      <c r="O1670" s="227"/>
      <c r="P1670" s="227"/>
      <c r="Q1670" s="227"/>
      <c r="R1670" s="227"/>
      <c r="S1670" s="227"/>
      <c r="T1670" s="228"/>
      <c r="AT1670" s="229" t="s">
        <v>162</v>
      </c>
      <c r="AU1670" s="229" t="s">
        <v>86</v>
      </c>
      <c r="AV1670" s="12" t="s">
        <v>84</v>
      </c>
      <c r="AW1670" s="12" t="s">
        <v>41</v>
      </c>
      <c r="AX1670" s="12" t="s">
        <v>77</v>
      </c>
      <c r="AY1670" s="229" t="s">
        <v>153</v>
      </c>
    </row>
    <row r="1671" spans="2:51" s="13" customFormat="1" ht="13.5">
      <c r="B1671" s="230"/>
      <c r="C1671" s="231"/>
      <c r="D1671" s="220" t="s">
        <v>162</v>
      </c>
      <c r="E1671" s="232" t="s">
        <v>34</v>
      </c>
      <c r="F1671" s="233" t="s">
        <v>84</v>
      </c>
      <c r="G1671" s="231"/>
      <c r="H1671" s="234">
        <v>1</v>
      </c>
      <c r="I1671" s="235"/>
      <c r="J1671" s="231"/>
      <c r="K1671" s="231"/>
      <c r="L1671" s="236"/>
      <c r="M1671" s="237"/>
      <c r="N1671" s="238"/>
      <c r="O1671" s="238"/>
      <c r="P1671" s="238"/>
      <c r="Q1671" s="238"/>
      <c r="R1671" s="238"/>
      <c r="S1671" s="238"/>
      <c r="T1671" s="239"/>
      <c r="AT1671" s="240" t="s">
        <v>162</v>
      </c>
      <c r="AU1671" s="240" t="s">
        <v>86</v>
      </c>
      <c r="AV1671" s="13" t="s">
        <v>86</v>
      </c>
      <c r="AW1671" s="13" t="s">
        <v>41</v>
      </c>
      <c r="AX1671" s="13" t="s">
        <v>77</v>
      </c>
      <c r="AY1671" s="240" t="s">
        <v>153</v>
      </c>
    </row>
    <row r="1672" spans="2:51" s="14" customFormat="1" ht="13.5">
      <c r="B1672" s="241"/>
      <c r="C1672" s="242"/>
      <c r="D1672" s="243" t="s">
        <v>162</v>
      </c>
      <c r="E1672" s="244" t="s">
        <v>34</v>
      </c>
      <c r="F1672" s="245" t="s">
        <v>168</v>
      </c>
      <c r="G1672" s="242"/>
      <c r="H1672" s="246">
        <v>1</v>
      </c>
      <c r="I1672" s="247"/>
      <c r="J1672" s="242"/>
      <c r="K1672" s="242"/>
      <c r="L1672" s="248"/>
      <c r="M1672" s="249"/>
      <c r="N1672" s="250"/>
      <c r="O1672" s="250"/>
      <c r="P1672" s="250"/>
      <c r="Q1672" s="250"/>
      <c r="R1672" s="250"/>
      <c r="S1672" s="250"/>
      <c r="T1672" s="251"/>
      <c r="AT1672" s="252" t="s">
        <v>162</v>
      </c>
      <c r="AU1672" s="252" t="s">
        <v>86</v>
      </c>
      <c r="AV1672" s="14" t="s">
        <v>160</v>
      </c>
      <c r="AW1672" s="14" t="s">
        <v>41</v>
      </c>
      <c r="AX1672" s="14" t="s">
        <v>84</v>
      </c>
      <c r="AY1672" s="252" t="s">
        <v>153</v>
      </c>
    </row>
    <row r="1673" spans="2:65" s="1" customFormat="1" ht="22.5" customHeight="1">
      <c r="B1673" s="43"/>
      <c r="C1673" s="206" t="s">
        <v>1448</v>
      </c>
      <c r="D1673" s="206" t="s">
        <v>155</v>
      </c>
      <c r="E1673" s="207" t="s">
        <v>1449</v>
      </c>
      <c r="F1673" s="208" t="s">
        <v>1450</v>
      </c>
      <c r="G1673" s="209" t="s">
        <v>318</v>
      </c>
      <c r="H1673" s="210">
        <v>1</v>
      </c>
      <c r="I1673" s="211"/>
      <c r="J1673" s="212">
        <f>ROUND(I1673*H1673,2)</f>
        <v>0</v>
      </c>
      <c r="K1673" s="208" t="s">
        <v>34</v>
      </c>
      <c r="L1673" s="63"/>
      <c r="M1673" s="213" t="s">
        <v>34</v>
      </c>
      <c r="N1673" s="214" t="s">
        <v>48</v>
      </c>
      <c r="O1673" s="44"/>
      <c r="P1673" s="215">
        <f>O1673*H1673</f>
        <v>0</v>
      </c>
      <c r="Q1673" s="215">
        <v>0</v>
      </c>
      <c r="R1673" s="215">
        <f>Q1673*H1673</f>
        <v>0</v>
      </c>
      <c r="S1673" s="215">
        <v>0</v>
      </c>
      <c r="T1673" s="216">
        <f>S1673*H1673</f>
        <v>0</v>
      </c>
      <c r="AR1673" s="25" t="s">
        <v>288</v>
      </c>
      <c r="AT1673" s="25" t="s">
        <v>155</v>
      </c>
      <c r="AU1673" s="25" t="s">
        <v>86</v>
      </c>
      <c r="AY1673" s="25" t="s">
        <v>153</v>
      </c>
      <c r="BE1673" s="217">
        <f>IF(N1673="základní",J1673,0)</f>
        <v>0</v>
      </c>
      <c r="BF1673" s="217">
        <f>IF(N1673="snížená",J1673,0)</f>
        <v>0</v>
      </c>
      <c r="BG1673" s="217">
        <f>IF(N1673="zákl. přenesená",J1673,0)</f>
        <v>0</v>
      </c>
      <c r="BH1673" s="217">
        <f>IF(N1673="sníž. přenesená",J1673,0)</f>
        <v>0</v>
      </c>
      <c r="BI1673" s="217">
        <f>IF(N1673="nulová",J1673,0)</f>
        <v>0</v>
      </c>
      <c r="BJ1673" s="25" t="s">
        <v>84</v>
      </c>
      <c r="BK1673" s="217">
        <f>ROUND(I1673*H1673,2)</f>
        <v>0</v>
      </c>
      <c r="BL1673" s="25" t="s">
        <v>288</v>
      </c>
      <c r="BM1673" s="25" t="s">
        <v>1451</v>
      </c>
    </row>
    <row r="1674" spans="2:51" s="13" customFormat="1" ht="13.5">
      <c r="B1674" s="230"/>
      <c r="C1674" s="231"/>
      <c r="D1674" s="220" t="s">
        <v>162</v>
      </c>
      <c r="E1674" s="232" t="s">
        <v>34</v>
      </c>
      <c r="F1674" s="233" t="s">
        <v>84</v>
      </c>
      <c r="G1674" s="231"/>
      <c r="H1674" s="234">
        <v>1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162</v>
      </c>
      <c r="AU1674" s="240" t="s">
        <v>86</v>
      </c>
      <c r="AV1674" s="13" t="s">
        <v>86</v>
      </c>
      <c r="AW1674" s="13" t="s">
        <v>41</v>
      </c>
      <c r="AX1674" s="13" t="s">
        <v>77</v>
      </c>
      <c r="AY1674" s="240" t="s">
        <v>153</v>
      </c>
    </row>
    <row r="1675" spans="2:51" s="14" customFormat="1" ht="13.5">
      <c r="B1675" s="241"/>
      <c r="C1675" s="242"/>
      <c r="D1675" s="243" t="s">
        <v>162</v>
      </c>
      <c r="E1675" s="244" t="s">
        <v>34</v>
      </c>
      <c r="F1675" s="245" t="s">
        <v>168</v>
      </c>
      <c r="G1675" s="242"/>
      <c r="H1675" s="246">
        <v>1</v>
      </c>
      <c r="I1675" s="247"/>
      <c r="J1675" s="242"/>
      <c r="K1675" s="242"/>
      <c r="L1675" s="248"/>
      <c r="M1675" s="249"/>
      <c r="N1675" s="250"/>
      <c r="O1675" s="250"/>
      <c r="P1675" s="250"/>
      <c r="Q1675" s="250"/>
      <c r="R1675" s="250"/>
      <c r="S1675" s="250"/>
      <c r="T1675" s="251"/>
      <c r="AT1675" s="252" t="s">
        <v>162</v>
      </c>
      <c r="AU1675" s="252" t="s">
        <v>86</v>
      </c>
      <c r="AV1675" s="14" t="s">
        <v>160</v>
      </c>
      <c r="AW1675" s="14" t="s">
        <v>41</v>
      </c>
      <c r="AX1675" s="14" t="s">
        <v>84</v>
      </c>
      <c r="AY1675" s="252" t="s">
        <v>153</v>
      </c>
    </row>
    <row r="1676" spans="2:65" s="1" customFormat="1" ht="22.5" customHeight="1">
      <c r="B1676" s="43"/>
      <c r="C1676" s="206" t="s">
        <v>1452</v>
      </c>
      <c r="D1676" s="206" t="s">
        <v>155</v>
      </c>
      <c r="E1676" s="207" t="s">
        <v>1453</v>
      </c>
      <c r="F1676" s="208" t="s">
        <v>1454</v>
      </c>
      <c r="G1676" s="209" t="s">
        <v>318</v>
      </c>
      <c r="H1676" s="210">
        <v>1</v>
      </c>
      <c r="I1676" s="211"/>
      <c r="J1676" s="212">
        <f>ROUND(I1676*H1676,2)</f>
        <v>0</v>
      </c>
      <c r="K1676" s="208" t="s">
        <v>34</v>
      </c>
      <c r="L1676" s="63"/>
      <c r="M1676" s="213" t="s">
        <v>34</v>
      </c>
      <c r="N1676" s="214" t="s">
        <v>48</v>
      </c>
      <c r="O1676" s="44"/>
      <c r="P1676" s="215">
        <f>O1676*H1676</f>
        <v>0</v>
      </c>
      <c r="Q1676" s="215">
        <v>0</v>
      </c>
      <c r="R1676" s="215">
        <f>Q1676*H1676</f>
        <v>0</v>
      </c>
      <c r="S1676" s="215">
        <v>0</v>
      </c>
      <c r="T1676" s="216">
        <f>S1676*H1676</f>
        <v>0</v>
      </c>
      <c r="AR1676" s="25" t="s">
        <v>288</v>
      </c>
      <c r="AT1676" s="25" t="s">
        <v>155</v>
      </c>
      <c r="AU1676" s="25" t="s">
        <v>86</v>
      </c>
      <c r="AY1676" s="25" t="s">
        <v>153</v>
      </c>
      <c r="BE1676" s="217">
        <f>IF(N1676="základní",J1676,0)</f>
        <v>0</v>
      </c>
      <c r="BF1676" s="217">
        <f>IF(N1676="snížená",J1676,0)</f>
        <v>0</v>
      </c>
      <c r="BG1676" s="217">
        <f>IF(N1676="zákl. přenesená",J1676,0)</f>
        <v>0</v>
      </c>
      <c r="BH1676" s="217">
        <f>IF(N1676="sníž. přenesená",J1676,0)</f>
        <v>0</v>
      </c>
      <c r="BI1676" s="217">
        <f>IF(N1676="nulová",J1676,0)</f>
        <v>0</v>
      </c>
      <c r="BJ1676" s="25" t="s">
        <v>84</v>
      </c>
      <c r="BK1676" s="217">
        <f>ROUND(I1676*H1676,2)</f>
        <v>0</v>
      </c>
      <c r="BL1676" s="25" t="s">
        <v>288</v>
      </c>
      <c r="BM1676" s="25" t="s">
        <v>1455</v>
      </c>
    </row>
    <row r="1677" spans="2:51" s="13" customFormat="1" ht="13.5">
      <c r="B1677" s="230"/>
      <c r="C1677" s="231"/>
      <c r="D1677" s="220" t="s">
        <v>162</v>
      </c>
      <c r="E1677" s="232" t="s">
        <v>34</v>
      </c>
      <c r="F1677" s="233" t="s">
        <v>84</v>
      </c>
      <c r="G1677" s="231"/>
      <c r="H1677" s="234">
        <v>1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162</v>
      </c>
      <c r="AU1677" s="240" t="s">
        <v>86</v>
      </c>
      <c r="AV1677" s="13" t="s">
        <v>86</v>
      </c>
      <c r="AW1677" s="13" t="s">
        <v>41</v>
      </c>
      <c r="AX1677" s="13" t="s">
        <v>77</v>
      </c>
      <c r="AY1677" s="240" t="s">
        <v>153</v>
      </c>
    </row>
    <row r="1678" spans="2:51" s="14" customFormat="1" ht="13.5">
      <c r="B1678" s="241"/>
      <c r="C1678" s="242"/>
      <c r="D1678" s="243" t="s">
        <v>162</v>
      </c>
      <c r="E1678" s="244" t="s">
        <v>34</v>
      </c>
      <c r="F1678" s="245" t="s">
        <v>168</v>
      </c>
      <c r="G1678" s="242"/>
      <c r="H1678" s="246">
        <v>1</v>
      </c>
      <c r="I1678" s="247"/>
      <c r="J1678" s="242"/>
      <c r="K1678" s="242"/>
      <c r="L1678" s="248"/>
      <c r="M1678" s="249"/>
      <c r="N1678" s="250"/>
      <c r="O1678" s="250"/>
      <c r="P1678" s="250"/>
      <c r="Q1678" s="250"/>
      <c r="R1678" s="250"/>
      <c r="S1678" s="250"/>
      <c r="T1678" s="251"/>
      <c r="AT1678" s="252" t="s">
        <v>162</v>
      </c>
      <c r="AU1678" s="252" t="s">
        <v>86</v>
      </c>
      <c r="AV1678" s="14" t="s">
        <v>160</v>
      </c>
      <c r="AW1678" s="14" t="s">
        <v>41</v>
      </c>
      <c r="AX1678" s="14" t="s">
        <v>84</v>
      </c>
      <c r="AY1678" s="252" t="s">
        <v>153</v>
      </c>
    </row>
    <row r="1679" spans="2:65" s="1" customFormat="1" ht="22.5" customHeight="1">
      <c r="B1679" s="43"/>
      <c r="C1679" s="206" t="s">
        <v>1456</v>
      </c>
      <c r="D1679" s="206" t="s">
        <v>155</v>
      </c>
      <c r="E1679" s="207" t="s">
        <v>1457</v>
      </c>
      <c r="F1679" s="208" t="s">
        <v>1458</v>
      </c>
      <c r="G1679" s="209" t="s">
        <v>318</v>
      </c>
      <c r="H1679" s="210">
        <v>1</v>
      </c>
      <c r="I1679" s="211"/>
      <c r="J1679" s="212">
        <f>ROUND(I1679*H1679,2)</f>
        <v>0</v>
      </c>
      <c r="K1679" s="208" t="s">
        <v>34</v>
      </c>
      <c r="L1679" s="63"/>
      <c r="M1679" s="213" t="s">
        <v>34</v>
      </c>
      <c r="N1679" s="214" t="s">
        <v>48</v>
      </c>
      <c r="O1679" s="44"/>
      <c r="P1679" s="215">
        <f>O1679*H1679</f>
        <v>0</v>
      </c>
      <c r="Q1679" s="215">
        <v>0</v>
      </c>
      <c r="R1679" s="215">
        <f>Q1679*H1679</f>
        <v>0</v>
      </c>
      <c r="S1679" s="215">
        <v>0</v>
      </c>
      <c r="T1679" s="216">
        <f>S1679*H1679</f>
        <v>0</v>
      </c>
      <c r="AR1679" s="25" t="s">
        <v>288</v>
      </c>
      <c r="AT1679" s="25" t="s">
        <v>155</v>
      </c>
      <c r="AU1679" s="25" t="s">
        <v>86</v>
      </c>
      <c r="AY1679" s="25" t="s">
        <v>153</v>
      </c>
      <c r="BE1679" s="217">
        <f>IF(N1679="základní",J1679,0)</f>
        <v>0</v>
      </c>
      <c r="BF1679" s="217">
        <f>IF(N1679="snížená",J1679,0)</f>
        <v>0</v>
      </c>
      <c r="BG1679" s="217">
        <f>IF(N1679="zákl. přenesená",J1679,0)</f>
        <v>0</v>
      </c>
      <c r="BH1679" s="217">
        <f>IF(N1679="sníž. přenesená",J1679,0)</f>
        <v>0</v>
      </c>
      <c r="BI1679" s="217">
        <f>IF(N1679="nulová",J1679,0)</f>
        <v>0</v>
      </c>
      <c r="BJ1679" s="25" t="s">
        <v>84</v>
      </c>
      <c r="BK1679" s="217">
        <f>ROUND(I1679*H1679,2)</f>
        <v>0</v>
      </c>
      <c r="BL1679" s="25" t="s">
        <v>288</v>
      </c>
      <c r="BM1679" s="25" t="s">
        <v>1459</v>
      </c>
    </row>
    <row r="1680" spans="2:51" s="13" customFormat="1" ht="13.5">
      <c r="B1680" s="230"/>
      <c r="C1680" s="231"/>
      <c r="D1680" s="220" t="s">
        <v>162</v>
      </c>
      <c r="E1680" s="232" t="s">
        <v>34</v>
      </c>
      <c r="F1680" s="233" t="s">
        <v>84</v>
      </c>
      <c r="G1680" s="231"/>
      <c r="H1680" s="234">
        <v>1</v>
      </c>
      <c r="I1680" s="235"/>
      <c r="J1680" s="231"/>
      <c r="K1680" s="231"/>
      <c r="L1680" s="236"/>
      <c r="M1680" s="237"/>
      <c r="N1680" s="238"/>
      <c r="O1680" s="238"/>
      <c r="P1680" s="238"/>
      <c r="Q1680" s="238"/>
      <c r="R1680" s="238"/>
      <c r="S1680" s="238"/>
      <c r="T1680" s="239"/>
      <c r="AT1680" s="240" t="s">
        <v>162</v>
      </c>
      <c r="AU1680" s="240" t="s">
        <v>86</v>
      </c>
      <c r="AV1680" s="13" t="s">
        <v>86</v>
      </c>
      <c r="AW1680" s="13" t="s">
        <v>41</v>
      </c>
      <c r="AX1680" s="13" t="s">
        <v>77</v>
      </c>
      <c r="AY1680" s="240" t="s">
        <v>153</v>
      </c>
    </row>
    <row r="1681" spans="2:51" s="14" customFormat="1" ht="13.5">
      <c r="B1681" s="241"/>
      <c r="C1681" s="242"/>
      <c r="D1681" s="243" t="s">
        <v>162</v>
      </c>
      <c r="E1681" s="244" t="s">
        <v>34</v>
      </c>
      <c r="F1681" s="245" t="s">
        <v>168</v>
      </c>
      <c r="G1681" s="242"/>
      <c r="H1681" s="246">
        <v>1</v>
      </c>
      <c r="I1681" s="247"/>
      <c r="J1681" s="242"/>
      <c r="K1681" s="242"/>
      <c r="L1681" s="248"/>
      <c r="M1681" s="249"/>
      <c r="N1681" s="250"/>
      <c r="O1681" s="250"/>
      <c r="P1681" s="250"/>
      <c r="Q1681" s="250"/>
      <c r="R1681" s="250"/>
      <c r="S1681" s="250"/>
      <c r="T1681" s="251"/>
      <c r="AT1681" s="252" t="s">
        <v>162</v>
      </c>
      <c r="AU1681" s="252" t="s">
        <v>86</v>
      </c>
      <c r="AV1681" s="14" t="s">
        <v>160</v>
      </c>
      <c r="AW1681" s="14" t="s">
        <v>41</v>
      </c>
      <c r="AX1681" s="14" t="s">
        <v>84</v>
      </c>
      <c r="AY1681" s="252" t="s">
        <v>153</v>
      </c>
    </row>
    <row r="1682" spans="2:65" s="1" customFormat="1" ht="22.5" customHeight="1">
      <c r="B1682" s="43"/>
      <c r="C1682" s="206" t="s">
        <v>1460</v>
      </c>
      <c r="D1682" s="206" t="s">
        <v>155</v>
      </c>
      <c r="E1682" s="207" t="s">
        <v>1461</v>
      </c>
      <c r="F1682" s="208" t="s">
        <v>1462</v>
      </c>
      <c r="G1682" s="209" t="s">
        <v>318</v>
      </c>
      <c r="H1682" s="210">
        <v>1</v>
      </c>
      <c r="I1682" s="211"/>
      <c r="J1682" s="212">
        <f>ROUND(I1682*H1682,2)</f>
        <v>0</v>
      </c>
      <c r="K1682" s="208" t="s">
        <v>34</v>
      </c>
      <c r="L1682" s="63"/>
      <c r="M1682" s="213" t="s">
        <v>34</v>
      </c>
      <c r="N1682" s="214" t="s">
        <v>48</v>
      </c>
      <c r="O1682" s="44"/>
      <c r="P1682" s="215">
        <f>O1682*H1682</f>
        <v>0</v>
      </c>
      <c r="Q1682" s="215">
        <v>0</v>
      </c>
      <c r="R1682" s="215">
        <f>Q1682*H1682</f>
        <v>0</v>
      </c>
      <c r="S1682" s="215">
        <v>0</v>
      </c>
      <c r="T1682" s="216">
        <f>S1682*H1682</f>
        <v>0</v>
      </c>
      <c r="AR1682" s="25" t="s">
        <v>288</v>
      </c>
      <c r="AT1682" s="25" t="s">
        <v>155</v>
      </c>
      <c r="AU1682" s="25" t="s">
        <v>86</v>
      </c>
      <c r="AY1682" s="25" t="s">
        <v>153</v>
      </c>
      <c r="BE1682" s="217">
        <f>IF(N1682="základní",J1682,0)</f>
        <v>0</v>
      </c>
      <c r="BF1682" s="217">
        <f>IF(N1682="snížená",J1682,0)</f>
        <v>0</v>
      </c>
      <c r="BG1682" s="217">
        <f>IF(N1682="zákl. přenesená",J1682,0)</f>
        <v>0</v>
      </c>
      <c r="BH1682" s="217">
        <f>IF(N1682="sníž. přenesená",J1682,0)</f>
        <v>0</v>
      </c>
      <c r="BI1682" s="217">
        <f>IF(N1682="nulová",J1682,0)</f>
        <v>0</v>
      </c>
      <c r="BJ1682" s="25" t="s">
        <v>84</v>
      </c>
      <c r="BK1682" s="217">
        <f>ROUND(I1682*H1682,2)</f>
        <v>0</v>
      </c>
      <c r="BL1682" s="25" t="s">
        <v>288</v>
      </c>
      <c r="BM1682" s="25" t="s">
        <v>1463</v>
      </c>
    </row>
    <row r="1683" spans="2:51" s="13" customFormat="1" ht="13.5">
      <c r="B1683" s="230"/>
      <c r="C1683" s="231"/>
      <c r="D1683" s="220" t="s">
        <v>162</v>
      </c>
      <c r="E1683" s="232" t="s">
        <v>34</v>
      </c>
      <c r="F1683" s="233" t="s">
        <v>84</v>
      </c>
      <c r="G1683" s="231"/>
      <c r="H1683" s="234">
        <v>1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162</v>
      </c>
      <c r="AU1683" s="240" t="s">
        <v>86</v>
      </c>
      <c r="AV1683" s="13" t="s">
        <v>86</v>
      </c>
      <c r="AW1683" s="13" t="s">
        <v>41</v>
      </c>
      <c r="AX1683" s="13" t="s">
        <v>77</v>
      </c>
      <c r="AY1683" s="240" t="s">
        <v>153</v>
      </c>
    </row>
    <row r="1684" spans="2:51" s="14" customFormat="1" ht="13.5">
      <c r="B1684" s="241"/>
      <c r="C1684" s="242"/>
      <c r="D1684" s="243" t="s">
        <v>162</v>
      </c>
      <c r="E1684" s="244" t="s">
        <v>34</v>
      </c>
      <c r="F1684" s="245" t="s">
        <v>168</v>
      </c>
      <c r="G1684" s="242"/>
      <c r="H1684" s="246">
        <v>1</v>
      </c>
      <c r="I1684" s="247"/>
      <c r="J1684" s="242"/>
      <c r="K1684" s="242"/>
      <c r="L1684" s="248"/>
      <c r="M1684" s="249"/>
      <c r="N1684" s="250"/>
      <c r="O1684" s="250"/>
      <c r="P1684" s="250"/>
      <c r="Q1684" s="250"/>
      <c r="R1684" s="250"/>
      <c r="S1684" s="250"/>
      <c r="T1684" s="251"/>
      <c r="AT1684" s="252" t="s">
        <v>162</v>
      </c>
      <c r="AU1684" s="252" t="s">
        <v>86</v>
      </c>
      <c r="AV1684" s="14" t="s">
        <v>160</v>
      </c>
      <c r="AW1684" s="14" t="s">
        <v>41</v>
      </c>
      <c r="AX1684" s="14" t="s">
        <v>84</v>
      </c>
      <c r="AY1684" s="252" t="s">
        <v>153</v>
      </c>
    </row>
    <row r="1685" spans="2:65" s="1" customFormat="1" ht="22.5" customHeight="1">
      <c r="B1685" s="43"/>
      <c r="C1685" s="206" t="s">
        <v>1464</v>
      </c>
      <c r="D1685" s="206" t="s">
        <v>155</v>
      </c>
      <c r="E1685" s="207" t="s">
        <v>1465</v>
      </c>
      <c r="F1685" s="208" t="s">
        <v>1466</v>
      </c>
      <c r="G1685" s="209" t="s">
        <v>318</v>
      </c>
      <c r="H1685" s="210">
        <v>1</v>
      </c>
      <c r="I1685" s="211"/>
      <c r="J1685" s="212">
        <f>ROUND(I1685*H1685,2)</f>
        <v>0</v>
      </c>
      <c r="K1685" s="208" t="s">
        <v>34</v>
      </c>
      <c r="L1685" s="63"/>
      <c r="M1685" s="213" t="s">
        <v>34</v>
      </c>
      <c r="N1685" s="214" t="s">
        <v>48</v>
      </c>
      <c r="O1685" s="44"/>
      <c r="P1685" s="215">
        <f>O1685*H1685</f>
        <v>0</v>
      </c>
      <c r="Q1685" s="215">
        <v>0</v>
      </c>
      <c r="R1685" s="215">
        <f>Q1685*H1685</f>
        <v>0</v>
      </c>
      <c r="S1685" s="215">
        <v>0</v>
      </c>
      <c r="T1685" s="216">
        <f>S1685*H1685</f>
        <v>0</v>
      </c>
      <c r="AR1685" s="25" t="s">
        <v>288</v>
      </c>
      <c r="AT1685" s="25" t="s">
        <v>155</v>
      </c>
      <c r="AU1685" s="25" t="s">
        <v>86</v>
      </c>
      <c r="AY1685" s="25" t="s">
        <v>153</v>
      </c>
      <c r="BE1685" s="217">
        <f>IF(N1685="základní",J1685,0)</f>
        <v>0</v>
      </c>
      <c r="BF1685" s="217">
        <f>IF(N1685="snížená",J1685,0)</f>
        <v>0</v>
      </c>
      <c r="BG1685" s="217">
        <f>IF(N1685="zákl. přenesená",J1685,0)</f>
        <v>0</v>
      </c>
      <c r="BH1685" s="217">
        <f>IF(N1685="sníž. přenesená",J1685,0)</f>
        <v>0</v>
      </c>
      <c r="BI1685" s="217">
        <f>IF(N1685="nulová",J1685,0)</f>
        <v>0</v>
      </c>
      <c r="BJ1685" s="25" t="s">
        <v>84</v>
      </c>
      <c r="BK1685" s="217">
        <f>ROUND(I1685*H1685,2)</f>
        <v>0</v>
      </c>
      <c r="BL1685" s="25" t="s">
        <v>288</v>
      </c>
      <c r="BM1685" s="25" t="s">
        <v>1467</v>
      </c>
    </row>
    <row r="1686" spans="2:51" s="13" customFormat="1" ht="13.5">
      <c r="B1686" s="230"/>
      <c r="C1686" s="231"/>
      <c r="D1686" s="220" t="s">
        <v>162</v>
      </c>
      <c r="E1686" s="232" t="s">
        <v>34</v>
      </c>
      <c r="F1686" s="233" t="s">
        <v>84</v>
      </c>
      <c r="G1686" s="231"/>
      <c r="H1686" s="234">
        <v>1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162</v>
      </c>
      <c r="AU1686" s="240" t="s">
        <v>86</v>
      </c>
      <c r="AV1686" s="13" t="s">
        <v>86</v>
      </c>
      <c r="AW1686" s="13" t="s">
        <v>41</v>
      </c>
      <c r="AX1686" s="13" t="s">
        <v>77</v>
      </c>
      <c r="AY1686" s="240" t="s">
        <v>153</v>
      </c>
    </row>
    <row r="1687" spans="2:51" s="14" customFormat="1" ht="13.5">
      <c r="B1687" s="241"/>
      <c r="C1687" s="242"/>
      <c r="D1687" s="243" t="s">
        <v>162</v>
      </c>
      <c r="E1687" s="244" t="s">
        <v>34</v>
      </c>
      <c r="F1687" s="245" t="s">
        <v>168</v>
      </c>
      <c r="G1687" s="242"/>
      <c r="H1687" s="246">
        <v>1</v>
      </c>
      <c r="I1687" s="247"/>
      <c r="J1687" s="242"/>
      <c r="K1687" s="242"/>
      <c r="L1687" s="248"/>
      <c r="M1687" s="249"/>
      <c r="N1687" s="250"/>
      <c r="O1687" s="250"/>
      <c r="P1687" s="250"/>
      <c r="Q1687" s="250"/>
      <c r="R1687" s="250"/>
      <c r="S1687" s="250"/>
      <c r="T1687" s="251"/>
      <c r="AT1687" s="252" t="s">
        <v>162</v>
      </c>
      <c r="AU1687" s="252" t="s">
        <v>86</v>
      </c>
      <c r="AV1687" s="14" t="s">
        <v>160</v>
      </c>
      <c r="AW1687" s="14" t="s">
        <v>41</v>
      </c>
      <c r="AX1687" s="14" t="s">
        <v>84</v>
      </c>
      <c r="AY1687" s="252" t="s">
        <v>153</v>
      </c>
    </row>
    <row r="1688" spans="2:65" s="1" customFormat="1" ht="22.5" customHeight="1">
      <c r="B1688" s="43"/>
      <c r="C1688" s="206" t="s">
        <v>1468</v>
      </c>
      <c r="D1688" s="206" t="s">
        <v>155</v>
      </c>
      <c r="E1688" s="207" t="s">
        <v>1469</v>
      </c>
      <c r="F1688" s="208" t="s">
        <v>1470</v>
      </c>
      <c r="G1688" s="209" t="s">
        <v>318</v>
      </c>
      <c r="H1688" s="210">
        <v>2</v>
      </c>
      <c r="I1688" s="211"/>
      <c r="J1688" s="212">
        <f>ROUND(I1688*H1688,2)</f>
        <v>0</v>
      </c>
      <c r="K1688" s="208" t="s">
        <v>34</v>
      </c>
      <c r="L1688" s="63"/>
      <c r="M1688" s="213" t="s">
        <v>34</v>
      </c>
      <c r="N1688" s="214" t="s">
        <v>48</v>
      </c>
      <c r="O1688" s="44"/>
      <c r="P1688" s="215">
        <f>O1688*H1688</f>
        <v>0</v>
      </c>
      <c r="Q1688" s="215">
        <v>0</v>
      </c>
      <c r="R1688" s="215">
        <f>Q1688*H1688</f>
        <v>0</v>
      </c>
      <c r="S1688" s="215">
        <v>0</v>
      </c>
      <c r="T1688" s="216">
        <f>S1688*H1688</f>
        <v>0</v>
      </c>
      <c r="AR1688" s="25" t="s">
        <v>288</v>
      </c>
      <c r="AT1688" s="25" t="s">
        <v>155</v>
      </c>
      <c r="AU1688" s="25" t="s">
        <v>86</v>
      </c>
      <c r="AY1688" s="25" t="s">
        <v>153</v>
      </c>
      <c r="BE1688" s="217">
        <f>IF(N1688="základní",J1688,0)</f>
        <v>0</v>
      </c>
      <c r="BF1688" s="217">
        <f>IF(N1688="snížená",J1688,0)</f>
        <v>0</v>
      </c>
      <c r="BG1688" s="217">
        <f>IF(N1688="zákl. přenesená",J1688,0)</f>
        <v>0</v>
      </c>
      <c r="BH1688" s="217">
        <f>IF(N1688="sníž. přenesená",J1688,0)</f>
        <v>0</v>
      </c>
      <c r="BI1688" s="217">
        <f>IF(N1688="nulová",J1688,0)</f>
        <v>0</v>
      </c>
      <c r="BJ1688" s="25" t="s">
        <v>84</v>
      </c>
      <c r="BK1688" s="217">
        <f>ROUND(I1688*H1688,2)</f>
        <v>0</v>
      </c>
      <c r="BL1688" s="25" t="s">
        <v>288</v>
      </c>
      <c r="BM1688" s="25" t="s">
        <v>1471</v>
      </c>
    </row>
    <row r="1689" spans="2:51" s="13" customFormat="1" ht="13.5">
      <c r="B1689" s="230"/>
      <c r="C1689" s="231"/>
      <c r="D1689" s="220" t="s">
        <v>162</v>
      </c>
      <c r="E1689" s="232" t="s">
        <v>34</v>
      </c>
      <c r="F1689" s="233" t="s">
        <v>86</v>
      </c>
      <c r="G1689" s="231"/>
      <c r="H1689" s="234">
        <v>2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162</v>
      </c>
      <c r="AU1689" s="240" t="s">
        <v>86</v>
      </c>
      <c r="AV1689" s="13" t="s">
        <v>86</v>
      </c>
      <c r="AW1689" s="13" t="s">
        <v>41</v>
      </c>
      <c r="AX1689" s="13" t="s">
        <v>77</v>
      </c>
      <c r="AY1689" s="240" t="s">
        <v>153</v>
      </c>
    </row>
    <row r="1690" spans="2:51" s="14" customFormat="1" ht="13.5">
      <c r="B1690" s="241"/>
      <c r="C1690" s="242"/>
      <c r="D1690" s="243" t="s">
        <v>162</v>
      </c>
      <c r="E1690" s="244" t="s">
        <v>34</v>
      </c>
      <c r="F1690" s="245" t="s">
        <v>168</v>
      </c>
      <c r="G1690" s="242"/>
      <c r="H1690" s="246">
        <v>2</v>
      </c>
      <c r="I1690" s="247"/>
      <c r="J1690" s="242"/>
      <c r="K1690" s="242"/>
      <c r="L1690" s="248"/>
      <c r="M1690" s="249"/>
      <c r="N1690" s="250"/>
      <c r="O1690" s="250"/>
      <c r="P1690" s="250"/>
      <c r="Q1690" s="250"/>
      <c r="R1690" s="250"/>
      <c r="S1690" s="250"/>
      <c r="T1690" s="251"/>
      <c r="AT1690" s="252" t="s">
        <v>162</v>
      </c>
      <c r="AU1690" s="252" t="s">
        <v>86</v>
      </c>
      <c r="AV1690" s="14" t="s">
        <v>160</v>
      </c>
      <c r="AW1690" s="14" t="s">
        <v>41</v>
      </c>
      <c r="AX1690" s="14" t="s">
        <v>84</v>
      </c>
      <c r="AY1690" s="252" t="s">
        <v>153</v>
      </c>
    </row>
    <row r="1691" spans="2:65" s="1" customFormat="1" ht="22.5" customHeight="1">
      <c r="B1691" s="43"/>
      <c r="C1691" s="206" t="s">
        <v>1472</v>
      </c>
      <c r="D1691" s="206" t="s">
        <v>155</v>
      </c>
      <c r="E1691" s="207" t="s">
        <v>1473</v>
      </c>
      <c r="F1691" s="208" t="s">
        <v>1474</v>
      </c>
      <c r="G1691" s="209" t="s">
        <v>318</v>
      </c>
      <c r="H1691" s="210">
        <v>1</v>
      </c>
      <c r="I1691" s="211"/>
      <c r="J1691" s="212">
        <f>ROUND(I1691*H1691,2)</f>
        <v>0</v>
      </c>
      <c r="K1691" s="208" t="s">
        <v>34</v>
      </c>
      <c r="L1691" s="63"/>
      <c r="M1691" s="213" t="s">
        <v>34</v>
      </c>
      <c r="N1691" s="214" t="s">
        <v>48</v>
      </c>
      <c r="O1691" s="44"/>
      <c r="P1691" s="215">
        <f>O1691*H1691</f>
        <v>0</v>
      </c>
      <c r="Q1691" s="215">
        <v>0</v>
      </c>
      <c r="R1691" s="215">
        <f>Q1691*H1691</f>
        <v>0</v>
      </c>
      <c r="S1691" s="215">
        <v>0</v>
      </c>
      <c r="T1691" s="216">
        <f>S1691*H1691</f>
        <v>0</v>
      </c>
      <c r="AR1691" s="25" t="s">
        <v>288</v>
      </c>
      <c r="AT1691" s="25" t="s">
        <v>155</v>
      </c>
      <c r="AU1691" s="25" t="s">
        <v>86</v>
      </c>
      <c r="AY1691" s="25" t="s">
        <v>153</v>
      </c>
      <c r="BE1691" s="217">
        <f>IF(N1691="základní",J1691,0)</f>
        <v>0</v>
      </c>
      <c r="BF1691" s="217">
        <f>IF(N1691="snížená",J1691,0)</f>
        <v>0</v>
      </c>
      <c r="BG1691" s="217">
        <f>IF(N1691="zákl. přenesená",J1691,0)</f>
        <v>0</v>
      </c>
      <c r="BH1691" s="217">
        <f>IF(N1691="sníž. přenesená",J1691,0)</f>
        <v>0</v>
      </c>
      <c r="BI1691" s="217">
        <f>IF(N1691="nulová",J1691,0)</f>
        <v>0</v>
      </c>
      <c r="BJ1691" s="25" t="s">
        <v>84</v>
      </c>
      <c r="BK1691" s="217">
        <f>ROUND(I1691*H1691,2)</f>
        <v>0</v>
      </c>
      <c r="BL1691" s="25" t="s">
        <v>288</v>
      </c>
      <c r="BM1691" s="25" t="s">
        <v>1475</v>
      </c>
    </row>
    <row r="1692" spans="2:51" s="13" customFormat="1" ht="13.5">
      <c r="B1692" s="230"/>
      <c r="C1692" s="231"/>
      <c r="D1692" s="220" t="s">
        <v>162</v>
      </c>
      <c r="E1692" s="232" t="s">
        <v>34</v>
      </c>
      <c r="F1692" s="233" t="s">
        <v>84</v>
      </c>
      <c r="G1692" s="231"/>
      <c r="H1692" s="234">
        <v>1</v>
      </c>
      <c r="I1692" s="235"/>
      <c r="J1692" s="231"/>
      <c r="K1692" s="231"/>
      <c r="L1692" s="236"/>
      <c r="M1692" s="237"/>
      <c r="N1692" s="238"/>
      <c r="O1692" s="238"/>
      <c r="P1692" s="238"/>
      <c r="Q1692" s="238"/>
      <c r="R1692" s="238"/>
      <c r="S1692" s="238"/>
      <c r="T1692" s="239"/>
      <c r="AT1692" s="240" t="s">
        <v>162</v>
      </c>
      <c r="AU1692" s="240" t="s">
        <v>86</v>
      </c>
      <c r="AV1692" s="13" t="s">
        <v>86</v>
      </c>
      <c r="AW1692" s="13" t="s">
        <v>41</v>
      </c>
      <c r="AX1692" s="13" t="s">
        <v>77</v>
      </c>
      <c r="AY1692" s="240" t="s">
        <v>153</v>
      </c>
    </row>
    <row r="1693" spans="2:51" s="14" customFormat="1" ht="13.5">
      <c r="B1693" s="241"/>
      <c r="C1693" s="242"/>
      <c r="D1693" s="243" t="s">
        <v>162</v>
      </c>
      <c r="E1693" s="244" t="s">
        <v>34</v>
      </c>
      <c r="F1693" s="245" t="s">
        <v>168</v>
      </c>
      <c r="G1693" s="242"/>
      <c r="H1693" s="246">
        <v>1</v>
      </c>
      <c r="I1693" s="247"/>
      <c r="J1693" s="242"/>
      <c r="K1693" s="242"/>
      <c r="L1693" s="248"/>
      <c r="M1693" s="249"/>
      <c r="N1693" s="250"/>
      <c r="O1693" s="250"/>
      <c r="P1693" s="250"/>
      <c r="Q1693" s="250"/>
      <c r="R1693" s="250"/>
      <c r="S1693" s="250"/>
      <c r="T1693" s="251"/>
      <c r="AT1693" s="252" t="s">
        <v>162</v>
      </c>
      <c r="AU1693" s="252" t="s">
        <v>86</v>
      </c>
      <c r="AV1693" s="14" t="s">
        <v>160</v>
      </c>
      <c r="AW1693" s="14" t="s">
        <v>41</v>
      </c>
      <c r="AX1693" s="14" t="s">
        <v>84</v>
      </c>
      <c r="AY1693" s="252" t="s">
        <v>153</v>
      </c>
    </row>
    <row r="1694" spans="2:65" s="1" customFormat="1" ht="22.5" customHeight="1">
      <c r="B1694" s="43"/>
      <c r="C1694" s="206" t="s">
        <v>1476</v>
      </c>
      <c r="D1694" s="206" t="s">
        <v>155</v>
      </c>
      <c r="E1694" s="207" t="s">
        <v>1477</v>
      </c>
      <c r="F1694" s="208" t="s">
        <v>1478</v>
      </c>
      <c r="G1694" s="209" t="s">
        <v>318</v>
      </c>
      <c r="H1694" s="210">
        <v>1</v>
      </c>
      <c r="I1694" s="211"/>
      <c r="J1694" s="212">
        <f>ROUND(I1694*H1694,2)</f>
        <v>0</v>
      </c>
      <c r="K1694" s="208" t="s">
        <v>34</v>
      </c>
      <c r="L1694" s="63"/>
      <c r="M1694" s="213" t="s">
        <v>34</v>
      </c>
      <c r="N1694" s="214" t="s">
        <v>48</v>
      </c>
      <c r="O1694" s="44"/>
      <c r="P1694" s="215">
        <f>O1694*H1694</f>
        <v>0</v>
      </c>
      <c r="Q1694" s="215">
        <v>0</v>
      </c>
      <c r="R1694" s="215">
        <f>Q1694*H1694</f>
        <v>0</v>
      </c>
      <c r="S1694" s="215">
        <v>0</v>
      </c>
      <c r="T1694" s="216">
        <f>S1694*H1694</f>
        <v>0</v>
      </c>
      <c r="AR1694" s="25" t="s">
        <v>288</v>
      </c>
      <c r="AT1694" s="25" t="s">
        <v>155</v>
      </c>
      <c r="AU1694" s="25" t="s">
        <v>86</v>
      </c>
      <c r="AY1694" s="25" t="s">
        <v>153</v>
      </c>
      <c r="BE1694" s="217">
        <f>IF(N1694="základní",J1694,0)</f>
        <v>0</v>
      </c>
      <c r="BF1694" s="217">
        <f>IF(N1694="snížená",J1694,0)</f>
        <v>0</v>
      </c>
      <c r="BG1694" s="217">
        <f>IF(N1694="zákl. přenesená",J1694,0)</f>
        <v>0</v>
      </c>
      <c r="BH1694" s="217">
        <f>IF(N1694="sníž. přenesená",J1694,0)</f>
        <v>0</v>
      </c>
      <c r="BI1694" s="217">
        <f>IF(N1694="nulová",J1694,0)</f>
        <v>0</v>
      </c>
      <c r="BJ1694" s="25" t="s">
        <v>84</v>
      </c>
      <c r="BK1694" s="217">
        <f>ROUND(I1694*H1694,2)</f>
        <v>0</v>
      </c>
      <c r="BL1694" s="25" t="s">
        <v>288</v>
      </c>
      <c r="BM1694" s="25" t="s">
        <v>1479</v>
      </c>
    </row>
    <row r="1695" spans="2:51" s="13" customFormat="1" ht="13.5">
      <c r="B1695" s="230"/>
      <c r="C1695" s="231"/>
      <c r="D1695" s="220" t="s">
        <v>162</v>
      </c>
      <c r="E1695" s="232" t="s">
        <v>34</v>
      </c>
      <c r="F1695" s="233" t="s">
        <v>84</v>
      </c>
      <c r="G1695" s="231"/>
      <c r="H1695" s="234">
        <v>1</v>
      </c>
      <c r="I1695" s="235"/>
      <c r="J1695" s="231"/>
      <c r="K1695" s="231"/>
      <c r="L1695" s="236"/>
      <c r="M1695" s="237"/>
      <c r="N1695" s="238"/>
      <c r="O1695" s="238"/>
      <c r="P1695" s="238"/>
      <c r="Q1695" s="238"/>
      <c r="R1695" s="238"/>
      <c r="S1695" s="238"/>
      <c r="T1695" s="239"/>
      <c r="AT1695" s="240" t="s">
        <v>162</v>
      </c>
      <c r="AU1695" s="240" t="s">
        <v>86</v>
      </c>
      <c r="AV1695" s="13" t="s">
        <v>86</v>
      </c>
      <c r="AW1695" s="13" t="s">
        <v>41</v>
      </c>
      <c r="AX1695" s="13" t="s">
        <v>77</v>
      </c>
      <c r="AY1695" s="240" t="s">
        <v>153</v>
      </c>
    </row>
    <row r="1696" spans="2:51" s="14" customFormat="1" ht="13.5">
      <c r="B1696" s="241"/>
      <c r="C1696" s="242"/>
      <c r="D1696" s="243" t="s">
        <v>162</v>
      </c>
      <c r="E1696" s="244" t="s">
        <v>34</v>
      </c>
      <c r="F1696" s="245" t="s">
        <v>168</v>
      </c>
      <c r="G1696" s="242"/>
      <c r="H1696" s="246">
        <v>1</v>
      </c>
      <c r="I1696" s="247"/>
      <c r="J1696" s="242"/>
      <c r="K1696" s="242"/>
      <c r="L1696" s="248"/>
      <c r="M1696" s="249"/>
      <c r="N1696" s="250"/>
      <c r="O1696" s="250"/>
      <c r="P1696" s="250"/>
      <c r="Q1696" s="250"/>
      <c r="R1696" s="250"/>
      <c r="S1696" s="250"/>
      <c r="T1696" s="251"/>
      <c r="AT1696" s="252" t="s">
        <v>162</v>
      </c>
      <c r="AU1696" s="252" t="s">
        <v>86</v>
      </c>
      <c r="AV1696" s="14" t="s">
        <v>160</v>
      </c>
      <c r="AW1696" s="14" t="s">
        <v>41</v>
      </c>
      <c r="AX1696" s="14" t="s">
        <v>84</v>
      </c>
      <c r="AY1696" s="252" t="s">
        <v>153</v>
      </c>
    </row>
    <row r="1697" spans="2:65" s="1" customFormat="1" ht="22.5" customHeight="1">
      <c r="B1697" s="43"/>
      <c r="C1697" s="206" t="s">
        <v>1480</v>
      </c>
      <c r="D1697" s="206" t="s">
        <v>155</v>
      </c>
      <c r="E1697" s="207" t="s">
        <v>1481</v>
      </c>
      <c r="F1697" s="208" t="s">
        <v>1482</v>
      </c>
      <c r="G1697" s="209" t="s">
        <v>318</v>
      </c>
      <c r="H1697" s="210">
        <v>1</v>
      </c>
      <c r="I1697" s="211"/>
      <c r="J1697" s="212">
        <f>ROUND(I1697*H1697,2)</f>
        <v>0</v>
      </c>
      <c r="K1697" s="208" t="s">
        <v>34</v>
      </c>
      <c r="L1697" s="63"/>
      <c r="M1697" s="213" t="s">
        <v>34</v>
      </c>
      <c r="N1697" s="214" t="s">
        <v>48</v>
      </c>
      <c r="O1697" s="44"/>
      <c r="P1697" s="215">
        <f>O1697*H1697</f>
        <v>0</v>
      </c>
      <c r="Q1697" s="215">
        <v>0</v>
      </c>
      <c r="R1697" s="215">
        <f>Q1697*H1697</f>
        <v>0</v>
      </c>
      <c r="S1697" s="215">
        <v>0</v>
      </c>
      <c r="T1697" s="216">
        <f>S1697*H1697</f>
        <v>0</v>
      </c>
      <c r="AR1697" s="25" t="s">
        <v>288</v>
      </c>
      <c r="AT1697" s="25" t="s">
        <v>155</v>
      </c>
      <c r="AU1697" s="25" t="s">
        <v>86</v>
      </c>
      <c r="AY1697" s="25" t="s">
        <v>153</v>
      </c>
      <c r="BE1697" s="217">
        <f>IF(N1697="základní",J1697,0)</f>
        <v>0</v>
      </c>
      <c r="BF1697" s="217">
        <f>IF(N1697="snížená",J1697,0)</f>
        <v>0</v>
      </c>
      <c r="BG1697" s="217">
        <f>IF(N1697="zákl. přenesená",J1697,0)</f>
        <v>0</v>
      </c>
      <c r="BH1697" s="217">
        <f>IF(N1697="sníž. přenesená",J1697,0)</f>
        <v>0</v>
      </c>
      <c r="BI1697" s="217">
        <f>IF(N1697="nulová",J1697,0)</f>
        <v>0</v>
      </c>
      <c r="BJ1697" s="25" t="s">
        <v>84</v>
      </c>
      <c r="BK1697" s="217">
        <f>ROUND(I1697*H1697,2)</f>
        <v>0</v>
      </c>
      <c r="BL1697" s="25" t="s">
        <v>288</v>
      </c>
      <c r="BM1697" s="25" t="s">
        <v>1483</v>
      </c>
    </row>
    <row r="1698" spans="2:51" s="13" customFormat="1" ht="13.5">
      <c r="B1698" s="230"/>
      <c r="C1698" s="231"/>
      <c r="D1698" s="220" t="s">
        <v>162</v>
      </c>
      <c r="E1698" s="232" t="s">
        <v>34</v>
      </c>
      <c r="F1698" s="233" t="s">
        <v>84</v>
      </c>
      <c r="G1698" s="231"/>
      <c r="H1698" s="234">
        <v>1</v>
      </c>
      <c r="I1698" s="235"/>
      <c r="J1698" s="231"/>
      <c r="K1698" s="231"/>
      <c r="L1698" s="236"/>
      <c r="M1698" s="237"/>
      <c r="N1698" s="238"/>
      <c r="O1698" s="238"/>
      <c r="P1698" s="238"/>
      <c r="Q1698" s="238"/>
      <c r="R1698" s="238"/>
      <c r="S1698" s="238"/>
      <c r="T1698" s="239"/>
      <c r="AT1698" s="240" t="s">
        <v>162</v>
      </c>
      <c r="AU1698" s="240" t="s">
        <v>86</v>
      </c>
      <c r="AV1698" s="13" t="s">
        <v>86</v>
      </c>
      <c r="AW1698" s="13" t="s">
        <v>41</v>
      </c>
      <c r="AX1698" s="13" t="s">
        <v>77</v>
      </c>
      <c r="AY1698" s="240" t="s">
        <v>153</v>
      </c>
    </row>
    <row r="1699" spans="2:51" s="14" customFormat="1" ht="13.5">
      <c r="B1699" s="241"/>
      <c r="C1699" s="242"/>
      <c r="D1699" s="243" t="s">
        <v>162</v>
      </c>
      <c r="E1699" s="244" t="s">
        <v>34</v>
      </c>
      <c r="F1699" s="245" t="s">
        <v>168</v>
      </c>
      <c r="G1699" s="242"/>
      <c r="H1699" s="246">
        <v>1</v>
      </c>
      <c r="I1699" s="247"/>
      <c r="J1699" s="242"/>
      <c r="K1699" s="242"/>
      <c r="L1699" s="248"/>
      <c r="M1699" s="249"/>
      <c r="N1699" s="250"/>
      <c r="O1699" s="250"/>
      <c r="P1699" s="250"/>
      <c r="Q1699" s="250"/>
      <c r="R1699" s="250"/>
      <c r="S1699" s="250"/>
      <c r="T1699" s="251"/>
      <c r="AT1699" s="252" t="s">
        <v>162</v>
      </c>
      <c r="AU1699" s="252" t="s">
        <v>86</v>
      </c>
      <c r="AV1699" s="14" t="s">
        <v>160</v>
      </c>
      <c r="AW1699" s="14" t="s">
        <v>41</v>
      </c>
      <c r="AX1699" s="14" t="s">
        <v>84</v>
      </c>
      <c r="AY1699" s="252" t="s">
        <v>153</v>
      </c>
    </row>
    <row r="1700" spans="2:65" s="1" customFormat="1" ht="22.5" customHeight="1">
      <c r="B1700" s="43"/>
      <c r="C1700" s="206" t="s">
        <v>1484</v>
      </c>
      <c r="D1700" s="206" t="s">
        <v>155</v>
      </c>
      <c r="E1700" s="207" t="s">
        <v>1485</v>
      </c>
      <c r="F1700" s="208" t="s">
        <v>1486</v>
      </c>
      <c r="G1700" s="209" t="s">
        <v>318</v>
      </c>
      <c r="H1700" s="210">
        <v>1</v>
      </c>
      <c r="I1700" s="211"/>
      <c r="J1700" s="212">
        <f>ROUND(I1700*H1700,2)</f>
        <v>0</v>
      </c>
      <c r="K1700" s="208" t="s">
        <v>34</v>
      </c>
      <c r="L1700" s="63"/>
      <c r="M1700" s="213" t="s">
        <v>34</v>
      </c>
      <c r="N1700" s="214" t="s">
        <v>48</v>
      </c>
      <c r="O1700" s="44"/>
      <c r="P1700" s="215">
        <f>O1700*H1700</f>
        <v>0</v>
      </c>
      <c r="Q1700" s="215">
        <v>0</v>
      </c>
      <c r="R1700" s="215">
        <f>Q1700*H1700</f>
        <v>0</v>
      </c>
      <c r="S1700" s="215">
        <v>0</v>
      </c>
      <c r="T1700" s="216">
        <f>S1700*H1700</f>
        <v>0</v>
      </c>
      <c r="AR1700" s="25" t="s">
        <v>288</v>
      </c>
      <c r="AT1700" s="25" t="s">
        <v>155</v>
      </c>
      <c r="AU1700" s="25" t="s">
        <v>86</v>
      </c>
      <c r="AY1700" s="25" t="s">
        <v>153</v>
      </c>
      <c r="BE1700" s="217">
        <f>IF(N1700="základní",J1700,0)</f>
        <v>0</v>
      </c>
      <c r="BF1700" s="217">
        <f>IF(N1700="snížená",J1700,0)</f>
        <v>0</v>
      </c>
      <c r="BG1700" s="217">
        <f>IF(N1700="zákl. přenesená",J1700,0)</f>
        <v>0</v>
      </c>
      <c r="BH1700" s="217">
        <f>IF(N1700="sníž. přenesená",J1700,0)</f>
        <v>0</v>
      </c>
      <c r="BI1700" s="217">
        <f>IF(N1700="nulová",J1700,0)</f>
        <v>0</v>
      </c>
      <c r="BJ1700" s="25" t="s">
        <v>84</v>
      </c>
      <c r="BK1700" s="217">
        <f>ROUND(I1700*H1700,2)</f>
        <v>0</v>
      </c>
      <c r="BL1700" s="25" t="s">
        <v>288</v>
      </c>
      <c r="BM1700" s="25" t="s">
        <v>1487</v>
      </c>
    </row>
    <row r="1701" spans="2:51" s="13" customFormat="1" ht="13.5">
      <c r="B1701" s="230"/>
      <c r="C1701" s="231"/>
      <c r="D1701" s="220" t="s">
        <v>162</v>
      </c>
      <c r="E1701" s="232" t="s">
        <v>34</v>
      </c>
      <c r="F1701" s="233" t="s">
        <v>84</v>
      </c>
      <c r="G1701" s="231"/>
      <c r="H1701" s="234">
        <v>1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162</v>
      </c>
      <c r="AU1701" s="240" t="s">
        <v>86</v>
      </c>
      <c r="AV1701" s="13" t="s">
        <v>86</v>
      </c>
      <c r="AW1701" s="13" t="s">
        <v>41</v>
      </c>
      <c r="AX1701" s="13" t="s">
        <v>77</v>
      </c>
      <c r="AY1701" s="240" t="s">
        <v>153</v>
      </c>
    </row>
    <row r="1702" spans="2:51" s="14" customFormat="1" ht="13.5">
      <c r="B1702" s="241"/>
      <c r="C1702" s="242"/>
      <c r="D1702" s="243" t="s">
        <v>162</v>
      </c>
      <c r="E1702" s="244" t="s">
        <v>34</v>
      </c>
      <c r="F1702" s="245" t="s">
        <v>168</v>
      </c>
      <c r="G1702" s="242"/>
      <c r="H1702" s="246">
        <v>1</v>
      </c>
      <c r="I1702" s="247"/>
      <c r="J1702" s="242"/>
      <c r="K1702" s="242"/>
      <c r="L1702" s="248"/>
      <c r="M1702" s="249"/>
      <c r="N1702" s="250"/>
      <c r="O1702" s="250"/>
      <c r="P1702" s="250"/>
      <c r="Q1702" s="250"/>
      <c r="R1702" s="250"/>
      <c r="S1702" s="250"/>
      <c r="T1702" s="251"/>
      <c r="AT1702" s="252" t="s">
        <v>162</v>
      </c>
      <c r="AU1702" s="252" t="s">
        <v>86</v>
      </c>
      <c r="AV1702" s="14" t="s">
        <v>160</v>
      </c>
      <c r="AW1702" s="14" t="s">
        <v>41</v>
      </c>
      <c r="AX1702" s="14" t="s">
        <v>84</v>
      </c>
      <c r="AY1702" s="252" t="s">
        <v>153</v>
      </c>
    </row>
    <row r="1703" spans="2:65" s="1" customFormat="1" ht="22.5" customHeight="1">
      <c r="B1703" s="43"/>
      <c r="C1703" s="206" t="s">
        <v>1488</v>
      </c>
      <c r="D1703" s="206" t="s">
        <v>155</v>
      </c>
      <c r="E1703" s="207" t="s">
        <v>1489</v>
      </c>
      <c r="F1703" s="208" t="s">
        <v>1490</v>
      </c>
      <c r="G1703" s="209" t="s">
        <v>318</v>
      </c>
      <c r="H1703" s="210">
        <v>1</v>
      </c>
      <c r="I1703" s="211"/>
      <c r="J1703" s="212">
        <f>ROUND(I1703*H1703,2)</f>
        <v>0</v>
      </c>
      <c r="K1703" s="208" t="s">
        <v>34</v>
      </c>
      <c r="L1703" s="63"/>
      <c r="M1703" s="213" t="s">
        <v>34</v>
      </c>
      <c r="N1703" s="214" t="s">
        <v>48</v>
      </c>
      <c r="O1703" s="44"/>
      <c r="P1703" s="215">
        <f>O1703*H1703</f>
        <v>0</v>
      </c>
      <c r="Q1703" s="215">
        <v>0</v>
      </c>
      <c r="R1703" s="215">
        <f>Q1703*H1703</f>
        <v>0</v>
      </c>
      <c r="S1703" s="215">
        <v>0</v>
      </c>
      <c r="T1703" s="216">
        <f>S1703*H1703</f>
        <v>0</v>
      </c>
      <c r="AR1703" s="25" t="s">
        <v>288</v>
      </c>
      <c r="AT1703" s="25" t="s">
        <v>155</v>
      </c>
      <c r="AU1703" s="25" t="s">
        <v>86</v>
      </c>
      <c r="AY1703" s="25" t="s">
        <v>153</v>
      </c>
      <c r="BE1703" s="217">
        <f>IF(N1703="základní",J1703,0)</f>
        <v>0</v>
      </c>
      <c r="BF1703" s="217">
        <f>IF(N1703="snížená",J1703,0)</f>
        <v>0</v>
      </c>
      <c r="BG1703" s="217">
        <f>IF(N1703="zákl. přenesená",J1703,0)</f>
        <v>0</v>
      </c>
      <c r="BH1703" s="217">
        <f>IF(N1703="sníž. přenesená",J1703,0)</f>
        <v>0</v>
      </c>
      <c r="BI1703" s="217">
        <f>IF(N1703="nulová",J1703,0)</f>
        <v>0</v>
      </c>
      <c r="BJ1703" s="25" t="s">
        <v>84</v>
      </c>
      <c r="BK1703" s="217">
        <f>ROUND(I1703*H1703,2)</f>
        <v>0</v>
      </c>
      <c r="BL1703" s="25" t="s">
        <v>288</v>
      </c>
      <c r="BM1703" s="25" t="s">
        <v>1491</v>
      </c>
    </row>
    <row r="1704" spans="2:51" s="13" customFormat="1" ht="13.5">
      <c r="B1704" s="230"/>
      <c r="C1704" s="231"/>
      <c r="D1704" s="220" t="s">
        <v>162</v>
      </c>
      <c r="E1704" s="232" t="s">
        <v>34</v>
      </c>
      <c r="F1704" s="233" t="s">
        <v>84</v>
      </c>
      <c r="G1704" s="231"/>
      <c r="H1704" s="234">
        <v>1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162</v>
      </c>
      <c r="AU1704" s="240" t="s">
        <v>86</v>
      </c>
      <c r="AV1704" s="13" t="s">
        <v>86</v>
      </c>
      <c r="AW1704" s="13" t="s">
        <v>41</v>
      </c>
      <c r="AX1704" s="13" t="s">
        <v>77</v>
      </c>
      <c r="AY1704" s="240" t="s">
        <v>153</v>
      </c>
    </row>
    <row r="1705" spans="2:51" s="14" customFormat="1" ht="13.5">
      <c r="B1705" s="241"/>
      <c r="C1705" s="242"/>
      <c r="D1705" s="243" t="s">
        <v>162</v>
      </c>
      <c r="E1705" s="244" t="s">
        <v>34</v>
      </c>
      <c r="F1705" s="245" t="s">
        <v>168</v>
      </c>
      <c r="G1705" s="242"/>
      <c r="H1705" s="246">
        <v>1</v>
      </c>
      <c r="I1705" s="247"/>
      <c r="J1705" s="242"/>
      <c r="K1705" s="242"/>
      <c r="L1705" s="248"/>
      <c r="M1705" s="249"/>
      <c r="N1705" s="250"/>
      <c r="O1705" s="250"/>
      <c r="P1705" s="250"/>
      <c r="Q1705" s="250"/>
      <c r="R1705" s="250"/>
      <c r="S1705" s="250"/>
      <c r="T1705" s="251"/>
      <c r="AT1705" s="252" t="s">
        <v>162</v>
      </c>
      <c r="AU1705" s="252" t="s">
        <v>86</v>
      </c>
      <c r="AV1705" s="14" t="s">
        <v>160</v>
      </c>
      <c r="AW1705" s="14" t="s">
        <v>41</v>
      </c>
      <c r="AX1705" s="14" t="s">
        <v>84</v>
      </c>
      <c r="AY1705" s="252" t="s">
        <v>153</v>
      </c>
    </row>
    <row r="1706" spans="2:65" s="1" customFormat="1" ht="22.5" customHeight="1">
      <c r="B1706" s="43"/>
      <c r="C1706" s="206" t="s">
        <v>1492</v>
      </c>
      <c r="D1706" s="206" t="s">
        <v>155</v>
      </c>
      <c r="E1706" s="207" t="s">
        <v>1493</v>
      </c>
      <c r="F1706" s="208" t="s">
        <v>1494</v>
      </c>
      <c r="G1706" s="209" t="s">
        <v>318</v>
      </c>
      <c r="H1706" s="210">
        <v>1</v>
      </c>
      <c r="I1706" s="211"/>
      <c r="J1706" s="212">
        <f>ROUND(I1706*H1706,2)</f>
        <v>0</v>
      </c>
      <c r="K1706" s="208" t="s">
        <v>34</v>
      </c>
      <c r="L1706" s="63"/>
      <c r="M1706" s="213" t="s">
        <v>34</v>
      </c>
      <c r="N1706" s="214" t="s">
        <v>48</v>
      </c>
      <c r="O1706" s="44"/>
      <c r="P1706" s="215">
        <f>O1706*H1706</f>
        <v>0</v>
      </c>
      <c r="Q1706" s="215">
        <v>0</v>
      </c>
      <c r="R1706" s="215">
        <f>Q1706*H1706</f>
        <v>0</v>
      </c>
      <c r="S1706" s="215">
        <v>0</v>
      </c>
      <c r="T1706" s="216">
        <f>S1706*H1706</f>
        <v>0</v>
      </c>
      <c r="AR1706" s="25" t="s">
        <v>288</v>
      </c>
      <c r="AT1706" s="25" t="s">
        <v>155</v>
      </c>
      <c r="AU1706" s="25" t="s">
        <v>86</v>
      </c>
      <c r="AY1706" s="25" t="s">
        <v>153</v>
      </c>
      <c r="BE1706" s="217">
        <f>IF(N1706="základní",J1706,0)</f>
        <v>0</v>
      </c>
      <c r="BF1706" s="217">
        <f>IF(N1706="snížená",J1706,0)</f>
        <v>0</v>
      </c>
      <c r="BG1706" s="217">
        <f>IF(N1706="zákl. přenesená",J1706,0)</f>
        <v>0</v>
      </c>
      <c r="BH1706" s="217">
        <f>IF(N1706="sníž. přenesená",J1706,0)</f>
        <v>0</v>
      </c>
      <c r="BI1706" s="217">
        <f>IF(N1706="nulová",J1706,0)</f>
        <v>0</v>
      </c>
      <c r="BJ1706" s="25" t="s">
        <v>84</v>
      </c>
      <c r="BK1706" s="217">
        <f>ROUND(I1706*H1706,2)</f>
        <v>0</v>
      </c>
      <c r="BL1706" s="25" t="s">
        <v>288</v>
      </c>
      <c r="BM1706" s="25" t="s">
        <v>1495</v>
      </c>
    </row>
    <row r="1707" spans="2:51" s="13" customFormat="1" ht="13.5">
      <c r="B1707" s="230"/>
      <c r="C1707" s="231"/>
      <c r="D1707" s="220" t="s">
        <v>162</v>
      </c>
      <c r="E1707" s="232" t="s">
        <v>34</v>
      </c>
      <c r="F1707" s="233" t="s">
        <v>84</v>
      </c>
      <c r="G1707" s="231"/>
      <c r="H1707" s="234">
        <v>1</v>
      </c>
      <c r="I1707" s="235"/>
      <c r="J1707" s="231"/>
      <c r="K1707" s="231"/>
      <c r="L1707" s="236"/>
      <c r="M1707" s="237"/>
      <c r="N1707" s="238"/>
      <c r="O1707" s="238"/>
      <c r="P1707" s="238"/>
      <c r="Q1707" s="238"/>
      <c r="R1707" s="238"/>
      <c r="S1707" s="238"/>
      <c r="T1707" s="239"/>
      <c r="AT1707" s="240" t="s">
        <v>162</v>
      </c>
      <c r="AU1707" s="240" t="s">
        <v>86</v>
      </c>
      <c r="AV1707" s="13" t="s">
        <v>86</v>
      </c>
      <c r="AW1707" s="13" t="s">
        <v>41</v>
      </c>
      <c r="AX1707" s="13" t="s">
        <v>77</v>
      </c>
      <c r="AY1707" s="240" t="s">
        <v>153</v>
      </c>
    </row>
    <row r="1708" spans="2:51" s="14" customFormat="1" ht="13.5">
      <c r="B1708" s="241"/>
      <c r="C1708" s="242"/>
      <c r="D1708" s="243" t="s">
        <v>162</v>
      </c>
      <c r="E1708" s="244" t="s">
        <v>34</v>
      </c>
      <c r="F1708" s="245" t="s">
        <v>168</v>
      </c>
      <c r="G1708" s="242"/>
      <c r="H1708" s="246">
        <v>1</v>
      </c>
      <c r="I1708" s="247"/>
      <c r="J1708" s="242"/>
      <c r="K1708" s="242"/>
      <c r="L1708" s="248"/>
      <c r="M1708" s="249"/>
      <c r="N1708" s="250"/>
      <c r="O1708" s="250"/>
      <c r="P1708" s="250"/>
      <c r="Q1708" s="250"/>
      <c r="R1708" s="250"/>
      <c r="S1708" s="250"/>
      <c r="T1708" s="251"/>
      <c r="AT1708" s="252" t="s">
        <v>162</v>
      </c>
      <c r="AU1708" s="252" t="s">
        <v>86</v>
      </c>
      <c r="AV1708" s="14" t="s">
        <v>160</v>
      </c>
      <c r="AW1708" s="14" t="s">
        <v>41</v>
      </c>
      <c r="AX1708" s="14" t="s">
        <v>84</v>
      </c>
      <c r="AY1708" s="252" t="s">
        <v>153</v>
      </c>
    </row>
    <row r="1709" spans="2:65" s="1" customFormat="1" ht="22.5" customHeight="1">
      <c r="B1709" s="43"/>
      <c r="C1709" s="206" t="s">
        <v>1496</v>
      </c>
      <c r="D1709" s="206" t="s">
        <v>155</v>
      </c>
      <c r="E1709" s="207" t="s">
        <v>1497</v>
      </c>
      <c r="F1709" s="208" t="s">
        <v>1498</v>
      </c>
      <c r="G1709" s="209" t="s">
        <v>318</v>
      </c>
      <c r="H1709" s="210">
        <v>1</v>
      </c>
      <c r="I1709" s="211"/>
      <c r="J1709" s="212">
        <f>ROUND(I1709*H1709,2)</f>
        <v>0</v>
      </c>
      <c r="K1709" s="208" t="s">
        <v>34</v>
      </c>
      <c r="L1709" s="63"/>
      <c r="M1709" s="213" t="s">
        <v>34</v>
      </c>
      <c r="N1709" s="214" t="s">
        <v>48</v>
      </c>
      <c r="O1709" s="44"/>
      <c r="P1709" s="215">
        <f>O1709*H1709</f>
        <v>0</v>
      </c>
      <c r="Q1709" s="215">
        <v>0</v>
      </c>
      <c r="R1709" s="215">
        <f>Q1709*H1709</f>
        <v>0</v>
      </c>
      <c r="S1709" s="215">
        <v>0</v>
      </c>
      <c r="T1709" s="216">
        <f>S1709*H1709</f>
        <v>0</v>
      </c>
      <c r="AR1709" s="25" t="s">
        <v>288</v>
      </c>
      <c r="AT1709" s="25" t="s">
        <v>155</v>
      </c>
      <c r="AU1709" s="25" t="s">
        <v>86</v>
      </c>
      <c r="AY1709" s="25" t="s">
        <v>153</v>
      </c>
      <c r="BE1709" s="217">
        <f>IF(N1709="základní",J1709,0)</f>
        <v>0</v>
      </c>
      <c r="BF1709" s="217">
        <f>IF(N1709="snížená",J1709,0)</f>
        <v>0</v>
      </c>
      <c r="BG1709" s="217">
        <f>IF(N1709="zákl. přenesená",J1709,0)</f>
        <v>0</v>
      </c>
      <c r="BH1709" s="217">
        <f>IF(N1709="sníž. přenesená",J1709,0)</f>
        <v>0</v>
      </c>
      <c r="BI1709" s="217">
        <f>IF(N1709="nulová",J1709,0)</f>
        <v>0</v>
      </c>
      <c r="BJ1709" s="25" t="s">
        <v>84</v>
      </c>
      <c r="BK1709" s="217">
        <f>ROUND(I1709*H1709,2)</f>
        <v>0</v>
      </c>
      <c r="BL1709" s="25" t="s">
        <v>288</v>
      </c>
      <c r="BM1709" s="25" t="s">
        <v>1499</v>
      </c>
    </row>
    <row r="1710" spans="2:51" s="13" customFormat="1" ht="13.5">
      <c r="B1710" s="230"/>
      <c r="C1710" s="231"/>
      <c r="D1710" s="220" t="s">
        <v>162</v>
      </c>
      <c r="E1710" s="232" t="s">
        <v>34</v>
      </c>
      <c r="F1710" s="233" t="s">
        <v>84</v>
      </c>
      <c r="G1710" s="231"/>
      <c r="H1710" s="234">
        <v>1</v>
      </c>
      <c r="I1710" s="235"/>
      <c r="J1710" s="231"/>
      <c r="K1710" s="231"/>
      <c r="L1710" s="236"/>
      <c r="M1710" s="237"/>
      <c r="N1710" s="238"/>
      <c r="O1710" s="238"/>
      <c r="P1710" s="238"/>
      <c r="Q1710" s="238"/>
      <c r="R1710" s="238"/>
      <c r="S1710" s="238"/>
      <c r="T1710" s="239"/>
      <c r="AT1710" s="240" t="s">
        <v>162</v>
      </c>
      <c r="AU1710" s="240" t="s">
        <v>86</v>
      </c>
      <c r="AV1710" s="13" t="s">
        <v>86</v>
      </c>
      <c r="AW1710" s="13" t="s">
        <v>41</v>
      </c>
      <c r="AX1710" s="13" t="s">
        <v>77</v>
      </c>
      <c r="AY1710" s="240" t="s">
        <v>153</v>
      </c>
    </row>
    <row r="1711" spans="2:51" s="14" customFormat="1" ht="13.5">
      <c r="B1711" s="241"/>
      <c r="C1711" s="242"/>
      <c r="D1711" s="243" t="s">
        <v>162</v>
      </c>
      <c r="E1711" s="244" t="s">
        <v>34</v>
      </c>
      <c r="F1711" s="245" t="s">
        <v>168</v>
      </c>
      <c r="G1711" s="242"/>
      <c r="H1711" s="246">
        <v>1</v>
      </c>
      <c r="I1711" s="247"/>
      <c r="J1711" s="242"/>
      <c r="K1711" s="242"/>
      <c r="L1711" s="248"/>
      <c r="M1711" s="249"/>
      <c r="N1711" s="250"/>
      <c r="O1711" s="250"/>
      <c r="P1711" s="250"/>
      <c r="Q1711" s="250"/>
      <c r="R1711" s="250"/>
      <c r="S1711" s="250"/>
      <c r="T1711" s="251"/>
      <c r="AT1711" s="252" t="s">
        <v>162</v>
      </c>
      <c r="AU1711" s="252" t="s">
        <v>86</v>
      </c>
      <c r="AV1711" s="14" t="s">
        <v>160</v>
      </c>
      <c r="AW1711" s="14" t="s">
        <v>41</v>
      </c>
      <c r="AX1711" s="14" t="s">
        <v>84</v>
      </c>
      <c r="AY1711" s="252" t="s">
        <v>153</v>
      </c>
    </row>
    <row r="1712" spans="2:65" s="1" customFormat="1" ht="22.5" customHeight="1">
      <c r="B1712" s="43"/>
      <c r="C1712" s="206" t="s">
        <v>1500</v>
      </c>
      <c r="D1712" s="206" t="s">
        <v>155</v>
      </c>
      <c r="E1712" s="207" t="s">
        <v>1501</v>
      </c>
      <c r="F1712" s="208" t="s">
        <v>1502</v>
      </c>
      <c r="G1712" s="209" t="s">
        <v>318</v>
      </c>
      <c r="H1712" s="210">
        <v>1</v>
      </c>
      <c r="I1712" s="211"/>
      <c r="J1712" s="212">
        <f>ROUND(I1712*H1712,2)</f>
        <v>0</v>
      </c>
      <c r="K1712" s="208" t="s">
        <v>34</v>
      </c>
      <c r="L1712" s="63"/>
      <c r="M1712" s="213" t="s">
        <v>34</v>
      </c>
      <c r="N1712" s="214" t="s">
        <v>48</v>
      </c>
      <c r="O1712" s="44"/>
      <c r="P1712" s="215">
        <f>O1712*H1712</f>
        <v>0</v>
      </c>
      <c r="Q1712" s="215">
        <v>0</v>
      </c>
      <c r="R1712" s="215">
        <f>Q1712*H1712</f>
        <v>0</v>
      </c>
      <c r="S1712" s="215">
        <v>0</v>
      </c>
      <c r="T1712" s="216">
        <f>S1712*H1712</f>
        <v>0</v>
      </c>
      <c r="AR1712" s="25" t="s">
        <v>288</v>
      </c>
      <c r="AT1712" s="25" t="s">
        <v>155</v>
      </c>
      <c r="AU1712" s="25" t="s">
        <v>86</v>
      </c>
      <c r="AY1712" s="25" t="s">
        <v>153</v>
      </c>
      <c r="BE1712" s="217">
        <f>IF(N1712="základní",J1712,0)</f>
        <v>0</v>
      </c>
      <c r="BF1712" s="217">
        <f>IF(N1712="snížená",J1712,0)</f>
        <v>0</v>
      </c>
      <c r="BG1712" s="217">
        <f>IF(N1712="zákl. přenesená",J1712,0)</f>
        <v>0</v>
      </c>
      <c r="BH1712" s="217">
        <f>IF(N1712="sníž. přenesená",J1712,0)</f>
        <v>0</v>
      </c>
      <c r="BI1712" s="217">
        <f>IF(N1712="nulová",J1712,0)</f>
        <v>0</v>
      </c>
      <c r="BJ1712" s="25" t="s">
        <v>84</v>
      </c>
      <c r="BK1712" s="217">
        <f>ROUND(I1712*H1712,2)</f>
        <v>0</v>
      </c>
      <c r="BL1712" s="25" t="s">
        <v>288</v>
      </c>
      <c r="BM1712" s="25" t="s">
        <v>1503</v>
      </c>
    </row>
    <row r="1713" spans="2:51" s="13" customFormat="1" ht="13.5">
      <c r="B1713" s="230"/>
      <c r="C1713" s="231"/>
      <c r="D1713" s="220" t="s">
        <v>162</v>
      </c>
      <c r="E1713" s="232" t="s">
        <v>34</v>
      </c>
      <c r="F1713" s="233" t="s">
        <v>84</v>
      </c>
      <c r="G1713" s="231"/>
      <c r="H1713" s="234">
        <v>1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162</v>
      </c>
      <c r="AU1713" s="240" t="s">
        <v>86</v>
      </c>
      <c r="AV1713" s="13" t="s">
        <v>86</v>
      </c>
      <c r="AW1713" s="13" t="s">
        <v>41</v>
      </c>
      <c r="AX1713" s="13" t="s">
        <v>77</v>
      </c>
      <c r="AY1713" s="240" t="s">
        <v>153</v>
      </c>
    </row>
    <row r="1714" spans="2:51" s="14" customFormat="1" ht="13.5">
      <c r="B1714" s="241"/>
      <c r="C1714" s="242"/>
      <c r="D1714" s="243" t="s">
        <v>162</v>
      </c>
      <c r="E1714" s="244" t="s">
        <v>34</v>
      </c>
      <c r="F1714" s="245" t="s">
        <v>168</v>
      </c>
      <c r="G1714" s="242"/>
      <c r="H1714" s="246">
        <v>1</v>
      </c>
      <c r="I1714" s="247"/>
      <c r="J1714" s="242"/>
      <c r="K1714" s="242"/>
      <c r="L1714" s="248"/>
      <c r="M1714" s="249"/>
      <c r="N1714" s="250"/>
      <c r="O1714" s="250"/>
      <c r="P1714" s="250"/>
      <c r="Q1714" s="250"/>
      <c r="R1714" s="250"/>
      <c r="S1714" s="250"/>
      <c r="T1714" s="251"/>
      <c r="AT1714" s="252" t="s">
        <v>162</v>
      </c>
      <c r="AU1714" s="252" t="s">
        <v>86</v>
      </c>
      <c r="AV1714" s="14" t="s">
        <v>160</v>
      </c>
      <c r="AW1714" s="14" t="s">
        <v>41</v>
      </c>
      <c r="AX1714" s="14" t="s">
        <v>84</v>
      </c>
      <c r="AY1714" s="252" t="s">
        <v>153</v>
      </c>
    </row>
    <row r="1715" spans="2:65" s="1" customFormat="1" ht="22.5" customHeight="1">
      <c r="B1715" s="43"/>
      <c r="C1715" s="206" t="s">
        <v>1504</v>
      </c>
      <c r="D1715" s="206" t="s">
        <v>155</v>
      </c>
      <c r="E1715" s="207" t="s">
        <v>1505</v>
      </c>
      <c r="F1715" s="208" t="s">
        <v>1506</v>
      </c>
      <c r="G1715" s="209" t="s">
        <v>318</v>
      </c>
      <c r="H1715" s="210">
        <v>1</v>
      </c>
      <c r="I1715" s="211"/>
      <c r="J1715" s="212">
        <f>ROUND(I1715*H1715,2)</f>
        <v>0</v>
      </c>
      <c r="K1715" s="208" t="s">
        <v>34</v>
      </c>
      <c r="L1715" s="63"/>
      <c r="M1715" s="213" t="s">
        <v>34</v>
      </c>
      <c r="N1715" s="214" t="s">
        <v>48</v>
      </c>
      <c r="O1715" s="44"/>
      <c r="P1715" s="215">
        <f>O1715*H1715</f>
        <v>0</v>
      </c>
      <c r="Q1715" s="215">
        <v>0</v>
      </c>
      <c r="R1715" s="215">
        <f>Q1715*H1715</f>
        <v>0</v>
      </c>
      <c r="S1715" s="215">
        <v>0</v>
      </c>
      <c r="T1715" s="216">
        <f>S1715*H1715</f>
        <v>0</v>
      </c>
      <c r="AR1715" s="25" t="s">
        <v>288</v>
      </c>
      <c r="AT1715" s="25" t="s">
        <v>155</v>
      </c>
      <c r="AU1715" s="25" t="s">
        <v>86</v>
      </c>
      <c r="AY1715" s="25" t="s">
        <v>153</v>
      </c>
      <c r="BE1715" s="217">
        <f>IF(N1715="základní",J1715,0)</f>
        <v>0</v>
      </c>
      <c r="BF1715" s="217">
        <f>IF(N1715="snížená",J1715,0)</f>
        <v>0</v>
      </c>
      <c r="BG1715" s="217">
        <f>IF(N1715="zákl. přenesená",J1715,0)</f>
        <v>0</v>
      </c>
      <c r="BH1715" s="217">
        <f>IF(N1715="sníž. přenesená",J1715,0)</f>
        <v>0</v>
      </c>
      <c r="BI1715" s="217">
        <f>IF(N1715="nulová",J1715,0)</f>
        <v>0</v>
      </c>
      <c r="BJ1715" s="25" t="s">
        <v>84</v>
      </c>
      <c r="BK1715" s="217">
        <f>ROUND(I1715*H1715,2)</f>
        <v>0</v>
      </c>
      <c r="BL1715" s="25" t="s">
        <v>288</v>
      </c>
      <c r="BM1715" s="25" t="s">
        <v>1507</v>
      </c>
    </row>
    <row r="1716" spans="2:51" s="13" customFormat="1" ht="13.5">
      <c r="B1716" s="230"/>
      <c r="C1716" s="231"/>
      <c r="D1716" s="220" t="s">
        <v>162</v>
      </c>
      <c r="E1716" s="232" t="s">
        <v>34</v>
      </c>
      <c r="F1716" s="233" t="s">
        <v>84</v>
      </c>
      <c r="G1716" s="231"/>
      <c r="H1716" s="234">
        <v>1</v>
      </c>
      <c r="I1716" s="235"/>
      <c r="J1716" s="231"/>
      <c r="K1716" s="231"/>
      <c r="L1716" s="236"/>
      <c r="M1716" s="237"/>
      <c r="N1716" s="238"/>
      <c r="O1716" s="238"/>
      <c r="P1716" s="238"/>
      <c r="Q1716" s="238"/>
      <c r="R1716" s="238"/>
      <c r="S1716" s="238"/>
      <c r="T1716" s="239"/>
      <c r="AT1716" s="240" t="s">
        <v>162</v>
      </c>
      <c r="AU1716" s="240" t="s">
        <v>86</v>
      </c>
      <c r="AV1716" s="13" t="s">
        <v>86</v>
      </c>
      <c r="AW1716" s="13" t="s">
        <v>41</v>
      </c>
      <c r="AX1716" s="13" t="s">
        <v>77</v>
      </c>
      <c r="AY1716" s="240" t="s">
        <v>153</v>
      </c>
    </row>
    <row r="1717" spans="2:51" s="14" customFormat="1" ht="13.5">
      <c r="B1717" s="241"/>
      <c r="C1717" s="242"/>
      <c r="D1717" s="243" t="s">
        <v>162</v>
      </c>
      <c r="E1717" s="244" t="s">
        <v>34</v>
      </c>
      <c r="F1717" s="245" t="s">
        <v>168</v>
      </c>
      <c r="G1717" s="242"/>
      <c r="H1717" s="246">
        <v>1</v>
      </c>
      <c r="I1717" s="247"/>
      <c r="J1717" s="242"/>
      <c r="K1717" s="242"/>
      <c r="L1717" s="248"/>
      <c r="M1717" s="249"/>
      <c r="N1717" s="250"/>
      <c r="O1717" s="250"/>
      <c r="P1717" s="250"/>
      <c r="Q1717" s="250"/>
      <c r="R1717" s="250"/>
      <c r="S1717" s="250"/>
      <c r="T1717" s="251"/>
      <c r="AT1717" s="252" t="s">
        <v>162</v>
      </c>
      <c r="AU1717" s="252" t="s">
        <v>86</v>
      </c>
      <c r="AV1717" s="14" t="s">
        <v>160</v>
      </c>
      <c r="AW1717" s="14" t="s">
        <v>41</v>
      </c>
      <c r="AX1717" s="14" t="s">
        <v>84</v>
      </c>
      <c r="AY1717" s="252" t="s">
        <v>153</v>
      </c>
    </row>
    <row r="1718" spans="2:65" s="1" customFormat="1" ht="22.5" customHeight="1">
      <c r="B1718" s="43"/>
      <c r="C1718" s="206" t="s">
        <v>1508</v>
      </c>
      <c r="D1718" s="206" t="s">
        <v>155</v>
      </c>
      <c r="E1718" s="207" t="s">
        <v>1509</v>
      </c>
      <c r="F1718" s="208" t="s">
        <v>1510</v>
      </c>
      <c r="G1718" s="209" t="s">
        <v>318</v>
      </c>
      <c r="H1718" s="210">
        <v>1</v>
      </c>
      <c r="I1718" s="211"/>
      <c r="J1718" s="212">
        <f>ROUND(I1718*H1718,2)</f>
        <v>0</v>
      </c>
      <c r="K1718" s="208" t="s">
        <v>34</v>
      </c>
      <c r="L1718" s="63"/>
      <c r="M1718" s="213" t="s">
        <v>34</v>
      </c>
      <c r="N1718" s="214" t="s">
        <v>48</v>
      </c>
      <c r="O1718" s="44"/>
      <c r="P1718" s="215">
        <f>O1718*H1718</f>
        <v>0</v>
      </c>
      <c r="Q1718" s="215">
        <v>0</v>
      </c>
      <c r="R1718" s="215">
        <f>Q1718*H1718</f>
        <v>0</v>
      </c>
      <c r="S1718" s="215">
        <v>0</v>
      </c>
      <c r="T1718" s="216">
        <f>S1718*H1718</f>
        <v>0</v>
      </c>
      <c r="AR1718" s="25" t="s">
        <v>288</v>
      </c>
      <c r="AT1718" s="25" t="s">
        <v>155</v>
      </c>
      <c r="AU1718" s="25" t="s">
        <v>86</v>
      </c>
      <c r="AY1718" s="25" t="s">
        <v>153</v>
      </c>
      <c r="BE1718" s="217">
        <f>IF(N1718="základní",J1718,0)</f>
        <v>0</v>
      </c>
      <c r="BF1718" s="217">
        <f>IF(N1718="snížená",J1718,0)</f>
        <v>0</v>
      </c>
      <c r="BG1718" s="217">
        <f>IF(N1718="zákl. přenesená",J1718,0)</f>
        <v>0</v>
      </c>
      <c r="BH1718" s="217">
        <f>IF(N1718="sníž. přenesená",J1718,0)</f>
        <v>0</v>
      </c>
      <c r="BI1718" s="217">
        <f>IF(N1718="nulová",J1718,0)</f>
        <v>0</v>
      </c>
      <c r="BJ1718" s="25" t="s">
        <v>84</v>
      </c>
      <c r="BK1718" s="217">
        <f>ROUND(I1718*H1718,2)</f>
        <v>0</v>
      </c>
      <c r="BL1718" s="25" t="s">
        <v>288</v>
      </c>
      <c r="BM1718" s="25" t="s">
        <v>1511</v>
      </c>
    </row>
    <row r="1719" spans="2:51" s="13" customFormat="1" ht="13.5">
      <c r="B1719" s="230"/>
      <c r="C1719" s="231"/>
      <c r="D1719" s="220" t="s">
        <v>162</v>
      </c>
      <c r="E1719" s="232" t="s">
        <v>34</v>
      </c>
      <c r="F1719" s="233" t="s">
        <v>84</v>
      </c>
      <c r="G1719" s="231"/>
      <c r="H1719" s="234">
        <v>1</v>
      </c>
      <c r="I1719" s="235"/>
      <c r="J1719" s="231"/>
      <c r="K1719" s="231"/>
      <c r="L1719" s="236"/>
      <c r="M1719" s="237"/>
      <c r="N1719" s="238"/>
      <c r="O1719" s="238"/>
      <c r="P1719" s="238"/>
      <c r="Q1719" s="238"/>
      <c r="R1719" s="238"/>
      <c r="S1719" s="238"/>
      <c r="T1719" s="239"/>
      <c r="AT1719" s="240" t="s">
        <v>162</v>
      </c>
      <c r="AU1719" s="240" t="s">
        <v>86</v>
      </c>
      <c r="AV1719" s="13" t="s">
        <v>86</v>
      </c>
      <c r="AW1719" s="13" t="s">
        <v>41</v>
      </c>
      <c r="AX1719" s="13" t="s">
        <v>77</v>
      </c>
      <c r="AY1719" s="240" t="s">
        <v>153</v>
      </c>
    </row>
    <row r="1720" spans="2:51" s="14" customFormat="1" ht="13.5">
      <c r="B1720" s="241"/>
      <c r="C1720" s="242"/>
      <c r="D1720" s="243" t="s">
        <v>162</v>
      </c>
      <c r="E1720" s="244" t="s">
        <v>34</v>
      </c>
      <c r="F1720" s="245" t="s">
        <v>168</v>
      </c>
      <c r="G1720" s="242"/>
      <c r="H1720" s="246">
        <v>1</v>
      </c>
      <c r="I1720" s="247"/>
      <c r="J1720" s="242"/>
      <c r="K1720" s="242"/>
      <c r="L1720" s="248"/>
      <c r="M1720" s="249"/>
      <c r="N1720" s="250"/>
      <c r="O1720" s="250"/>
      <c r="P1720" s="250"/>
      <c r="Q1720" s="250"/>
      <c r="R1720" s="250"/>
      <c r="S1720" s="250"/>
      <c r="T1720" s="251"/>
      <c r="AT1720" s="252" t="s">
        <v>162</v>
      </c>
      <c r="AU1720" s="252" t="s">
        <v>86</v>
      </c>
      <c r="AV1720" s="14" t="s">
        <v>160</v>
      </c>
      <c r="AW1720" s="14" t="s">
        <v>41</v>
      </c>
      <c r="AX1720" s="14" t="s">
        <v>84</v>
      </c>
      <c r="AY1720" s="252" t="s">
        <v>153</v>
      </c>
    </row>
    <row r="1721" spans="2:65" s="1" customFormat="1" ht="22.5" customHeight="1">
      <c r="B1721" s="43"/>
      <c r="C1721" s="206" t="s">
        <v>1512</v>
      </c>
      <c r="D1721" s="206" t="s">
        <v>155</v>
      </c>
      <c r="E1721" s="207" t="s">
        <v>1513</v>
      </c>
      <c r="F1721" s="208" t="s">
        <v>1514</v>
      </c>
      <c r="G1721" s="209" t="s">
        <v>318</v>
      </c>
      <c r="H1721" s="210">
        <v>1</v>
      </c>
      <c r="I1721" s="211"/>
      <c r="J1721" s="212">
        <f>ROUND(I1721*H1721,2)</f>
        <v>0</v>
      </c>
      <c r="K1721" s="208" t="s">
        <v>34</v>
      </c>
      <c r="L1721" s="63"/>
      <c r="M1721" s="213" t="s">
        <v>34</v>
      </c>
      <c r="N1721" s="214" t="s">
        <v>48</v>
      </c>
      <c r="O1721" s="44"/>
      <c r="P1721" s="215">
        <f>O1721*H1721</f>
        <v>0</v>
      </c>
      <c r="Q1721" s="215">
        <v>0</v>
      </c>
      <c r="R1721" s="215">
        <f>Q1721*H1721</f>
        <v>0</v>
      </c>
      <c r="S1721" s="215">
        <v>0</v>
      </c>
      <c r="T1721" s="216">
        <f>S1721*H1721</f>
        <v>0</v>
      </c>
      <c r="AR1721" s="25" t="s">
        <v>288</v>
      </c>
      <c r="AT1721" s="25" t="s">
        <v>155</v>
      </c>
      <c r="AU1721" s="25" t="s">
        <v>86</v>
      </c>
      <c r="AY1721" s="25" t="s">
        <v>153</v>
      </c>
      <c r="BE1721" s="217">
        <f>IF(N1721="základní",J1721,0)</f>
        <v>0</v>
      </c>
      <c r="BF1721" s="217">
        <f>IF(N1721="snížená",J1721,0)</f>
        <v>0</v>
      </c>
      <c r="BG1721" s="217">
        <f>IF(N1721="zákl. přenesená",J1721,0)</f>
        <v>0</v>
      </c>
      <c r="BH1721" s="217">
        <f>IF(N1721="sníž. přenesená",J1721,0)</f>
        <v>0</v>
      </c>
      <c r="BI1721" s="217">
        <f>IF(N1721="nulová",J1721,0)</f>
        <v>0</v>
      </c>
      <c r="BJ1721" s="25" t="s">
        <v>84</v>
      </c>
      <c r="BK1721" s="217">
        <f>ROUND(I1721*H1721,2)</f>
        <v>0</v>
      </c>
      <c r="BL1721" s="25" t="s">
        <v>288</v>
      </c>
      <c r="BM1721" s="25" t="s">
        <v>1515</v>
      </c>
    </row>
    <row r="1722" spans="2:51" s="13" customFormat="1" ht="13.5">
      <c r="B1722" s="230"/>
      <c r="C1722" s="231"/>
      <c r="D1722" s="220" t="s">
        <v>162</v>
      </c>
      <c r="E1722" s="232" t="s">
        <v>34</v>
      </c>
      <c r="F1722" s="233" t="s">
        <v>84</v>
      </c>
      <c r="G1722" s="231"/>
      <c r="H1722" s="234">
        <v>1</v>
      </c>
      <c r="I1722" s="235"/>
      <c r="J1722" s="231"/>
      <c r="K1722" s="231"/>
      <c r="L1722" s="236"/>
      <c r="M1722" s="237"/>
      <c r="N1722" s="238"/>
      <c r="O1722" s="238"/>
      <c r="P1722" s="238"/>
      <c r="Q1722" s="238"/>
      <c r="R1722" s="238"/>
      <c r="S1722" s="238"/>
      <c r="T1722" s="239"/>
      <c r="AT1722" s="240" t="s">
        <v>162</v>
      </c>
      <c r="AU1722" s="240" t="s">
        <v>86</v>
      </c>
      <c r="AV1722" s="13" t="s">
        <v>86</v>
      </c>
      <c r="AW1722" s="13" t="s">
        <v>41</v>
      </c>
      <c r="AX1722" s="13" t="s">
        <v>77</v>
      </c>
      <c r="AY1722" s="240" t="s">
        <v>153</v>
      </c>
    </row>
    <row r="1723" spans="2:51" s="14" customFormat="1" ht="13.5">
      <c r="B1723" s="241"/>
      <c r="C1723" s="242"/>
      <c r="D1723" s="243" t="s">
        <v>162</v>
      </c>
      <c r="E1723" s="244" t="s">
        <v>34</v>
      </c>
      <c r="F1723" s="245" t="s">
        <v>168</v>
      </c>
      <c r="G1723" s="242"/>
      <c r="H1723" s="246">
        <v>1</v>
      </c>
      <c r="I1723" s="247"/>
      <c r="J1723" s="242"/>
      <c r="K1723" s="242"/>
      <c r="L1723" s="248"/>
      <c r="M1723" s="249"/>
      <c r="N1723" s="250"/>
      <c r="O1723" s="250"/>
      <c r="P1723" s="250"/>
      <c r="Q1723" s="250"/>
      <c r="R1723" s="250"/>
      <c r="S1723" s="250"/>
      <c r="T1723" s="251"/>
      <c r="AT1723" s="252" t="s">
        <v>162</v>
      </c>
      <c r="AU1723" s="252" t="s">
        <v>86</v>
      </c>
      <c r="AV1723" s="14" t="s">
        <v>160</v>
      </c>
      <c r="AW1723" s="14" t="s">
        <v>41</v>
      </c>
      <c r="AX1723" s="14" t="s">
        <v>84</v>
      </c>
      <c r="AY1723" s="252" t="s">
        <v>153</v>
      </c>
    </row>
    <row r="1724" spans="2:65" s="1" customFormat="1" ht="22.5" customHeight="1">
      <c r="B1724" s="43"/>
      <c r="C1724" s="206" t="s">
        <v>1516</v>
      </c>
      <c r="D1724" s="206" t="s">
        <v>155</v>
      </c>
      <c r="E1724" s="207" t="s">
        <v>1517</v>
      </c>
      <c r="F1724" s="208" t="s">
        <v>1518</v>
      </c>
      <c r="G1724" s="209" t="s">
        <v>318</v>
      </c>
      <c r="H1724" s="210">
        <v>2</v>
      </c>
      <c r="I1724" s="211"/>
      <c r="J1724" s="212">
        <f>ROUND(I1724*H1724,2)</f>
        <v>0</v>
      </c>
      <c r="K1724" s="208" t="s">
        <v>34</v>
      </c>
      <c r="L1724" s="63"/>
      <c r="M1724" s="213" t="s">
        <v>34</v>
      </c>
      <c r="N1724" s="214" t="s">
        <v>48</v>
      </c>
      <c r="O1724" s="44"/>
      <c r="P1724" s="215">
        <f>O1724*H1724</f>
        <v>0</v>
      </c>
      <c r="Q1724" s="215">
        <v>0</v>
      </c>
      <c r="R1724" s="215">
        <f>Q1724*H1724</f>
        <v>0</v>
      </c>
      <c r="S1724" s="215">
        <v>0</v>
      </c>
      <c r="T1724" s="216">
        <f>S1724*H1724</f>
        <v>0</v>
      </c>
      <c r="AR1724" s="25" t="s">
        <v>288</v>
      </c>
      <c r="AT1724" s="25" t="s">
        <v>155</v>
      </c>
      <c r="AU1724" s="25" t="s">
        <v>86</v>
      </c>
      <c r="AY1724" s="25" t="s">
        <v>153</v>
      </c>
      <c r="BE1724" s="217">
        <f>IF(N1724="základní",J1724,0)</f>
        <v>0</v>
      </c>
      <c r="BF1724" s="217">
        <f>IF(N1724="snížená",J1724,0)</f>
        <v>0</v>
      </c>
      <c r="BG1724" s="217">
        <f>IF(N1724="zákl. přenesená",J1724,0)</f>
        <v>0</v>
      </c>
      <c r="BH1724" s="217">
        <f>IF(N1724="sníž. přenesená",J1724,0)</f>
        <v>0</v>
      </c>
      <c r="BI1724" s="217">
        <f>IF(N1724="nulová",J1724,0)</f>
        <v>0</v>
      </c>
      <c r="BJ1724" s="25" t="s">
        <v>84</v>
      </c>
      <c r="BK1724" s="217">
        <f>ROUND(I1724*H1724,2)</f>
        <v>0</v>
      </c>
      <c r="BL1724" s="25" t="s">
        <v>288</v>
      </c>
      <c r="BM1724" s="25" t="s">
        <v>1519</v>
      </c>
    </row>
    <row r="1725" spans="2:51" s="13" customFormat="1" ht="13.5">
      <c r="B1725" s="230"/>
      <c r="C1725" s="231"/>
      <c r="D1725" s="220" t="s">
        <v>162</v>
      </c>
      <c r="E1725" s="232" t="s">
        <v>34</v>
      </c>
      <c r="F1725" s="233" t="s">
        <v>86</v>
      </c>
      <c r="G1725" s="231"/>
      <c r="H1725" s="234">
        <v>2</v>
      </c>
      <c r="I1725" s="235"/>
      <c r="J1725" s="231"/>
      <c r="K1725" s="231"/>
      <c r="L1725" s="236"/>
      <c r="M1725" s="237"/>
      <c r="N1725" s="238"/>
      <c r="O1725" s="238"/>
      <c r="P1725" s="238"/>
      <c r="Q1725" s="238"/>
      <c r="R1725" s="238"/>
      <c r="S1725" s="238"/>
      <c r="T1725" s="239"/>
      <c r="AT1725" s="240" t="s">
        <v>162</v>
      </c>
      <c r="AU1725" s="240" t="s">
        <v>86</v>
      </c>
      <c r="AV1725" s="13" t="s">
        <v>86</v>
      </c>
      <c r="AW1725" s="13" t="s">
        <v>41</v>
      </c>
      <c r="AX1725" s="13" t="s">
        <v>77</v>
      </c>
      <c r="AY1725" s="240" t="s">
        <v>153</v>
      </c>
    </row>
    <row r="1726" spans="2:51" s="14" customFormat="1" ht="13.5">
      <c r="B1726" s="241"/>
      <c r="C1726" s="242"/>
      <c r="D1726" s="243" t="s">
        <v>162</v>
      </c>
      <c r="E1726" s="244" t="s">
        <v>34</v>
      </c>
      <c r="F1726" s="245" t="s">
        <v>168</v>
      </c>
      <c r="G1726" s="242"/>
      <c r="H1726" s="246">
        <v>2</v>
      </c>
      <c r="I1726" s="247"/>
      <c r="J1726" s="242"/>
      <c r="K1726" s="242"/>
      <c r="L1726" s="248"/>
      <c r="M1726" s="249"/>
      <c r="N1726" s="250"/>
      <c r="O1726" s="250"/>
      <c r="P1726" s="250"/>
      <c r="Q1726" s="250"/>
      <c r="R1726" s="250"/>
      <c r="S1726" s="250"/>
      <c r="T1726" s="251"/>
      <c r="AT1726" s="252" t="s">
        <v>162</v>
      </c>
      <c r="AU1726" s="252" t="s">
        <v>86</v>
      </c>
      <c r="AV1726" s="14" t="s">
        <v>160</v>
      </c>
      <c r="AW1726" s="14" t="s">
        <v>41</v>
      </c>
      <c r="AX1726" s="14" t="s">
        <v>84</v>
      </c>
      <c r="AY1726" s="252" t="s">
        <v>153</v>
      </c>
    </row>
    <row r="1727" spans="2:65" s="1" customFormat="1" ht="22.5" customHeight="1">
      <c r="B1727" s="43"/>
      <c r="C1727" s="206" t="s">
        <v>1520</v>
      </c>
      <c r="D1727" s="206" t="s">
        <v>155</v>
      </c>
      <c r="E1727" s="207" t="s">
        <v>1521</v>
      </c>
      <c r="F1727" s="208" t="s">
        <v>1522</v>
      </c>
      <c r="G1727" s="209" t="s">
        <v>318</v>
      </c>
      <c r="H1727" s="210">
        <v>1</v>
      </c>
      <c r="I1727" s="211"/>
      <c r="J1727" s="212">
        <f>ROUND(I1727*H1727,2)</f>
        <v>0</v>
      </c>
      <c r="K1727" s="208" t="s">
        <v>34</v>
      </c>
      <c r="L1727" s="63"/>
      <c r="M1727" s="213" t="s">
        <v>34</v>
      </c>
      <c r="N1727" s="214" t="s">
        <v>48</v>
      </c>
      <c r="O1727" s="44"/>
      <c r="P1727" s="215">
        <f>O1727*H1727</f>
        <v>0</v>
      </c>
      <c r="Q1727" s="215">
        <v>0</v>
      </c>
      <c r="R1727" s="215">
        <f>Q1727*H1727</f>
        <v>0</v>
      </c>
      <c r="S1727" s="215">
        <v>0</v>
      </c>
      <c r="T1727" s="216">
        <f>S1727*H1727</f>
        <v>0</v>
      </c>
      <c r="AR1727" s="25" t="s">
        <v>288</v>
      </c>
      <c r="AT1727" s="25" t="s">
        <v>155</v>
      </c>
      <c r="AU1727" s="25" t="s">
        <v>86</v>
      </c>
      <c r="AY1727" s="25" t="s">
        <v>153</v>
      </c>
      <c r="BE1727" s="217">
        <f>IF(N1727="základní",J1727,0)</f>
        <v>0</v>
      </c>
      <c r="BF1727" s="217">
        <f>IF(N1727="snížená",J1727,0)</f>
        <v>0</v>
      </c>
      <c r="BG1727" s="217">
        <f>IF(N1727="zákl. přenesená",J1727,0)</f>
        <v>0</v>
      </c>
      <c r="BH1727" s="217">
        <f>IF(N1727="sníž. přenesená",J1727,0)</f>
        <v>0</v>
      </c>
      <c r="BI1727" s="217">
        <f>IF(N1727="nulová",J1727,0)</f>
        <v>0</v>
      </c>
      <c r="BJ1727" s="25" t="s">
        <v>84</v>
      </c>
      <c r="BK1727" s="217">
        <f>ROUND(I1727*H1727,2)</f>
        <v>0</v>
      </c>
      <c r="BL1727" s="25" t="s">
        <v>288</v>
      </c>
      <c r="BM1727" s="25" t="s">
        <v>1523</v>
      </c>
    </row>
    <row r="1728" spans="2:51" s="13" customFormat="1" ht="13.5">
      <c r="B1728" s="230"/>
      <c r="C1728" s="231"/>
      <c r="D1728" s="220" t="s">
        <v>162</v>
      </c>
      <c r="E1728" s="232" t="s">
        <v>34</v>
      </c>
      <c r="F1728" s="233" t="s">
        <v>84</v>
      </c>
      <c r="G1728" s="231"/>
      <c r="H1728" s="234">
        <v>1</v>
      </c>
      <c r="I1728" s="235"/>
      <c r="J1728" s="231"/>
      <c r="K1728" s="231"/>
      <c r="L1728" s="236"/>
      <c r="M1728" s="237"/>
      <c r="N1728" s="238"/>
      <c r="O1728" s="238"/>
      <c r="P1728" s="238"/>
      <c r="Q1728" s="238"/>
      <c r="R1728" s="238"/>
      <c r="S1728" s="238"/>
      <c r="T1728" s="239"/>
      <c r="AT1728" s="240" t="s">
        <v>162</v>
      </c>
      <c r="AU1728" s="240" t="s">
        <v>86</v>
      </c>
      <c r="AV1728" s="13" t="s">
        <v>86</v>
      </c>
      <c r="AW1728" s="13" t="s">
        <v>41</v>
      </c>
      <c r="AX1728" s="13" t="s">
        <v>77</v>
      </c>
      <c r="AY1728" s="240" t="s">
        <v>153</v>
      </c>
    </row>
    <row r="1729" spans="2:51" s="14" customFormat="1" ht="13.5">
      <c r="B1729" s="241"/>
      <c r="C1729" s="242"/>
      <c r="D1729" s="243" t="s">
        <v>162</v>
      </c>
      <c r="E1729" s="244" t="s">
        <v>34</v>
      </c>
      <c r="F1729" s="245" t="s">
        <v>168</v>
      </c>
      <c r="G1729" s="242"/>
      <c r="H1729" s="246">
        <v>1</v>
      </c>
      <c r="I1729" s="247"/>
      <c r="J1729" s="242"/>
      <c r="K1729" s="242"/>
      <c r="L1729" s="248"/>
      <c r="M1729" s="249"/>
      <c r="N1729" s="250"/>
      <c r="O1729" s="250"/>
      <c r="P1729" s="250"/>
      <c r="Q1729" s="250"/>
      <c r="R1729" s="250"/>
      <c r="S1729" s="250"/>
      <c r="T1729" s="251"/>
      <c r="AT1729" s="252" t="s">
        <v>162</v>
      </c>
      <c r="AU1729" s="252" t="s">
        <v>86</v>
      </c>
      <c r="AV1729" s="14" t="s">
        <v>160</v>
      </c>
      <c r="AW1729" s="14" t="s">
        <v>41</v>
      </c>
      <c r="AX1729" s="14" t="s">
        <v>84</v>
      </c>
      <c r="AY1729" s="252" t="s">
        <v>153</v>
      </c>
    </row>
    <row r="1730" spans="2:65" s="1" customFormat="1" ht="22.5" customHeight="1">
      <c r="B1730" s="43"/>
      <c r="C1730" s="206" t="s">
        <v>1524</v>
      </c>
      <c r="D1730" s="206" t="s">
        <v>155</v>
      </c>
      <c r="E1730" s="207" t="s">
        <v>1525</v>
      </c>
      <c r="F1730" s="208" t="s">
        <v>1526</v>
      </c>
      <c r="G1730" s="209" t="s">
        <v>318</v>
      </c>
      <c r="H1730" s="210">
        <v>1</v>
      </c>
      <c r="I1730" s="211"/>
      <c r="J1730" s="212">
        <f>ROUND(I1730*H1730,2)</f>
        <v>0</v>
      </c>
      <c r="K1730" s="208" t="s">
        <v>34</v>
      </c>
      <c r="L1730" s="63"/>
      <c r="M1730" s="213" t="s">
        <v>34</v>
      </c>
      <c r="N1730" s="214" t="s">
        <v>48</v>
      </c>
      <c r="O1730" s="44"/>
      <c r="P1730" s="215">
        <f>O1730*H1730</f>
        <v>0</v>
      </c>
      <c r="Q1730" s="215">
        <v>0</v>
      </c>
      <c r="R1730" s="215">
        <f>Q1730*H1730</f>
        <v>0</v>
      </c>
      <c r="S1730" s="215">
        <v>0</v>
      </c>
      <c r="T1730" s="216">
        <f>S1730*H1730</f>
        <v>0</v>
      </c>
      <c r="AR1730" s="25" t="s">
        <v>288</v>
      </c>
      <c r="AT1730" s="25" t="s">
        <v>155</v>
      </c>
      <c r="AU1730" s="25" t="s">
        <v>86</v>
      </c>
      <c r="AY1730" s="25" t="s">
        <v>153</v>
      </c>
      <c r="BE1730" s="217">
        <f>IF(N1730="základní",J1730,0)</f>
        <v>0</v>
      </c>
      <c r="BF1730" s="217">
        <f>IF(N1730="snížená",J1730,0)</f>
        <v>0</v>
      </c>
      <c r="BG1730" s="217">
        <f>IF(N1730="zákl. přenesená",J1730,0)</f>
        <v>0</v>
      </c>
      <c r="BH1730" s="217">
        <f>IF(N1730="sníž. přenesená",J1730,0)</f>
        <v>0</v>
      </c>
      <c r="BI1730" s="217">
        <f>IF(N1730="nulová",J1730,0)</f>
        <v>0</v>
      </c>
      <c r="BJ1730" s="25" t="s">
        <v>84</v>
      </c>
      <c r="BK1730" s="217">
        <f>ROUND(I1730*H1730,2)</f>
        <v>0</v>
      </c>
      <c r="BL1730" s="25" t="s">
        <v>288</v>
      </c>
      <c r="BM1730" s="25" t="s">
        <v>1527</v>
      </c>
    </row>
    <row r="1731" spans="2:51" s="13" customFormat="1" ht="13.5">
      <c r="B1731" s="230"/>
      <c r="C1731" s="231"/>
      <c r="D1731" s="220" t="s">
        <v>162</v>
      </c>
      <c r="E1731" s="232" t="s">
        <v>34</v>
      </c>
      <c r="F1731" s="233" t="s">
        <v>84</v>
      </c>
      <c r="G1731" s="231"/>
      <c r="H1731" s="234">
        <v>1</v>
      </c>
      <c r="I1731" s="235"/>
      <c r="J1731" s="231"/>
      <c r="K1731" s="231"/>
      <c r="L1731" s="236"/>
      <c r="M1731" s="237"/>
      <c r="N1731" s="238"/>
      <c r="O1731" s="238"/>
      <c r="P1731" s="238"/>
      <c r="Q1731" s="238"/>
      <c r="R1731" s="238"/>
      <c r="S1731" s="238"/>
      <c r="T1731" s="239"/>
      <c r="AT1731" s="240" t="s">
        <v>162</v>
      </c>
      <c r="AU1731" s="240" t="s">
        <v>86</v>
      </c>
      <c r="AV1731" s="13" t="s">
        <v>86</v>
      </c>
      <c r="AW1731" s="13" t="s">
        <v>41</v>
      </c>
      <c r="AX1731" s="13" t="s">
        <v>77</v>
      </c>
      <c r="AY1731" s="240" t="s">
        <v>153</v>
      </c>
    </row>
    <row r="1732" spans="2:51" s="14" customFormat="1" ht="13.5">
      <c r="B1732" s="241"/>
      <c r="C1732" s="242"/>
      <c r="D1732" s="243" t="s">
        <v>162</v>
      </c>
      <c r="E1732" s="244" t="s">
        <v>34</v>
      </c>
      <c r="F1732" s="245" t="s">
        <v>168</v>
      </c>
      <c r="G1732" s="242"/>
      <c r="H1732" s="246">
        <v>1</v>
      </c>
      <c r="I1732" s="247"/>
      <c r="J1732" s="242"/>
      <c r="K1732" s="242"/>
      <c r="L1732" s="248"/>
      <c r="M1732" s="249"/>
      <c r="N1732" s="250"/>
      <c r="O1732" s="250"/>
      <c r="P1732" s="250"/>
      <c r="Q1732" s="250"/>
      <c r="R1732" s="250"/>
      <c r="S1732" s="250"/>
      <c r="T1732" s="251"/>
      <c r="AT1732" s="252" t="s">
        <v>162</v>
      </c>
      <c r="AU1732" s="252" t="s">
        <v>86</v>
      </c>
      <c r="AV1732" s="14" t="s">
        <v>160</v>
      </c>
      <c r="AW1732" s="14" t="s">
        <v>41</v>
      </c>
      <c r="AX1732" s="14" t="s">
        <v>84</v>
      </c>
      <c r="AY1732" s="252" t="s">
        <v>153</v>
      </c>
    </row>
    <row r="1733" spans="2:65" s="1" customFormat="1" ht="22.5" customHeight="1">
      <c r="B1733" s="43"/>
      <c r="C1733" s="206" t="s">
        <v>1528</v>
      </c>
      <c r="D1733" s="206" t="s">
        <v>155</v>
      </c>
      <c r="E1733" s="207" t="s">
        <v>1529</v>
      </c>
      <c r="F1733" s="208" t="s">
        <v>1530</v>
      </c>
      <c r="G1733" s="209" t="s">
        <v>318</v>
      </c>
      <c r="H1733" s="210">
        <v>6</v>
      </c>
      <c r="I1733" s="211"/>
      <c r="J1733" s="212">
        <f>ROUND(I1733*H1733,2)</f>
        <v>0</v>
      </c>
      <c r="K1733" s="208" t="s">
        <v>34</v>
      </c>
      <c r="L1733" s="63"/>
      <c r="M1733" s="213" t="s">
        <v>34</v>
      </c>
      <c r="N1733" s="214" t="s">
        <v>48</v>
      </c>
      <c r="O1733" s="44"/>
      <c r="P1733" s="215">
        <f>O1733*H1733</f>
        <v>0</v>
      </c>
      <c r="Q1733" s="215">
        <v>0</v>
      </c>
      <c r="R1733" s="215">
        <f>Q1733*H1733</f>
        <v>0</v>
      </c>
      <c r="S1733" s="215">
        <v>0</v>
      </c>
      <c r="T1733" s="216">
        <f>S1733*H1733</f>
        <v>0</v>
      </c>
      <c r="AR1733" s="25" t="s">
        <v>288</v>
      </c>
      <c r="AT1733" s="25" t="s">
        <v>155</v>
      </c>
      <c r="AU1733" s="25" t="s">
        <v>86</v>
      </c>
      <c r="AY1733" s="25" t="s">
        <v>153</v>
      </c>
      <c r="BE1733" s="217">
        <f>IF(N1733="základní",J1733,0)</f>
        <v>0</v>
      </c>
      <c r="BF1733" s="217">
        <f>IF(N1733="snížená",J1733,0)</f>
        <v>0</v>
      </c>
      <c r="BG1733" s="217">
        <f>IF(N1733="zákl. přenesená",J1733,0)</f>
        <v>0</v>
      </c>
      <c r="BH1733" s="217">
        <f>IF(N1733="sníž. přenesená",J1733,0)</f>
        <v>0</v>
      </c>
      <c r="BI1733" s="217">
        <f>IF(N1733="nulová",J1733,0)</f>
        <v>0</v>
      </c>
      <c r="BJ1733" s="25" t="s">
        <v>84</v>
      </c>
      <c r="BK1733" s="217">
        <f>ROUND(I1733*H1733,2)</f>
        <v>0</v>
      </c>
      <c r="BL1733" s="25" t="s">
        <v>288</v>
      </c>
      <c r="BM1733" s="25" t="s">
        <v>1531</v>
      </c>
    </row>
    <row r="1734" spans="2:51" s="13" customFormat="1" ht="13.5">
      <c r="B1734" s="230"/>
      <c r="C1734" s="231"/>
      <c r="D1734" s="220" t="s">
        <v>162</v>
      </c>
      <c r="E1734" s="232" t="s">
        <v>34</v>
      </c>
      <c r="F1734" s="233" t="s">
        <v>206</v>
      </c>
      <c r="G1734" s="231"/>
      <c r="H1734" s="234">
        <v>6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162</v>
      </c>
      <c r="AU1734" s="240" t="s">
        <v>86</v>
      </c>
      <c r="AV1734" s="13" t="s">
        <v>86</v>
      </c>
      <c r="AW1734" s="13" t="s">
        <v>41</v>
      </c>
      <c r="AX1734" s="13" t="s">
        <v>77</v>
      </c>
      <c r="AY1734" s="240" t="s">
        <v>153</v>
      </c>
    </row>
    <row r="1735" spans="2:51" s="14" customFormat="1" ht="13.5">
      <c r="B1735" s="241"/>
      <c r="C1735" s="242"/>
      <c r="D1735" s="243" t="s">
        <v>162</v>
      </c>
      <c r="E1735" s="244" t="s">
        <v>34</v>
      </c>
      <c r="F1735" s="245" t="s">
        <v>168</v>
      </c>
      <c r="G1735" s="242"/>
      <c r="H1735" s="246">
        <v>6</v>
      </c>
      <c r="I1735" s="247"/>
      <c r="J1735" s="242"/>
      <c r="K1735" s="242"/>
      <c r="L1735" s="248"/>
      <c r="M1735" s="249"/>
      <c r="N1735" s="250"/>
      <c r="O1735" s="250"/>
      <c r="P1735" s="250"/>
      <c r="Q1735" s="250"/>
      <c r="R1735" s="250"/>
      <c r="S1735" s="250"/>
      <c r="T1735" s="251"/>
      <c r="AT1735" s="252" t="s">
        <v>162</v>
      </c>
      <c r="AU1735" s="252" t="s">
        <v>86</v>
      </c>
      <c r="AV1735" s="14" t="s">
        <v>160</v>
      </c>
      <c r="AW1735" s="14" t="s">
        <v>41</v>
      </c>
      <c r="AX1735" s="14" t="s">
        <v>84</v>
      </c>
      <c r="AY1735" s="252" t="s">
        <v>153</v>
      </c>
    </row>
    <row r="1736" spans="2:65" s="1" customFormat="1" ht="22.5" customHeight="1">
      <c r="B1736" s="43"/>
      <c r="C1736" s="206" t="s">
        <v>1532</v>
      </c>
      <c r="D1736" s="206" t="s">
        <v>155</v>
      </c>
      <c r="E1736" s="207" t="s">
        <v>1533</v>
      </c>
      <c r="F1736" s="208" t="s">
        <v>1534</v>
      </c>
      <c r="G1736" s="209" t="s">
        <v>318</v>
      </c>
      <c r="H1736" s="210">
        <v>1</v>
      </c>
      <c r="I1736" s="211"/>
      <c r="J1736" s="212">
        <f>ROUND(I1736*H1736,2)</f>
        <v>0</v>
      </c>
      <c r="K1736" s="208" t="s">
        <v>34</v>
      </c>
      <c r="L1736" s="63"/>
      <c r="M1736" s="213" t="s">
        <v>34</v>
      </c>
      <c r="N1736" s="214" t="s">
        <v>48</v>
      </c>
      <c r="O1736" s="44"/>
      <c r="P1736" s="215">
        <f>O1736*H1736</f>
        <v>0</v>
      </c>
      <c r="Q1736" s="215">
        <v>0</v>
      </c>
      <c r="R1736" s="215">
        <f>Q1736*H1736</f>
        <v>0</v>
      </c>
      <c r="S1736" s="215">
        <v>0</v>
      </c>
      <c r="T1736" s="216">
        <f>S1736*H1736</f>
        <v>0</v>
      </c>
      <c r="AR1736" s="25" t="s">
        <v>288</v>
      </c>
      <c r="AT1736" s="25" t="s">
        <v>155</v>
      </c>
      <c r="AU1736" s="25" t="s">
        <v>86</v>
      </c>
      <c r="AY1736" s="25" t="s">
        <v>153</v>
      </c>
      <c r="BE1736" s="217">
        <f>IF(N1736="základní",J1736,0)</f>
        <v>0</v>
      </c>
      <c r="BF1736" s="217">
        <f>IF(N1736="snížená",J1736,0)</f>
        <v>0</v>
      </c>
      <c r="BG1736" s="217">
        <f>IF(N1736="zákl. přenesená",J1736,0)</f>
        <v>0</v>
      </c>
      <c r="BH1736" s="217">
        <f>IF(N1736="sníž. přenesená",J1736,0)</f>
        <v>0</v>
      </c>
      <c r="BI1736" s="217">
        <f>IF(N1736="nulová",J1736,0)</f>
        <v>0</v>
      </c>
      <c r="BJ1736" s="25" t="s">
        <v>84</v>
      </c>
      <c r="BK1736" s="217">
        <f>ROUND(I1736*H1736,2)</f>
        <v>0</v>
      </c>
      <c r="BL1736" s="25" t="s">
        <v>288</v>
      </c>
      <c r="BM1736" s="25" t="s">
        <v>1535</v>
      </c>
    </row>
    <row r="1737" spans="2:51" s="13" customFormat="1" ht="13.5">
      <c r="B1737" s="230"/>
      <c r="C1737" s="231"/>
      <c r="D1737" s="220" t="s">
        <v>162</v>
      </c>
      <c r="E1737" s="232" t="s">
        <v>34</v>
      </c>
      <c r="F1737" s="233" t="s">
        <v>84</v>
      </c>
      <c r="G1737" s="231"/>
      <c r="H1737" s="234">
        <v>1</v>
      </c>
      <c r="I1737" s="235"/>
      <c r="J1737" s="231"/>
      <c r="K1737" s="231"/>
      <c r="L1737" s="236"/>
      <c r="M1737" s="237"/>
      <c r="N1737" s="238"/>
      <c r="O1737" s="238"/>
      <c r="P1737" s="238"/>
      <c r="Q1737" s="238"/>
      <c r="R1737" s="238"/>
      <c r="S1737" s="238"/>
      <c r="T1737" s="239"/>
      <c r="AT1737" s="240" t="s">
        <v>162</v>
      </c>
      <c r="AU1737" s="240" t="s">
        <v>86</v>
      </c>
      <c r="AV1737" s="13" t="s">
        <v>86</v>
      </c>
      <c r="AW1737" s="13" t="s">
        <v>41</v>
      </c>
      <c r="AX1737" s="13" t="s">
        <v>77</v>
      </c>
      <c r="AY1737" s="240" t="s">
        <v>153</v>
      </c>
    </row>
    <row r="1738" spans="2:51" s="14" customFormat="1" ht="13.5">
      <c r="B1738" s="241"/>
      <c r="C1738" s="242"/>
      <c r="D1738" s="243" t="s">
        <v>162</v>
      </c>
      <c r="E1738" s="244" t="s">
        <v>34</v>
      </c>
      <c r="F1738" s="245" t="s">
        <v>168</v>
      </c>
      <c r="G1738" s="242"/>
      <c r="H1738" s="246">
        <v>1</v>
      </c>
      <c r="I1738" s="247"/>
      <c r="J1738" s="242"/>
      <c r="K1738" s="242"/>
      <c r="L1738" s="248"/>
      <c r="M1738" s="249"/>
      <c r="N1738" s="250"/>
      <c r="O1738" s="250"/>
      <c r="P1738" s="250"/>
      <c r="Q1738" s="250"/>
      <c r="R1738" s="250"/>
      <c r="S1738" s="250"/>
      <c r="T1738" s="251"/>
      <c r="AT1738" s="252" t="s">
        <v>162</v>
      </c>
      <c r="AU1738" s="252" t="s">
        <v>86</v>
      </c>
      <c r="AV1738" s="14" t="s">
        <v>160</v>
      </c>
      <c r="AW1738" s="14" t="s">
        <v>41</v>
      </c>
      <c r="AX1738" s="14" t="s">
        <v>84</v>
      </c>
      <c r="AY1738" s="252" t="s">
        <v>153</v>
      </c>
    </row>
    <row r="1739" spans="2:65" s="1" customFormat="1" ht="22.5" customHeight="1">
      <c r="B1739" s="43"/>
      <c r="C1739" s="206" t="s">
        <v>1536</v>
      </c>
      <c r="D1739" s="206" t="s">
        <v>155</v>
      </c>
      <c r="E1739" s="207" t="s">
        <v>1537</v>
      </c>
      <c r="F1739" s="208" t="s">
        <v>1538</v>
      </c>
      <c r="G1739" s="209" t="s">
        <v>318</v>
      </c>
      <c r="H1739" s="210">
        <v>1</v>
      </c>
      <c r="I1739" s="211"/>
      <c r="J1739" s="212">
        <f>ROUND(I1739*H1739,2)</f>
        <v>0</v>
      </c>
      <c r="K1739" s="208" t="s">
        <v>34</v>
      </c>
      <c r="L1739" s="63"/>
      <c r="M1739" s="213" t="s">
        <v>34</v>
      </c>
      <c r="N1739" s="214" t="s">
        <v>48</v>
      </c>
      <c r="O1739" s="44"/>
      <c r="P1739" s="215">
        <f>O1739*H1739</f>
        <v>0</v>
      </c>
      <c r="Q1739" s="215">
        <v>0</v>
      </c>
      <c r="R1739" s="215">
        <f>Q1739*H1739</f>
        <v>0</v>
      </c>
      <c r="S1739" s="215">
        <v>0</v>
      </c>
      <c r="T1739" s="216">
        <f>S1739*H1739</f>
        <v>0</v>
      </c>
      <c r="AR1739" s="25" t="s">
        <v>288</v>
      </c>
      <c r="AT1739" s="25" t="s">
        <v>155</v>
      </c>
      <c r="AU1739" s="25" t="s">
        <v>86</v>
      </c>
      <c r="AY1739" s="25" t="s">
        <v>153</v>
      </c>
      <c r="BE1739" s="217">
        <f>IF(N1739="základní",J1739,0)</f>
        <v>0</v>
      </c>
      <c r="BF1739" s="217">
        <f>IF(N1739="snížená",J1739,0)</f>
        <v>0</v>
      </c>
      <c r="BG1739" s="217">
        <f>IF(N1739="zákl. přenesená",J1739,0)</f>
        <v>0</v>
      </c>
      <c r="BH1739" s="217">
        <f>IF(N1739="sníž. přenesená",J1739,0)</f>
        <v>0</v>
      </c>
      <c r="BI1739" s="217">
        <f>IF(N1739="nulová",J1739,0)</f>
        <v>0</v>
      </c>
      <c r="BJ1739" s="25" t="s">
        <v>84</v>
      </c>
      <c r="BK1739" s="217">
        <f>ROUND(I1739*H1739,2)</f>
        <v>0</v>
      </c>
      <c r="BL1739" s="25" t="s">
        <v>288</v>
      </c>
      <c r="BM1739" s="25" t="s">
        <v>1539</v>
      </c>
    </row>
    <row r="1740" spans="2:51" s="13" customFormat="1" ht="13.5">
      <c r="B1740" s="230"/>
      <c r="C1740" s="231"/>
      <c r="D1740" s="220" t="s">
        <v>162</v>
      </c>
      <c r="E1740" s="232" t="s">
        <v>34</v>
      </c>
      <c r="F1740" s="233" t="s">
        <v>84</v>
      </c>
      <c r="G1740" s="231"/>
      <c r="H1740" s="234">
        <v>1</v>
      </c>
      <c r="I1740" s="235"/>
      <c r="J1740" s="231"/>
      <c r="K1740" s="231"/>
      <c r="L1740" s="236"/>
      <c r="M1740" s="237"/>
      <c r="N1740" s="238"/>
      <c r="O1740" s="238"/>
      <c r="P1740" s="238"/>
      <c r="Q1740" s="238"/>
      <c r="R1740" s="238"/>
      <c r="S1740" s="238"/>
      <c r="T1740" s="239"/>
      <c r="AT1740" s="240" t="s">
        <v>162</v>
      </c>
      <c r="AU1740" s="240" t="s">
        <v>86</v>
      </c>
      <c r="AV1740" s="13" t="s">
        <v>86</v>
      </c>
      <c r="AW1740" s="13" t="s">
        <v>41</v>
      </c>
      <c r="AX1740" s="13" t="s">
        <v>77</v>
      </c>
      <c r="AY1740" s="240" t="s">
        <v>153</v>
      </c>
    </row>
    <row r="1741" spans="2:51" s="14" customFormat="1" ht="13.5">
      <c r="B1741" s="241"/>
      <c r="C1741" s="242"/>
      <c r="D1741" s="243" t="s">
        <v>162</v>
      </c>
      <c r="E1741" s="244" t="s">
        <v>34</v>
      </c>
      <c r="F1741" s="245" t="s">
        <v>168</v>
      </c>
      <c r="G1741" s="242"/>
      <c r="H1741" s="246">
        <v>1</v>
      </c>
      <c r="I1741" s="247"/>
      <c r="J1741" s="242"/>
      <c r="K1741" s="242"/>
      <c r="L1741" s="248"/>
      <c r="M1741" s="249"/>
      <c r="N1741" s="250"/>
      <c r="O1741" s="250"/>
      <c r="P1741" s="250"/>
      <c r="Q1741" s="250"/>
      <c r="R1741" s="250"/>
      <c r="S1741" s="250"/>
      <c r="T1741" s="251"/>
      <c r="AT1741" s="252" t="s">
        <v>162</v>
      </c>
      <c r="AU1741" s="252" t="s">
        <v>86</v>
      </c>
      <c r="AV1741" s="14" t="s">
        <v>160</v>
      </c>
      <c r="AW1741" s="14" t="s">
        <v>41</v>
      </c>
      <c r="AX1741" s="14" t="s">
        <v>84</v>
      </c>
      <c r="AY1741" s="252" t="s">
        <v>153</v>
      </c>
    </row>
    <row r="1742" spans="2:65" s="1" customFormat="1" ht="22.5" customHeight="1">
      <c r="B1742" s="43"/>
      <c r="C1742" s="206" t="s">
        <v>1540</v>
      </c>
      <c r="D1742" s="206" t="s">
        <v>155</v>
      </c>
      <c r="E1742" s="207" t="s">
        <v>1541</v>
      </c>
      <c r="F1742" s="208" t="s">
        <v>1542</v>
      </c>
      <c r="G1742" s="209" t="s">
        <v>318</v>
      </c>
      <c r="H1742" s="210">
        <v>2</v>
      </c>
      <c r="I1742" s="211"/>
      <c r="J1742" s="212">
        <f>ROUND(I1742*H1742,2)</f>
        <v>0</v>
      </c>
      <c r="K1742" s="208" t="s">
        <v>34</v>
      </c>
      <c r="L1742" s="63"/>
      <c r="M1742" s="213" t="s">
        <v>34</v>
      </c>
      <c r="N1742" s="214" t="s">
        <v>48</v>
      </c>
      <c r="O1742" s="44"/>
      <c r="P1742" s="215">
        <f>O1742*H1742</f>
        <v>0</v>
      </c>
      <c r="Q1742" s="215">
        <v>0</v>
      </c>
      <c r="R1742" s="215">
        <f>Q1742*H1742</f>
        <v>0</v>
      </c>
      <c r="S1742" s="215">
        <v>0</v>
      </c>
      <c r="T1742" s="216">
        <f>S1742*H1742</f>
        <v>0</v>
      </c>
      <c r="AR1742" s="25" t="s">
        <v>288</v>
      </c>
      <c r="AT1742" s="25" t="s">
        <v>155</v>
      </c>
      <c r="AU1742" s="25" t="s">
        <v>86</v>
      </c>
      <c r="AY1742" s="25" t="s">
        <v>153</v>
      </c>
      <c r="BE1742" s="217">
        <f>IF(N1742="základní",J1742,0)</f>
        <v>0</v>
      </c>
      <c r="BF1742" s="217">
        <f>IF(N1742="snížená",J1742,0)</f>
        <v>0</v>
      </c>
      <c r="BG1742" s="217">
        <f>IF(N1742="zákl. přenesená",J1742,0)</f>
        <v>0</v>
      </c>
      <c r="BH1742" s="217">
        <f>IF(N1742="sníž. přenesená",J1742,0)</f>
        <v>0</v>
      </c>
      <c r="BI1742" s="217">
        <f>IF(N1742="nulová",J1742,0)</f>
        <v>0</v>
      </c>
      <c r="BJ1742" s="25" t="s">
        <v>84</v>
      </c>
      <c r="BK1742" s="217">
        <f>ROUND(I1742*H1742,2)</f>
        <v>0</v>
      </c>
      <c r="BL1742" s="25" t="s">
        <v>288</v>
      </c>
      <c r="BM1742" s="25" t="s">
        <v>1543</v>
      </c>
    </row>
    <row r="1743" spans="2:51" s="13" customFormat="1" ht="13.5">
      <c r="B1743" s="230"/>
      <c r="C1743" s="231"/>
      <c r="D1743" s="220" t="s">
        <v>162</v>
      </c>
      <c r="E1743" s="232" t="s">
        <v>34</v>
      </c>
      <c r="F1743" s="233" t="s">
        <v>86</v>
      </c>
      <c r="G1743" s="231"/>
      <c r="H1743" s="234">
        <v>2</v>
      </c>
      <c r="I1743" s="235"/>
      <c r="J1743" s="231"/>
      <c r="K1743" s="231"/>
      <c r="L1743" s="236"/>
      <c r="M1743" s="237"/>
      <c r="N1743" s="238"/>
      <c r="O1743" s="238"/>
      <c r="P1743" s="238"/>
      <c r="Q1743" s="238"/>
      <c r="R1743" s="238"/>
      <c r="S1743" s="238"/>
      <c r="T1743" s="239"/>
      <c r="AT1743" s="240" t="s">
        <v>162</v>
      </c>
      <c r="AU1743" s="240" t="s">
        <v>86</v>
      </c>
      <c r="AV1743" s="13" t="s">
        <v>86</v>
      </c>
      <c r="AW1743" s="13" t="s">
        <v>41</v>
      </c>
      <c r="AX1743" s="13" t="s">
        <v>77</v>
      </c>
      <c r="AY1743" s="240" t="s">
        <v>153</v>
      </c>
    </row>
    <row r="1744" spans="2:51" s="14" customFormat="1" ht="13.5">
      <c r="B1744" s="241"/>
      <c r="C1744" s="242"/>
      <c r="D1744" s="243" t="s">
        <v>162</v>
      </c>
      <c r="E1744" s="244" t="s">
        <v>34</v>
      </c>
      <c r="F1744" s="245" t="s">
        <v>168</v>
      </c>
      <c r="G1744" s="242"/>
      <c r="H1744" s="246">
        <v>2</v>
      </c>
      <c r="I1744" s="247"/>
      <c r="J1744" s="242"/>
      <c r="K1744" s="242"/>
      <c r="L1744" s="248"/>
      <c r="M1744" s="249"/>
      <c r="N1744" s="250"/>
      <c r="O1744" s="250"/>
      <c r="P1744" s="250"/>
      <c r="Q1744" s="250"/>
      <c r="R1744" s="250"/>
      <c r="S1744" s="250"/>
      <c r="T1744" s="251"/>
      <c r="AT1744" s="252" t="s">
        <v>162</v>
      </c>
      <c r="AU1744" s="252" t="s">
        <v>86</v>
      </c>
      <c r="AV1744" s="14" t="s">
        <v>160</v>
      </c>
      <c r="AW1744" s="14" t="s">
        <v>41</v>
      </c>
      <c r="AX1744" s="14" t="s">
        <v>84</v>
      </c>
      <c r="AY1744" s="252" t="s">
        <v>153</v>
      </c>
    </row>
    <row r="1745" spans="2:65" s="1" customFormat="1" ht="22.5" customHeight="1">
      <c r="B1745" s="43"/>
      <c r="C1745" s="206" t="s">
        <v>1544</v>
      </c>
      <c r="D1745" s="206" t="s">
        <v>155</v>
      </c>
      <c r="E1745" s="207" t="s">
        <v>1545</v>
      </c>
      <c r="F1745" s="208" t="s">
        <v>1546</v>
      </c>
      <c r="G1745" s="209" t="s">
        <v>318</v>
      </c>
      <c r="H1745" s="210">
        <v>3</v>
      </c>
      <c r="I1745" s="211"/>
      <c r="J1745" s="212">
        <f>ROUND(I1745*H1745,2)</f>
        <v>0</v>
      </c>
      <c r="K1745" s="208" t="s">
        <v>34</v>
      </c>
      <c r="L1745" s="63"/>
      <c r="M1745" s="213" t="s">
        <v>34</v>
      </c>
      <c r="N1745" s="214" t="s">
        <v>48</v>
      </c>
      <c r="O1745" s="44"/>
      <c r="P1745" s="215">
        <f>O1745*H1745</f>
        <v>0</v>
      </c>
      <c r="Q1745" s="215">
        <v>0</v>
      </c>
      <c r="R1745" s="215">
        <f>Q1745*H1745</f>
        <v>0</v>
      </c>
      <c r="S1745" s="215">
        <v>0</v>
      </c>
      <c r="T1745" s="216">
        <f>S1745*H1745</f>
        <v>0</v>
      </c>
      <c r="AR1745" s="25" t="s">
        <v>288</v>
      </c>
      <c r="AT1745" s="25" t="s">
        <v>155</v>
      </c>
      <c r="AU1745" s="25" t="s">
        <v>86</v>
      </c>
      <c r="AY1745" s="25" t="s">
        <v>153</v>
      </c>
      <c r="BE1745" s="217">
        <f>IF(N1745="základní",J1745,0)</f>
        <v>0</v>
      </c>
      <c r="BF1745" s="217">
        <f>IF(N1745="snížená",J1745,0)</f>
        <v>0</v>
      </c>
      <c r="BG1745" s="217">
        <f>IF(N1745="zákl. přenesená",J1745,0)</f>
        <v>0</v>
      </c>
      <c r="BH1745" s="217">
        <f>IF(N1745="sníž. přenesená",J1745,0)</f>
        <v>0</v>
      </c>
      <c r="BI1745" s="217">
        <f>IF(N1745="nulová",J1745,0)</f>
        <v>0</v>
      </c>
      <c r="BJ1745" s="25" t="s">
        <v>84</v>
      </c>
      <c r="BK1745" s="217">
        <f>ROUND(I1745*H1745,2)</f>
        <v>0</v>
      </c>
      <c r="BL1745" s="25" t="s">
        <v>288</v>
      </c>
      <c r="BM1745" s="25" t="s">
        <v>1547</v>
      </c>
    </row>
    <row r="1746" spans="2:51" s="13" customFormat="1" ht="13.5">
      <c r="B1746" s="230"/>
      <c r="C1746" s="231"/>
      <c r="D1746" s="220" t="s">
        <v>162</v>
      </c>
      <c r="E1746" s="232" t="s">
        <v>34</v>
      </c>
      <c r="F1746" s="233" t="s">
        <v>95</v>
      </c>
      <c r="G1746" s="231"/>
      <c r="H1746" s="234">
        <v>3</v>
      </c>
      <c r="I1746" s="235"/>
      <c r="J1746" s="231"/>
      <c r="K1746" s="231"/>
      <c r="L1746" s="236"/>
      <c r="M1746" s="237"/>
      <c r="N1746" s="238"/>
      <c r="O1746" s="238"/>
      <c r="P1746" s="238"/>
      <c r="Q1746" s="238"/>
      <c r="R1746" s="238"/>
      <c r="S1746" s="238"/>
      <c r="T1746" s="239"/>
      <c r="AT1746" s="240" t="s">
        <v>162</v>
      </c>
      <c r="AU1746" s="240" t="s">
        <v>86</v>
      </c>
      <c r="AV1746" s="13" t="s">
        <v>86</v>
      </c>
      <c r="AW1746" s="13" t="s">
        <v>41</v>
      </c>
      <c r="AX1746" s="13" t="s">
        <v>77</v>
      </c>
      <c r="AY1746" s="240" t="s">
        <v>153</v>
      </c>
    </row>
    <row r="1747" spans="2:51" s="14" customFormat="1" ht="13.5">
      <c r="B1747" s="241"/>
      <c r="C1747" s="242"/>
      <c r="D1747" s="243" t="s">
        <v>162</v>
      </c>
      <c r="E1747" s="244" t="s">
        <v>34</v>
      </c>
      <c r="F1747" s="245" t="s">
        <v>168</v>
      </c>
      <c r="G1747" s="242"/>
      <c r="H1747" s="246">
        <v>3</v>
      </c>
      <c r="I1747" s="247"/>
      <c r="J1747" s="242"/>
      <c r="K1747" s="242"/>
      <c r="L1747" s="248"/>
      <c r="M1747" s="249"/>
      <c r="N1747" s="250"/>
      <c r="O1747" s="250"/>
      <c r="P1747" s="250"/>
      <c r="Q1747" s="250"/>
      <c r="R1747" s="250"/>
      <c r="S1747" s="250"/>
      <c r="T1747" s="251"/>
      <c r="AT1747" s="252" t="s">
        <v>162</v>
      </c>
      <c r="AU1747" s="252" t="s">
        <v>86</v>
      </c>
      <c r="AV1747" s="14" t="s">
        <v>160</v>
      </c>
      <c r="AW1747" s="14" t="s">
        <v>41</v>
      </c>
      <c r="AX1747" s="14" t="s">
        <v>84</v>
      </c>
      <c r="AY1747" s="252" t="s">
        <v>153</v>
      </c>
    </row>
    <row r="1748" spans="2:65" s="1" customFormat="1" ht="22.5" customHeight="1">
      <c r="B1748" s="43"/>
      <c r="C1748" s="206" t="s">
        <v>1548</v>
      </c>
      <c r="D1748" s="206" t="s">
        <v>155</v>
      </c>
      <c r="E1748" s="207" t="s">
        <v>1549</v>
      </c>
      <c r="F1748" s="208" t="s">
        <v>1550</v>
      </c>
      <c r="G1748" s="209" t="s">
        <v>318</v>
      </c>
      <c r="H1748" s="210">
        <v>1</v>
      </c>
      <c r="I1748" s="211"/>
      <c r="J1748" s="212">
        <f>ROUND(I1748*H1748,2)</f>
        <v>0</v>
      </c>
      <c r="K1748" s="208" t="s">
        <v>34</v>
      </c>
      <c r="L1748" s="63"/>
      <c r="M1748" s="213" t="s">
        <v>34</v>
      </c>
      <c r="N1748" s="214" t="s">
        <v>48</v>
      </c>
      <c r="O1748" s="44"/>
      <c r="P1748" s="215">
        <f>O1748*H1748</f>
        <v>0</v>
      </c>
      <c r="Q1748" s="215">
        <v>0</v>
      </c>
      <c r="R1748" s="215">
        <f>Q1748*H1748</f>
        <v>0</v>
      </c>
      <c r="S1748" s="215">
        <v>0</v>
      </c>
      <c r="T1748" s="216">
        <f>S1748*H1748</f>
        <v>0</v>
      </c>
      <c r="AR1748" s="25" t="s">
        <v>288</v>
      </c>
      <c r="AT1748" s="25" t="s">
        <v>155</v>
      </c>
      <c r="AU1748" s="25" t="s">
        <v>86</v>
      </c>
      <c r="AY1748" s="25" t="s">
        <v>153</v>
      </c>
      <c r="BE1748" s="217">
        <f>IF(N1748="základní",J1748,0)</f>
        <v>0</v>
      </c>
      <c r="BF1748" s="217">
        <f>IF(N1748="snížená",J1748,0)</f>
        <v>0</v>
      </c>
      <c r="BG1748" s="217">
        <f>IF(N1748="zákl. přenesená",J1748,0)</f>
        <v>0</v>
      </c>
      <c r="BH1748" s="217">
        <f>IF(N1748="sníž. přenesená",J1748,0)</f>
        <v>0</v>
      </c>
      <c r="BI1748" s="217">
        <f>IF(N1748="nulová",J1748,0)</f>
        <v>0</v>
      </c>
      <c r="BJ1748" s="25" t="s">
        <v>84</v>
      </c>
      <c r="BK1748" s="217">
        <f>ROUND(I1748*H1748,2)</f>
        <v>0</v>
      </c>
      <c r="BL1748" s="25" t="s">
        <v>288</v>
      </c>
      <c r="BM1748" s="25" t="s">
        <v>1551</v>
      </c>
    </row>
    <row r="1749" spans="2:51" s="13" customFormat="1" ht="13.5">
      <c r="B1749" s="230"/>
      <c r="C1749" s="231"/>
      <c r="D1749" s="220" t="s">
        <v>162</v>
      </c>
      <c r="E1749" s="232" t="s">
        <v>34</v>
      </c>
      <c r="F1749" s="233" t="s">
        <v>84</v>
      </c>
      <c r="G1749" s="231"/>
      <c r="H1749" s="234">
        <v>1</v>
      </c>
      <c r="I1749" s="235"/>
      <c r="J1749" s="231"/>
      <c r="K1749" s="231"/>
      <c r="L1749" s="236"/>
      <c r="M1749" s="237"/>
      <c r="N1749" s="238"/>
      <c r="O1749" s="238"/>
      <c r="P1749" s="238"/>
      <c r="Q1749" s="238"/>
      <c r="R1749" s="238"/>
      <c r="S1749" s="238"/>
      <c r="T1749" s="239"/>
      <c r="AT1749" s="240" t="s">
        <v>162</v>
      </c>
      <c r="AU1749" s="240" t="s">
        <v>86</v>
      </c>
      <c r="AV1749" s="13" t="s">
        <v>86</v>
      </c>
      <c r="AW1749" s="13" t="s">
        <v>41</v>
      </c>
      <c r="AX1749" s="13" t="s">
        <v>77</v>
      </c>
      <c r="AY1749" s="240" t="s">
        <v>153</v>
      </c>
    </row>
    <row r="1750" spans="2:51" s="14" customFormat="1" ht="13.5">
      <c r="B1750" s="241"/>
      <c r="C1750" s="242"/>
      <c r="D1750" s="243" t="s">
        <v>162</v>
      </c>
      <c r="E1750" s="244" t="s">
        <v>34</v>
      </c>
      <c r="F1750" s="245" t="s">
        <v>168</v>
      </c>
      <c r="G1750" s="242"/>
      <c r="H1750" s="246">
        <v>1</v>
      </c>
      <c r="I1750" s="247"/>
      <c r="J1750" s="242"/>
      <c r="K1750" s="242"/>
      <c r="L1750" s="248"/>
      <c r="M1750" s="249"/>
      <c r="N1750" s="250"/>
      <c r="O1750" s="250"/>
      <c r="P1750" s="250"/>
      <c r="Q1750" s="250"/>
      <c r="R1750" s="250"/>
      <c r="S1750" s="250"/>
      <c r="T1750" s="251"/>
      <c r="AT1750" s="252" t="s">
        <v>162</v>
      </c>
      <c r="AU1750" s="252" t="s">
        <v>86</v>
      </c>
      <c r="AV1750" s="14" t="s">
        <v>160</v>
      </c>
      <c r="AW1750" s="14" t="s">
        <v>41</v>
      </c>
      <c r="AX1750" s="14" t="s">
        <v>84</v>
      </c>
      <c r="AY1750" s="252" t="s">
        <v>153</v>
      </c>
    </row>
    <row r="1751" spans="2:65" s="1" customFormat="1" ht="22.5" customHeight="1">
      <c r="B1751" s="43"/>
      <c r="C1751" s="206" t="s">
        <v>1552</v>
      </c>
      <c r="D1751" s="206" t="s">
        <v>155</v>
      </c>
      <c r="E1751" s="207" t="s">
        <v>1553</v>
      </c>
      <c r="F1751" s="208" t="s">
        <v>1554</v>
      </c>
      <c r="G1751" s="209" t="s">
        <v>318</v>
      </c>
      <c r="H1751" s="210">
        <v>1</v>
      </c>
      <c r="I1751" s="211"/>
      <c r="J1751" s="212">
        <f>ROUND(I1751*H1751,2)</f>
        <v>0</v>
      </c>
      <c r="K1751" s="208" t="s">
        <v>34</v>
      </c>
      <c r="L1751" s="63"/>
      <c r="M1751" s="213" t="s">
        <v>34</v>
      </c>
      <c r="N1751" s="214" t="s">
        <v>48</v>
      </c>
      <c r="O1751" s="44"/>
      <c r="P1751" s="215">
        <f>O1751*H1751</f>
        <v>0</v>
      </c>
      <c r="Q1751" s="215">
        <v>0</v>
      </c>
      <c r="R1751" s="215">
        <f>Q1751*H1751</f>
        <v>0</v>
      </c>
      <c r="S1751" s="215">
        <v>0</v>
      </c>
      <c r="T1751" s="216">
        <f>S1751*H1751</f>
        <v>0</v>
      </c>
      <c r="AR1751" s="25" t="s">
        <v>288</v>
      </c>
      <c r="AT1751" s="25" t="s">
        <v>155</v>
      </c>
      <c r="AU1751" s="25" t="s">
        <v>86</v>
      </c>
      <c r="AY1751" s="25" t="s">
        <v>153</v>
      </c>
      <c r="BE1751" s="217">
        <f>IF(N1751="základní",J1751,0)</f>
        <v>0</v>
      </c>
      <c r="BF1751" s="217">
        <f>IF(N1751="snížená",J1751,0)</f>
        <v>0</v>
      </c>
      <c r="BG1751" s="217">
        <f>IF(N1751="zákl. přenesená",J1751,0)</f>
        <v>0</v>
      </c>
      <c r="BH1751" s="217">
        <f>IF(N1751="sníž. přenesená",J1751,0)</f>
        <v>0</v>
      </c>
      <c r="BI1751" s="217">
        <f>IF(N1751="nulová",J1751,0)</f>
        <v>0</v>
      </c>
      <c r="BJ1751" s="25" t="s">
        <v>84</v>
      </c>
      <c r="BK1751" s="217">
        <f>ROUND(I1751*H1751,2)</f>
        <v>0</v>
      </c>
      <c r="BL1751" s="25" t="s">
        <v>288</v>
      </c>
      <c r="BM1751" s="25" t="s">
        <v>1555</v>
      </c>
    </row>
    <row r="1752" spans="2:51" s="13" customFormat="1" ht="13.5">
      <c r="B1752" s="230"/>
      <c r="C1752" s="231"/>
      <c r="D1752" s="220" t="s">
        <v>162</v>
      </c>
      <c r="E1752" s="232" t="s">
        <v>34</v>
      </c>
      <c r="F1752" s="233" t="s">
        <v>84</v>
      </c>
      <c r="G1752" s="231"/>
      <c r="H1752" s="234">
        <v>1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162</v>
      </c>
      <c r="AU1752" s="240" t="s">
        <v>86</v>
      </c>
      <c r="AV1752" s="13" t="s">
        <v>86</v>
      </c>
      <c r="AW1752" s="13" t="s">
        <v>41</v>
      </c>
      <c r="AX1752" s="13" t="s">
        <v>77</v>
      </c>
      <c r="AY1752" s="240" t="s">
        <v>153</v>
      </c>
    </row>
    <row r="1753" spans="2:51" s="14" customFormat="1" ht="13.5">
      <c r="B1753" s="241"/>
      <c r="C1753" s="242"/>
      <c r="D1753" s="243" t="s">
        <v>162</v>
      </c>
      <c r="E1753" s="244" t="s">
        <v>34</v>
      </c>
      <c r="F1753" s="245" t="s">
        <v>168</v>
      </c>
      <c r="G1753" s="242"/>
      <c r="H1753" s="246">
        <v>1</v>
      </c>
      <c r="I1753" s="247"/>
      <c r="J1753" s="242"/>
      <c r="K1753" s="242"/>
      <c r="L1753" s="248"/>
      <c r="M1753" s="249"/>
      <c r="N1753" s="250"/>
      <c r="O1753" s="250"/>
      <c r="P1753" s="250"/>
      <c r="Q1753" s="250"/>
      <c r="R1753" s="250"/>
      <c r="S1753" s="250"/>
      <c r="T1753" s="251"/>
      <c r="AT1753" s="252" t="s">
        <v>162</v>
      </c>
      <c r="AU1753" s="252" t="s">
        <v>86</v>
      </c>
      <c r="AV1753" s="14" t="s">
        <v>160</v>
      </c>
      <c r="AW1753" s="14" t="s">
        <v>41</v>
      </c>
      <c r="AX1753" s="14" t="s">
        <v>84</v>
      </c>
      <c r="AY1753" s="252" t="s">
        <v>153</v>
      </c>
    </row>
    <row r="1754" spans="2:65" s="1" customFormat="1" ht="22.5" customHeight="1">
      <c r="B1754" s="43"/>
      <c r="C1754" s="206" t="s">
        <v>1556</v>
      </c>
      <c r="D1754" s="206" t="s">
        <v>155</v>
      </c>
      <c r="E1754" s="207" t="s">
        <v>1557</v>
      </c>
      <c r="F1754" s="208" t="s">
        <v>1558</v>
      </c>
      <c r="G1754" s="209" t="s">
        <v>318</v>
      </c>
      <c r="H1754" s="210">
        <v>4</v>
      </c>
      <c r="I1754" s="211"/>
      <c r="J1754" s="212">
        <f>ROUND(I1754*H1754,2)</f>
        <v>0</v>
      </c>
      <c r="K1754" s="208" t="s">
        <v>34</v>
      </c>
      <c r="L1754" s="63"/>
      <c r="M1754" s="213" t="s">
        <v>34</v>
      </c>
      <c r="N1754" s="214" t="s">
        <v>48</v>
      </c>
      <c r="O1754" s="44"/>
      <c r="P1754" s="215">
        <f>O1754*H1754</f>
        <v>0</v>
      </c>
      <c r="Q1754" s="215">
        <v>0</v>
      </c>
      <c r="R1754" s="215">
        <f>Q1754*H1754</f>
        <v>0</v>
      </c>
      <c r="S1754" s="215">
        <v>0</v>
      </c>
      <c r="T1754" s="216">
        <f>S1754*H1754</f>
        <v>0</v>
      </c>
      <c r="AR1754" s="25" t="s">
        <v>288</v>
      </c>
      <c r="AT1754" s="25" t="s">
        <v>155</v>
      </c>
      <c r="AU1754" s="25" t="s">
        <v>86</v>
      </c>
      <c r="AY1754" s="25" t="s">
        <v>153</v>
      </c>
      <c r="BE1754" s="217">
        <f>IF(N1754="základní",J1754,0)</f>
        <v>0</v>
      </c>
      <c r="BF1754" s="217">
        <f>IF(N1754="snížená",J1754,0)</f>
        <v>0</v>
      </c>
      <c r="BG1754" s="217">
        <f>IF(N1754="zákl. přenesená",J1754,0)</f>
        <v>0</v>
      </c>
      <c r="BH1754" s="217">
        <f>IF(N1754="sníž. přenesená",J1754,0)</f>
        <v>0</v>
      </c>
      <c r="BI1754" s="217">
        <f>IF(N1754="nulová",J1754,0)</f>
        <v>0</v>
      </c>
      <c r="BJ1754" s="25" t="s">
        <v>84</v>
      </c>
      <c r="BK1754" s="217">
        <f>ROUND(I1754*H1754,2)</f>
        <v>0</v>
      </c>
      <c r="BL1754" s="25" t="s">
        <v>288</v>
      </c>
      <c r="BM1754" s="25" t="s">
        <v>1559</v>
      </c>
    </row>
    <row r="1755" spans="2:51" s="13" customFormat="1" ht="13.5">
      <c r="B1755" s="230"/>
      <c r="C1755" s="231"/>
      <c r="D1755" s="220" t="s">
        <v>162</v>
      </c>
      <c r="E1755" s="232" t="s">
        <v>34</v>
      </c>
      <c r="F1755" s="233" t="s">
        <v>160</v>
      </c>
      <c r="G1755" s="231"/>
      <c r="H1755" s="234">
        <v>4</v>
      </c>
      <c r="I1755" s="235"/>
      <c r="J1755" s="231"/>
      <c r="K1755" s="231"/>
      <c r="L1755" s="236"/>
      <c r="M1755" s="237"/>
      <c r="N1755" s="238"/>
      <c r="O1755" s="238"/>
      <c r="P1755" s="238"/>
      <c r="Q1755" s="238"/>
      <c r="R1755" s="238"/>
      <c r="S1755" s="238"/>
      <c r="T1755" s="239"/>
      <c r="AT1755" s="240" t="s">
        <v>162</v>
      </c>
      <c r="AU1755" s="240" t="s">
        <v>86</v>
      </c>
      <c r="AV1755" s="13" t="s">
        <v>86</v>
      </c>
      <c r="AW1755" s="13" t="s">
        <v>41</v>
      </c>
      <c r="AX1755" s="13" t="s">
        <v>77</v>
      </c>
      <c r="AY1755" s="240" t="s">
        <v>153</v>
      </c>
    </row>
    <row r="1756" spans="2:51" s="14" customFormat="1" ht="13.5">
      <c r="B1756" s="241"/>
      <c r="C1756" s="242"/>
      <c r="D1756" s="243" t="s">
        <v>162</v>
      </c>
      <c r="E1756" s="244" t="s">
        <v>34</v>
      </c>
      <c r="F1756" s="245" t="s">
        <v>168</v>
      </c>
      <c r="G1756" s="242"/>
      <c r="H1756" s="246">
        <v>4</v>
      </c>
      <c r="I1756" s="247"/>
      <c r="J1756" s="242"/>
      <c r="K1756" s="242"/>
      <c r="L1756" s="248"/>
      <c r="M1756" s="249"/>
      <c r="N1756" s="250"/>
      <c r="O1756" s="250"/>
      <c r="P1756" s="250"/>
      <c r="Q1756" s="250"/>
      <c r="R1756" s="250"/>
      <c r="S1756" s="250"/>
      <c r="T1756" s="251"/>
      <c r="AT1756" s="252" t="s">
        <v>162</v>
      </c>
      <c r="AU1756" s="252" t="s">
        <v>86</v>
      </c>
      <c r="AV1756" s="14" t="s">
        <v>160</v>
      </c>
      <c r="AW1756" s="14" t="s">
        <v>41</v>
      </c>
      <c r="AX1756" s="14" t="s">
        <v>84</v>
      </c>
      <c r="AY1756" s="252" t="s">
        <v>153</v>
      </c>
    </row>
    <row r="1757" spans="2:65" s="1" customFormat="1" ht="22.5" customHeight="1">
      <c r="B1757" s="43"/>
      <c r="C1757" s="206" t="s">
        <v>1560</v>
      </c>
      <c r="D1757" s="206" t="s">
        <v>155</v>
      </c>
      <c r="E1757" s="207" t="s">
        <v>1561</v>
      </c>
      <c r="F1757" s="208" t="s">
        <v>1562</v>
      </c>
      <c r="G1757" s="209" t="s">
        <v>318</v>
      </c>
      <c r="H1757" s="210">
        <v>1</v>
      </c>
      <c r="I1757" s="211"/>
      <c r="J1757" s="212">
        <f>ROUND(I1757*H1757,2)</f>
        <v>0</v>
      </c>
      <c r="K1757" s="208" t="s">
        <v>34</v>
      </c>
      <c r="L1757" s="63"/>
      <c r="M1757" s="213" t="s">
        <v>34</v>
      </c>
      <c r="N1757" s="214" t="s">
        <v>48</v>
      </c>
      <c r="O1757" s="44"/>
      <c r="P1757" s="215">
        <f>O1757*H1757</f>
        <v>0</v>
      </c>
      <c r="Q1757" s="215">
        <v>0</v>
      </c>
      <c r="R1757" s="215">
        <f>Q1757*H1757</f>
        <v>0</v>
      </c>
      <c r="S1757" s="215">
        <v>0</v>
      </c>
      <c r="T1757" s="216">
        <f>S1757*H1757</f>
        <v>0</v>
      </c>
      <c r="AR1757" s="25" t="s">
        <v>288</v>
      </c>
      <c r="AT1757" s="25" t="s">
        <v>155</v>
      </c>
      <c r="AU1757" s="25" t="s">
        <v>86</v>
      </c>
      <c r="AY1757" s="25" t="s">
        <v>153</v>
      </c>
      <c r="BE1757" s="217">
        <f>IF(N1757="základní",J1757,0)</f>
        <v>0</v>
      </c>
      <c r="BF1757" s="217">
        <f>IF(N1757="snížená",J1757,0)</f>
        <v>0</v>
      </c>
      <c r="BG1757" s="217">
        <f>IF(N1757="zákl. přenesená",J1757,0)</f>
        <v>0</v>
      </c>
      <c r="BH1757" s="217">
        <f>IF(N1757="sníž. přenesená",J1757,0)</f>
        <v>0</v>
      </c>
      <c r="BI1757" s="217">
        <f>IF(N1757="nulová",J1757,0)</f>
        <v>0</v>
      </c>
      <c r="BJ1757" s="25" t="s">
        <v>84</v>
      </c>
      <c r="BK1757" s="217">
        <f>ROUND(I1757*H1757,2)</f>
        <v>0</v>
      </c>
      <c r="BL1757" s="25" t="s">
        <v>288</v>
      </c>
      <c r="BM1757" s="25" t="s">
        <v>1563</v>
      </c>
    </row>
    <row r="1758" spans="2:51" s="13" customFormat="1" ht="13.5">
      <c r="B1758" s="230"/>
      <c r="C1758" s="231"/>
      <c r="D1758" s="220" t="s">
        <v>162</v>
      </c>
      <c r="E1758" s="232" t="s">
        <v>34</v>
      </c>
      <c r="F1758" s="233" t="s">
        <v>84</v>
      </c>
      <c r="G1758" s="231"/>
      <c r="H1758" s="234">
        <v>1</v>
      </c>
      <c r="I1758" s="235"/>
      <c r="J1758" s="231"/>
      <c r="K1758" s="231"/>
      <c r="L1758" s="236"/>
      <c r="M1758" s="237"/>
      <c r="N1758" s="238"/>
      <c r="O1758" s="238"/>
      <c r="P1758" s="238"/>
      <c r="Q1758" s="238"/>
      <c r="R1758" s="238"/>
      <c r="S1758" s="238"/>
      <c r="T1758" s="239"/>
      <c r="AT1758" s="240" t="s">
        <v>162</v>
      </c>
      <c r="AU1758" s="240" t="s">
        <v>86</v>
      </c>
      <c r="AV1758" s="13" t="s">
        <v>86</v>
      </c>
      <c r="AW1758" s="13" t="s">
        <v>41</v>
      </c>
      <c r="AX1758" s="13" t="s">
        <v>77</v>
      </c>
      <c r="AY1758" s="240" t="s">
        <v>153</v>
      </c>
    </row>
    <row r="1759" spans="2:51" s="14" customFormat="1" ht="13.5">
      <c r="B1759" s="241"/>
      <c r="C1759" s="242"/>
      <c r="D1759" s="243" t="s">
        <v>162</v>
      </c>
      <c r="E1759" s="244" t="s">
        <v>34</v>
      </c>
      <c r="F1759" s="245" t="s">
        <v>168</v>
      </c>
      <c r="G1759" s="242"/>
      <c r="H1759" s="246">
        <v>1</v>
      </c>
      <c r="I1759" s="247"/>
      <c r="J1759" s="242"/>
      <c r="K1759" s="242"/>
      <c r="L1759" s="248"/>
      <c r="M1759" s="249"/>
      <c r="N1759" s="250"/>
      <c r="O1759" s="250"/>
      <c r="P1759" s="250"/>
      <c r="Q1759" s="250"/>
      <c r="R1759" s="250"/>
      <c r="S1759" s="250"/>
      <c r="T1759" s="251"/>
      <c r="AT1759" s="252" t="s">
        <v>162</v>
      </c>
      <c r="AU1759" s="252" t="s">
        <v>86</v>
      </c>
      <c r="AV1759" s="14" t="s">
        <v>160</v>
      </c>
      <c r="AW1759" s="14" t="s">
        <v>41</v>
      </c>
      <c r="AX1759" s="14" t="s">
        <v>84</v>
      </c>
      <c r="AY1759" s="252" t="s">
        <v>153</v>
      </c>
    </row>
    <row r="1760" spans="2:65" s="1" customFormat="1" ht="22.5" customHeight="1">
      <c r="B1760" s="43"/>
      <c r="C1760" s="206" t="s">
        <v>1564</v>
      </c>
      <c r="D1760" s="206" t="s">
        <v>155</v>
      </c>
      <c r="E1760" s="207" t="s">
        <v>1565</v>
      </c>
      <c r="F1760" s="208" t="s">
        <v>1566</v>
      </c>
      <c r="G1760" s="209" t="s">
        <v>318</v>
      </c>
      <c r="H1760" s="210">
        <v>3</v>
      </c>
      <c r="I1760" s="211"/>
      <c r="J1760" s="212">
        <f>ROUND(I1760*H1760,2)</f>
        <v>0</v>
      </c>
      <c r="K1760" s="208" t="s">
        <v>34</v>
      </c>
      <c r="L1760" s="63"/>
      <c r="M1760" s="213" t="s">
        <v>34</v>
      </c>
      <c r="N1760" s="214" t="s">
        <v>48</v>
      </c>
      <c r="O1760" s="44"/>
      <c r="P1760" s="215">
        <f>O1760*H1760</f>
        <v>0</v>
      </c>
      <c r="Q1760" s="215">
        <v>0</v>
      </c>
      <c r="R1760" s="215">
        <f>Q1760*H1760</f>
        <v>0</v>
      </c>
      <c r="S1760" s="215">
        <v>0</v>
      </c>
      <c r="T1760" s="216">
        <f>S1760*H1760</f>
        <v>0</v>
      </c>
      <c r="AR1760" s="25" t="s">
        <v>288</v>
      </c>
      <c r="AT1760" s="25" t="s">
        <v>155</v>
      </c>
      <c r="AU1760" s="25" t="s">
        <v>86</v>
      </c>
      <c r="AY1760" s="25" t="s">
        <v>153</v>
      </c>
      <c r="BE1760" s="217">
        <f>IF(N1760="základní",J1760,0)</f>
        <v>0</v>
      </c>
      <c r="BF1760" s="217">
        <f>IF(N1760="snížená",J1760,0)</f>
        <v>0</v>
      </c>
      <c r="BG1760" s="217">
        <f>IF(N1760="zákl. přenesená",J1760,0)</f>
        <v>0</v>
      </c>
      <c r="BH1760" s="217">
        <f>IF(N1760="sníž. přenesená",J1760,0)</f>
        <v>0</v>
      </c>
      <c r="BI1760" s="217">
        <f>IF(N1760="nulová",J1760,0)</f>
        <v>0</v>
      </c>
      <c r="BJ1760" s="25" t="s">
        <v>84</v>
      </c>
      <c r="BK1760" s="217">
        <f>ROUND(I1760*H1760,2)</f>
        <v>0</v>
      </c>
      <c r="BL1760" s="25" t="s">
        <v>288</v>
      </c>
      <c r="BM1760" s="25" t="s">
        <v>1567</v>
      </c>
    </row>
    <row r="1761" spans="2:51" s="13" customFormat="1" ht="13.5">
      <c r="B1761" s="230"/>
      <c r="C1761" s="231"/>
      <c r="D1761" s="220" t="s">
        <v>162</v>
      </c>
      <c r="E1761" s="232" t="s">
        <v>34</v>
      </c>
      <c r="F1761" s="233" t="s">
        <v>95</v>
      </c>
      <c r="G1761" s="231"/>
      <c r="H1761" s="234">
        <v>3</v>
      </c>
      <c r="I1761" s="235"/>
      <c r="J1761" s="231"/>
      <c r="K1761" s="231"/>
      <c r="L1761" s="236"/>
      <c r="M1761" s="237"/>
      <c r="N1761" s="238"/>
      <c r="O1761" s="238"/>
      <c r="P1761" s="238"/>
      <c r="Q1761" s="238"/>
      <c r="R1761" s="238"/>
      <c r="S1761" s="238"/>
      <c r="T1761" s="239"/>
      <c r="AT1761" s="240" t="s">
        <v>162</v>
      </c>
      <c r="AU1761" s="240" t="s">
        <v>86</v>
      </c>
      <c r="AV1761" s="13" t="s">
        <v>86</v>
      </c>
      <c r="AW1761" s="13" t="s">
        <v>41</v>
      </c>
      <c r="AX1761" s="13" t="s">
        <v>77</v>
      </c>
      <c r="AY1761" s="240" t="s">
        <v>153</v>
      </c>
    </row>
    <row r="1762" spans="2:51" s="14" customFormat="1" ht="13.5">
      <c r="B1762" s="241"/>
      <c r="C1762" s="242"/>
      <c r="D1762" s="243" t="s">
        <v>162</v>
      </c>
      <c r="E1762" s="244" t="s">
        <v>34</v>
      </c>
      <c r="F1762" s="245" t="s">
        <v>168</v>
      </c>
      <c r="G1762" s="242"/>
      <c r="H1762" s="246">
        <v>3</v>
      </c>
      <c r="I1762" s="247"/>
      <c r="J1762" s="242"/>
      <c r="K1762" s="242"/>
      <c r="L1762" s="248"/>
      <c r="M1762" s="249"/>
      <c r="N1762" s="250"/>
      <c r="O1762" s="250"/>
      <c r="P1762" s="250"/>
      <c r="Q1762" s="250"/>
      <c r="R1762" s="250"/>
      <c r="S1762" s="250"/>
      <c r="T1762" s="251"/>
      <c r="AT1762" s="252" t="s">
        <v>162</v>
      </c>
      <c r="AU1762" s="252" t="s">
        <v>86</v>
      </c>
      <c r="AV1762" s="14" t="s">
        <v>160</v>
      </c>
      <c r="AW1762" s="14" t="s">
        <v>41</v>
      </c>
      <c r="AX1762" s="14" t="s">
        <v>84</v>
      </c>
      <c r="AY1762" s="252" t="s">
        <v>153</v>
      </c>
    </row>
    <row r="1763" spans="2:65" s="1" customFormat="1" ht="22.5" customHeight="1">
      <c r="B1763" s="43"/>
      <c r="C1763" s="206" t="s">
        <v>1568</v>
      </c>
      <c r="D1763" s="206" t="s">
        <v>155</v>
      </c>
      <c r="E1763" s="207" t="s">
        <v>1569</v>
      </c>
      <c r="F1763" s="208" t="s">
        <v>1570</v>
      </c>
      <c r="G1763" s="209" t="s">
        <v>318</v>
      </c>
      <c r="H1763" s="210">
        <v>5</v>
      </c>
      <c r="I1763" s="211"/>
      <c r="J1763" s="212">
        <f>ROUND(I1763*H1763,2)</f>
        <v>0</v>
      </c>
      <c r="K1763" s="208" t="s">
        <v>34</v>
      </c>
      <c r="L1763" s="63"/>
      <c r="M1763" s="213" t="s">
        <v>34</v>
      </c>
      <c r="N1763" s="214" t="s">
        <v>48</v>
      </c>
      <c r="O1763" s="44"/>
      <c r="P1763" s="215">
        <f>O1763*H1763</f>
        <v>0</v>
      </c>
      <c r="Q1763" s="215">
        <v>0</v>
      </c>
      <c r="R1763" s="215">
        <f>Q1763*H1763</f>
        <v>0</v>
      </c>
      <c r="S1763" s="215">
        <v>0</v>
      </c>
      <c r="T1763" s="216">
        <f>S1763*H1763</f>
        <v>0</v>
      </c>
      <c r="AR1763" s="25" t="s">
        <v>288</v>
      </c>
      <c r="AT1763" s="25" t="s">
        <v>155</v>
      </c>
      <c r="AU1763" s="25" t="s">
        <v>86</v>
      </c>
      <c r="AY1763" s="25" t="s">
        <v>153</v>
      </c>
      <c r="BE1763" s="217">
        <f>IF(N1763="základní",J1763,0)</f>
        <v>0</v>
      </c>
      <c r="BF1763" s="217">
        <f>IF(N1763="snížená",J1763,0)</f>
        <v>0</v>
      </c>
      <c r="BG1763" s="217">
        <f>IF(N1763="zákl. přenesená",J1763,0)</f>
        <v>0</v>
      </c>
      <c r="BH1763" s="217">
        <f>IF(N1763="sníž. přenesená",J1763,0)</f>
        <v>0</v>
      </c>
      <c r="BI1763" s="217">
        <f>IF(N1763="nulová",J1763,0)</f>
        <v>0</v>
      </c>
      <c r="BJ1763" s="25" t="s">
        <v>84</v>
      </c>
      <c r="BK1763" s="217">
        <f>ROUND(I1763*H1763,2)</f>
        <v>0</v>
      </c>
      <c r="BL1763" s="25" t="s">
        <v>288</v>
      </c>
      <c r="BM1763" s="25" t="s">
        <v>1571</v>
      </c>
    </row>
    <row r="1764" spans="2:51" s="13" customFormat="1" ht="13.5">
      <c r="B1764" s="230"/>
      <c r="C1764" s="231"/>
      <c r="D1764" s="220" t="s">
        <v>162</v>
      </c>
      <c r="E1764" s="232" t="s">
        <v>34</v>
      </c>
      <c r="F1764" s="233" t="s">
        <v>202</v>
      </c>
      <c r="G1764" s="231"/>
      <c r="H1764" s="234">
        <v>5</v>
      </c>
      <c r="I1764" s="235"/>
      <c r="J1764" s="231"/>
      <c r="K1764" s="231"/>
      <c r="L1764" s="236"/>
      <c r="M1764" s="237"/>
      <c r="N1764" s="238"/>
      <c r="O1764" s="238"/>
      <c r="P1764" s="238"/>
      <c r="Q1764" s="238"/>
      <c r="R1764" s="238"/>
      <c r="S1764" s="238"/>
      <c r="T1764" s="239"/>
      <c r="AT1764" s="240" t="s">
        <v>162</v>
      </c>
      <c r="AU1764" s="240" t="s">
        <v>86</v>
      </c>
      <c r="AV1764" s="13" t="s">
        <v>86</v>
      </c>
      <c r="AW1764" s="13" t="s">
        <v>41</v>
      </c>
      <c r="AX1764" s="13" t="s">
        <v>77</v>
      </c>
      <c r="AY1764" s="240" t="s">
        <v>153</v>
      </c>
    </row>
    <row r="1765" spans="2:51" s="14" customFormat="1" ht="13.5">
      <c r="B1765" s="241"/>
      <c r="C1765" s="242"/>
      <c r="D1765" s="243" t="s">
        <v>162</v>
      </c>
      <c r="E1765" s="244" t="s">
        <v>34</v>
      </c>
      <c r="F1765" s="245" t="s">
        <v>168</v>
      </c>
      <c r="G1765" s="242"/>
      <c r="H1765" s="246">
        <v>5</v>
      </c>
      <c r="I1765" s="247"/>
      <c r="J1765" s="242"/>
      <c r="K1765" s="242"/>
      <c r="L1765" s="248"/>
      <c r="M1765" s="249"/>
      <c r="N1765" s="250"/>
      <c r="O1765" s="250"/>
      <c r="P1765" s="250"/>
      <c r="Q1765" s="250"/>
      <c r="R1765" s="250"/>
      <c r="S1765" s="250"/>
      <c r="T1765" s="251"/>
      <c r="AT1765" s="252" t="s">
        <v>162</v>
      </c>
      <c r="AU1765" s="252" t="s">
        <v>86</v>
      </c>
      <c r="AV1765" s="14" t="s">
        <v>160</v>
      </c>
      <c r="AW1765" s="14" t="s">
        <v>41</v>
      </c>
      <c r="AX1765" s="14" t="s">
        <v>84</v>
      </c>
      <c r="AY1765" s="252" t="s">
        <v>153</v>
      </c>
    </row>
    <row r="1766" spans="2:65" s="1" customFormat="1" ht="22.5" customHeight="1">
      <c r="B1766" s="43"/>
      <c r="C1766" s="206" t="s">
        <v>1572</v>
      </c>
      <c r="D1766" s="206" t="s">
        <v>155</v>
      </c>
      <c r="E1766" s="207" t="s">
        <v>1573</v>
      </c>
      <c r="F1766" s="208" t="s">
        <v>1574</v>
      </c>
      <c r="G1766" s="209" t="s">
        <v>318</v>
      </c>
      <c r="H1766" s="210">
        <v>1</v>
      </c>
      <c r="I1766" s="211"/>
      <c r="J1766" s="212">
        <f>ROUND(I1766*H1766,2)</f>
        <v>0</v>
      </c>
      <c r="K1766" s="208" t="s">
        <v>34</v>
      </c>
      <c r="L1766" s="63"/>
      <c r="M1766" s="213" t="s">
        <v>34</v>
      </c>
      <c r="N1766" s="214" t="s">
        <v>48</v>
      </c>
      <c r="O1766" s="44"/>
      <c r="P1766" s="215">
        <f>O1766*H1766</f>
        <v>0</v>
      </c>
      <c r="Q1766" s="215">
        <v>0</v>
      </c>
      <c r="R1766" s="215">
        <f>Q1766*H1766</f>
        <v>0</v>
      </c>
      <c r="S1766" s="215">
        <v>0</v>
      </c>
      <c r="T1766" s="216">
        <f>S1766*H1766</f>
        <v>0</v>
      </c>
      <c r="AR1766" s="25" t="s">
        <v>288</v>
      </c>
      <c r="AT1766" s="25" t="s">
        <v>155</v>
      </c>
      <c r="AU1766" s="25" t="s">
        <v>86</v>
      </c>
      <c r="AY1766" s="25" t="s">
        <v>153</v>
      </c>
      <c r="BE1766" s="217">
        <f>IF(N1766="základní",J1766,0)</f>
        <v>0</v>
      </c>
      <c r="BF1766" s="217">
        <f>IF(N1766="snížená",J1766,0)</f>
        <v>0</v>
      </c>
      <c r="BG1766" s="217">
        <f>IF(N1766="zákl. přenesená",J1766,0)</f>
        <v>0</v>
      </c>
      <c r="BH1766" s="217">
        <f>IF(N1766="sníž. přenesená",J1766,0)</f>
        <v>0</v>
      </c>
      <c r="BI1766" s="217">
        <f>IF(N1766="nulová",J1766,0)</f>
        <v>0</v>
      </c>
      <c r="BJ1766" s="25" t="s">
        <v>84</v>
      </c>
      <c r="BK1766" s="217">
        <f>ROUND(I1766*H1766,2)</f>
        <v>0</v>
      </c>
      <c r="BL1766" s="25" t="s">
        <v>288</v>
      </c>
      <c r="BM1766" s="25" t="s">
        <v>1575</v>
      </c>
    </row>
    <row r="1767" spans="2:51" s="13" customFormat="1" ht="13.5">
      <c r="B1767" s="230"/>
      <c r="C1767" s="231"/>
      <c r="D1767" s="220" t="s">
        <v>162</v>
      </c>
      <c r="E1767" s="232" t="s">
        <v>34</v>
      </c>
      <c r="F1767" s="233" t="s">
        <v>84</v>
      </c>
      <c r="G1767" s="231"/>
      <c r="H1767" s="234">
        <v>1</v>
      </c>
      <c r="I1767" s="235"/>
      <c r="J1767" s="231"/>
      <c r="K1767" s="231"/>
      <c r="L1767" s="236"/>
      <c r="M1767" s="237"/>
      <c r="N1767" s="238"/>
      <c r="O1767" s="238"/>
      <c r="P1767" s="238"/>
      <c r="Q1767" s="238"/>
      <c r="R1767" s="238"/>
      <c r="S1767" s="238"/>
      <c r="T1767" s="239"/>
      <c r="AT1767" s="240" t="s">
        <v>162</v>
      </c>
      <c r="AU1767" s="240" t="s">
        <v>86</v>
      </c>
      <c r="AV1767" s="13" t="s">
        <v>86</v>
      </c>
      <c r="AW1767" s="13" t="s">
        <v>41</v>
      </c>
      <c r="AX1767" s="13" t="s">
        <v>77</v>
      </c>
      <c r="AY1767" s="240" t="s">
        <v>153</v>
      </c>
    </row>
    <row r="1768" spans="2:51" s="14" customFormat="1" ht="13.5">
      <c r="B1768" s="241"/>
      <c r="C1768" s="242"/>
      <c r="D1768" s="243" t="s">
        <v>162</v>
      </c>
      <c r="E1768" s="244" t="s">
        <v>34</v>
      </c>
      <c r="F1768" s="245" t="s">
        <v>168</v>
      </c>
      <c r="G1768" s="242"/>
      <c r="H1768" s="246">
        <v>1</v>
      </c>
      <c r="I1768" s="247"/>
      <c r="J1768" s="242"/>
      <c r="K1768" s="242"/>
      <c r="L1768" s="248"/>
      <c r="M1768" s="249"/>
      <c r="N1768" s="250"/>
      <c r="O1768" s="250"/>
      <c r="P1768" s="250"/>
      <c r="Q1768" s="250"/>
      <c r="R1768" s="250"/>
      <c r="S1768" s="250"/>
      <c r="T1768" s="251"/>
      <c r="AT1768" s="252" t="s">
        <v>162</v>
      </c>
      <c r="AU1768" s="252" t="s">
        <v>86</v>
      </c>
      <c r="AV1768" s="14" t="s">
        <v>160</v>
      </c>
      <c r="AW1768" s="14" t="s">
        <v>41</v>
      </c>
      <c r="AX1768" s="14" t="s">
        <v>84</v>
      </c>
      <c r="AY1768" s="252" t="s">
        <v>153</v>
      </c>
    </row>
    <row r="1769" spans="2:65" s="1" customFormat="1" ht="22.5" customHeight="1">
      <c r="B1769" s="43"/>
      <c r="C1769" s="206" t="s">
        <v>1576</v>
      </c>
      <c r="D1769" s="206" t="s">
        <v>155</v>
      </c>
      <c r="E1769" s="207" t="s">
        <v>1577</v>
      </c>
      <c r="F1769" s="208" t="s">
        <v>1578</v>
      </c>
      <c r="G1769" s="209" t="s">
        <v>318</v>
      </c>
      <c r="H1769" s="210">
        <v>2</v>
      </c>
      <c r="I1769" s="211"/>
      <c r="J1769" s="212">
        <f>ROUND(I1769*H1769,2)</f>
        <v>0</v>
      </c>
      <c r="K1769" s="208" t="s">
        <v>34</v>
      </c>
      <c r="L1769" s="63"/>
      <c r="M1769" s="213" t="s">
        <v>34</v>
      </c>
      <c r="N1769" s="214" t="s">
        <v>48</v>
      </c>
      <c r="O1769" s="44"/>
      <c r="P1769" s="215">
        <f>O1769*H1769</f>
        <v>0</v>
      </c>
      <c r="Q1769" s="215">
        <v>0</v>
      </c>
      <c r="R1769" s="215">
        <f>Q1769*H1769</f>
        <v>0</v>
      </c>
      <c r="S1769" s="215">
        <v>0</v>
      </c>
      <c r="T1769" s="216">
        <f>S1769*H1769</f>
        <v>0</v>
      </c>
      <c r="AR1769" s="25" t="s">
        <v>288</v>
      </c>
      <c r="AT1769" s="25" t="s">
        <v>155</v>
      </c>
      <c r="AU1769" s="25" t="s">
        <v>86</v>
      </c>
      <c r="AY1769" s="25" t="s">
        <v>153</v>
      </c>
      <c r="BE1769" s="217">
        <f>IF(N1769="základní",J1769,0)</f>
        <v>0</v>
      </c>
      <c r="BF1769" s="217">
        <f>IF(N1769="snížená",J1769,0)</f>
        <v>0</v>
      </c>
      <c r="BG1769" s="217">
        <f>IF(N1769="zákl. přenesená",J1769,0)</f>
        <v>0</v>
      </c>
      <c r="BH1769" s="217">
        <f>IF(N1769="sníž. přenesená",J1769,0)</f>
        <v>0</v>
      </c>
      <c r="BI1769" s="217">
        <f>IF(N1769="nulová",J1769,0)</f>
        <v>0</v>
      </c>
      <c r="BJ1769" s="25" t="s">
        <v>84</v>
      </c>
      <c r="BK1769" s="217">
        <f>ROUND(I1769*H1769,2)</f>
        <v>0</v>
      </c>
      <c r="BL1769" s="25" t="s">
        <v>288</v>
      </c>
      <c r="BM1769" s="25" t="s">
        <v>1579</v>
      </c>
    </row>
    <row r="1770" spans="2:51" s="13" customFormat="1" ht="13.5">
      <c r="B1770" s="230"/>
      <c r="C1770" s="231"/>
      <c r="D1770" s="220" t="s">
        <v>162</v>
      </c>
      <c r="E1770" s="232" t="s">
        <v>34</v>
      </c>
      <c r="F1770" s="233" t="s">
        <v>86</v>
      </c>
      <c r="G1770" s="231"/>
      <c r="H1770" s="234">
        <v>2</v>
      </c>
      <c r="I1770" s="235"/>
      <c r="J1770" s="231"/>
      <c r="K1770" s="231"/>
      <c r="L1770" s="236"/>
      <c r="M1770" s="237"/>
      <c r="N1770" s="238"/>
      <c r="O1770" s="238"/>
      <c r="P1770" s="238"/>
      <c r="Q1770" s="238"/>
      <c r="R1770" s="238"/>
      <c r="S1770" s="238"/>
      <c r="T1770" s="239"/>
      <c r="AT1770" s="240" t="s">
        <v>162</v>
      </c>
      <c r="AU1770" s="240" t="s">
        <v>86</v>
      </c>
      <c r="AV1770" s="13" t="s">
        <v>86</v>
      </c>
      <c r="AW1770" s="13" t="s">
        <v>41</v>
      </c>
      <c r="AX1770" s="13" t="s">
        <v>77</v>
      </c>
      <c r="AY1770" s="240" t="s">
        <v>153</v>
      </c>
    </row>
    <row r="1771" spans="2:51" s="14" customFormat="1" ht="13.5">
      <c r="B1771" s="241"/>
      <c r="C1771" s="242"/>
      <c r="D1771" s="243" t="s">
        <v>162</v>
      </c>
      <c r="E1771" s="244" t="s">
        <v>34</v>
      </c>
      <c r="F1771" s="245" t="s">
        <v>168</v>
      </c>
      <c r="G1771" s="242"/>
      <c r="H1771" s="246">
        <v>2</v>
      </c>
      <c r="I1771" s="247"/>
      <c r="J1771" s="242"/>
      <c r="K1771" s="242"/>
      <c r="L1771" s="248"/>
      <c r="M1771" s="249"/>
      <c r="N1771" s="250"/>
      <c r="O1771" s="250"/>
      <c r="P1771" s="250"/>
      <c r="Q1771" s="250"/>
      <c r="R1771" s="250"/>
      <c r="S1771" s="250"/>
      <c r="T1771" s="251"/>
      <c r="AT1771" s="252" t="s">
        <v>162</v>
      </c>
      <c r="AU1771" s="252" t="s">
        <v>86</v>
      </c>
      <c r="AV1771" s="14" t="s">
        <v>160</v>
      </c>
      <c r="AW1771" s="14" t="s">
        <v>41</v>
      </c>
      <c r="AX1771" s="14" t="s">
        <v>84</v>
      </c>
      <c r="AY1771" s="252" t="s">
        <v>153</v>
      </c>
    </row>
    <row r="1772" spans="2:65" s="1" customFormat="1" ht="22.5" customHeight="1">
      <c r="B1772" s="43"/>
      <c r="C1772" s="206" t="s">
        <v>1580</v>
      </c>
      <c r="D1772" s="206" t="s">
        <v>155</v>
      </c>
      <c r="E1772" s="207" t="s">
        <v>1581</v>
      </c>
      <c r="F1772" s="208" t="s">
        <v>1582</v>
      </c>
      <c r="G1772" s="209" t="s">
        <v>318</v>
      </c>
      <c r="H1772" s="210">
        <v>5</v>
      </c>
      <c r="I1772" s="211"/>
      <c r="J1772" s="212">
        <f>ROUND(I1772*H1772,2)</f>
        <v>0</v>
      </c>
      <c r="K1772" s="208" t="s">
        <v>34</v>
      </c>
      <c r="L1772" s="63"/>
      <c r="M1772" s="213" t="s">
        <v>34</v>
      </c>
      <c r="N1772" s="214" t="s">
        <v>48</v>
      </c>
      <c r="O1772" s="44"/>
      <c r="P1772" s="215">
        <f>O1772*H1772</f>
        <v>0</v>
      </c>
      <c r="Q1772" s="215">
        <v>0</v>
      </c>
      <c r="R1772" s="215">
        <f>Q1772*H1772</f>
        <v>0</v>
      </c>
      <c r="S1772" s="215">
        <v>0</v>
      </c>
      <c r="T1772" s="216">
        <f>S1772*H1772</f>
        <v>0</v>
      </c>
      <c r="AR1772" s="25" t="s">
        <v>288</v>
      </c>
      <c r="AT1772" s="25" t="s">
        <v>155</v>
      </c>
      <c r="AU1772" s="25" t="s">
        <v>86</v>
      </c>
      <c r="AY1772" s="25" t="s">
        <v>153</v>
      </c>
      <c r="BE1772" s="217">
        <f>IF(N1772="základní",J1772,0)</f>
        <v>0</v>
      </c>
      <c r="BF1772" s="217">
        <f>IF(N1772="snížená",J1772,0)</f>
        <v>0</v>
      </c>
      <c r="BG1772" s="217">
        <f>IF(N1772="zákl. přenesená",J1772,0)</f>
        <v>0</v>
      </c>
      <c r="BH1772" s="217">
        <f>IF(N1772="sníž. přenesená",J1772,0)</f>
        <v>0</v>
      </c>
      <c r="BI1772" s="217">
        <f>IF(N1772="nulová",J1772,0)</f>
        <v>0</v>
      </c>
      <c r="BJ1772" s="25" t="s">
        <v>84</v>
      </c>
      <c r="BK1772" s="217">
        <f>ROUND(I1772*H1772,2)</f>
        <v>0</v>
      </c>
      <c r="BL1772" s="25" t="s">
        <v>288</v>
      </c>
      <c r="BM1772" s="25" t="s">
        <v>1583</v>
      </c>
    </row>
    <row r="1773" spans="2:51" s="13" customFormat="1" ht="13.5">
      <c r="B1773" s="230"/>
      <c r="C1773" s="231"/>
      <c r="D1773" s="220" t="s">
        <v>162</v>
      </c>
      <c r="E1773" s="232" t="s">
        <v>34</v>
      </c>
      <c r="F1773" s="233" t="s">
        <v>202</v>
      </c>
      <c r="G1773" s="231"/>
      <c r="H1773" s="234">
        <v>5</v>
      </c>
      <c r="I1773" s="235"/>
      <c r="J1773" s="231"/>
      <c r="K1773" s="231"/>
      <c r="L1773" s="236"/>
      <c r="M1773" s="237"/>
      <c r="N1773" s="238"/>
      <c r="O1773" s="238"/>
      <c r="P1773" s="238"/>
      <c r="Q1773" s="238"/>
      <c r="R1773" s="238"/>
      <c r="S1773" s="238"/>
      <c r="T1773" s="239"/>
      <c r="AT1773" s="240" t="s">
        <v>162</v>
      </c>
      <c r="AU1773" s="240" t="s">
        <v>86</v>
      </c>
      <c r="AV1773" s="13" t="s">
        <v>86</v>
      </c>
      <c r="AW1773" s="13" t="s">
        <v>41</v>
      </c>
      <c r="AX1773" s="13" t="s">
        <v>77</v>
      </c>
      <c r="AY1773" s="240" t="s">
        <v>153</v>
      </c>
    </row>
    <row r="1774" spans="2:51" s="14" customFormat="1" ht="13.5">
      <c r="B1774" s="241"/>
      <c r="C1774" s="242"/>
      <c r="D1774" s="243" t="s">
        <v>162</v>
      </c>
      <c r="E1774" s="244" t="s">
        <v>34</v>
      </c>
      <c r="F1774" s="245" t="s">
        <v>168</v>
      </c>
      <c r="G1774" s="242"/>
      <c r="H1774" s="246">
        <v>5</v>
      </c>
      <c r="I1774" s="247"/>
      <c r="J1774" s="242"/>
      <c r="K1774" s="242"/>
      <c r="L1774" s="248"/>
      <c r="M1774" s="249"/>
      <c r="N1774" s="250"/>
      <c r="O1774" s="250"/>
      <c r="P1774" s="250"/>
      <c r="Q1774" s="250"/>
      <c r="R1774" s="250"/>
      <c r="S1774" s="250"/>
      <c r="T1774" s="251"/>
      <c r="AT1774" s="252" t="s">
        <v>162</v>
      </c>
      <c r="AU1774" s="252" t="s">
        <v>86</v>
      </c>
      <c r="AV1774" s="14" t="s">
        <v>160</v>
      </c>
      <c r="AW1774" s="14" t="s">
        <v>41</v>
      </c>
      <c r="AX1774" s="14" t="s">
        <v>84</v>
      </c>
      <c r="AY1774" s="252" t="s">
        <v>153</v>
      </c>
    </row>
    <row r="1775" spans="2:65" s="1" customFormat="1" ht="22.5" customHeight="1">
      <c r="B1775" s="43"/>
      <c r="C1775" s="206" t="s">
        <v>1584</v>
      </c>
      <c r="D1775" s="206" t="s">
        <v>155</v>
      </c>
      <c r="E1775" s="207" t="s">
        <v>1585</v>
      </c>
      <c r="F1775" s="208" t="s">
        <v>1586</v>
      </c>
      <c r="G1775" s="209" t="s">
        <v>318</v>
      </c>
      <c r="H1775" s="210">
        <v>8</v>
      </c>
      <c r="I1775" s="211"/>
      <c r="J1775" s="212">
        <f>ROUND(I1775*H1775,2)</f>
        <v>0</v>
      </c>
      <c r="K1775" s="208" t="s">
        <v>34</v>
      </c>
      <c r="L1775" s="63"/>
      <c r="M1775" s="213" t="s">
        <v>34</v>
      </c>
      <c r="N1775" s="214" t="s">
        <v>48</v>
      </c>
      <c r="O1775" s="44"/>
      <c r="P1775" s="215">
        <f>O1775*H1775</f>
        <v>0</v>
      </c>
      <c r="Q1775" s="215">
        <v>0</v>
      </c>
      <c r="R1775" s="215">
        <f>Q1775*H1775</f>
        <v>0</v>
      </c>
      <c r="S1775" s="215">
        <v>0</v>
      </c>
      <c r="T1775" s="216">
        <f>S1775*H1775</f>
        <v>0</v>
      </c>
      <c r="AR1775" s="25" t="s">
        <v>288</v>
      </c>
      <c r="AT1775" s="25" t="s">
        <v>155</v>
      </c>
      <c r="AU1775" s="25" t="s">
        <v>86</v>
      </c>
      <c r="AY1775" s="25" t="s">
        <v>153</v>
      </c>
      <c r="BE1775" s="217">
        <f>IF(N1775="základní",J1775,0)</f>
        <v>0</v>
      </c>
      <c r="BF1775" s="217">
        <f>IF(N1775="snížená",J1775,0)</f>
        <v>0</v>
      </c>
      <c r="BG1775" s="217">
        <f>IF(N1775="zákl. přenesená",J1775,0)</f>
        <v>0</v>
      </c>
      <c r="BH1775" s="217">
        <f>IF(N1775="sníž. přenesená",J1775,0)</f>
        <v>0</v>
      </c>
      <c r="BI1775" s="217">
        <f>IF(N1775="nulová",J1775,0)</f>
        <v>0</v>
      </c>
      <c r="BJ1775" s="25" t="s">
        <v>84</v>
      </c>
      <c r="BK1775" s="217">
        <f>ROUND(I1775*H1775,2)</f>
        <v>0</v>
      </c>
      <c r="BL1775" s="25" t="s">
        <v>288</v>
      </c>
      <c r="BM1775" s="25" t="s">
        <v>1587</v>
      </c>
    </row>
    <row r="1776" spans="2:51" s="13" customFormat="1" ht="13.5">
      <c r="B1776" s="230"/>
      <c r="C1776" s="231"/>
      <c r="D1776" s="220" t="s">
        <v>162</v>
      </c>
      <c r="E1776" s="232" t="s">
        <v>34</v>
      </c>
      <c r="F1776" s="233" t="s">
        <v>215</v>
      </c>
      <c r="G1776" s="231"/>
      <c r="H1776" s="234">
        <v>8</v>
      </c>
      <c r="I1776" s="235"/>
      <c r="J1776" s="231"/>
      <c r="K1776" s="231"/>
      <c r="L1776" s="236"/>
      <c r="M1776" s="237"/>
      <c r="N1776" s="238"/>
      <c r="O1776" s="238"/>
      <c r="P1776" s="238"/>
      <c r="Q1776" s="238"/>
      <c r="R1776" s="238"/>
      <c r="S1776" s="238"/>
      <c r="T1776" s="239"/>
      <c r="AT1776" s="240" t="s">
        <v>162</v>
      </c>
      <c r="AU1776" s="240" t="s">
        <v>86</v>
      </c>
      <c r="AV1776" s="13" t="s">
        <v>86</v>
      </c>
      <c r="AW1776" s="13" t="s">
        <v>41</v>
      </c>
      <c r="AX1776" s="13" t="s">
        <v>77</v>
      </c>
      <c r="AY1776" s="240" t="s">
        <v>153</v>
      </c>
    </row>
    <row r="1777" spans="2:51" s="14" customFormat="1" ht="13.5">
      <c r="B1777" s="241"/>
      <c r="C1777" s="242"/>
      <c r="D1777" s="243" t="s">
        <v>162</v>
      </c>
      <c r="E1777" s="244" t="s">
        <v>34</v>
      </c>
      <c r="F1777" s="245" t="s">
        <v>168</v>
      </c>
      <c r="G1777" s="242"/>
      <c r="H1777" s="246">
        <v>8</v>
      </c>
      <c r="I1777" s="247"/>
      <c r="J1777" s="242"/>
      <c r="K1777" s="242"/>
      <c r="L1777" s="248"/>
      <c r="M1777" s="249"/>
      <c r="N1777" s="250"/>
      <c r="O1777" s="250"/>
      <c r="P1777" s="250"/>
      <c r="Q1777" s="250"/>
      <c r="R1777" s="250"/>
      <c r="S1777" s="250"/>
      <c r="T1777" s="251"/>
      <c r="AT1777" s="252" t="s">
        <v>162</v>
      </c>
      <c r="AU1777" s="252" t="s">
        <v>86</v>
      </c>
      <c r="AV1777" s="14" t="s">
        <v>160</v>
      </c>
      <c r="AW1777" s="14" t="s">
        <v>41</v>
      </c>
      <c r="AX1777" s="14" t="s">
        <v>84</v>
      </c>
      <c r="AY1777" s="252" t="s">
        <v>153</v>
      </c>
    </row>
    <row r="1778" spans="2:65" s="1" customFormat="1" ht="22.5" customHeight="1">
      <c r="B1778" s="43"/>
      <c r="C1778" s="206" t="s">
        <v>1588</v>
      </c>
      <c r="D1778" s="206" t="s">
        <v>155</v>
      </c>
      <c r="E1778" s="207" t="s">
        <v>1589</v>
      </c>
      <c r="F1778" s="208" t="s">
        <v>1590</v>
      </c>
      <c r="G1778" s="209" t="s">
        <v>318</v>
      </c>
      <c r="H1778" s="210">
        <v>1</v>
      </c>
      <c r="I1778" s="211"/>
      <c r="J1778" s="212">
        <f>ROUND(I1778*H1778,2)</f>
        <v>0</v>
      </c>
      <c r="K1778" s="208" t="s">
        <v>34</v>
      </c>
      <c r="L1778" s="63"/>
      <c r="M1778" s="213" t="s">
        <v>34</v>
      </c>
      <c r="N1778" s="214" t="s">
        <v>48</v>
      </c>
      <c r="O1778" s="44"/>
      <c r="P1778" s="215">
        <f>O1778*H1778</f>
        <v>0</v>
      </c>
      <c r="Q1778" s="215">
        <v>0</v>
      </c>
      <c r="R1778" s="215">
        <f>Q1778*H1778</f>
        <v>0</v>
      </c>
      <c r="S1778" s="215">
        <v>0</v>
      </c>
      <c r="T1778" s="216">
        <f>S1778*H1778</f>
        <v>0</v>
      </c>
      <c r="AR1778" s="25" t="s">
        <v>288</v>
      </c>
      <c r="AT1778" s="25" t="s">
        <v>155</v>
      </c>
      <c r="AU1778" s="25" t="s">
        <v>86</v>
      </c>
      <c r="AY1778" s="25" t="s">
        <v>153</v>
      </c>
      <c r="BE1778" s="217">
        <f>IF(N1778="základní",J1778,0)</f>
        <v>0</v>
      </c>
      <c r="BF1778" s="217">
        <f>IF(N1778="snížená",J1778,0)</f>
        <v>0</v>
      </c>
      <c r="BG1778" s="217">
        <f>IF(N1778="zákl. přenesená",J1778,0)</f>
        <v>0</v>
      </c>
      <c r="BH1778" s="217">
        <f>IF(N1778="sníž. přenesená",J1778,0)</f>
        <v>0</v>
      </c>
      <c r="BI1778" s="217">
        <f>IF(N1778="nulová",J1778,0)</f>
        <v>0</v>
      </c>
      <c r="BJ1778" s="25" t="s">
        <v>84</v>
      </c>
      <c r="BK1778" s="217">
        <f>ROUND(I1778*H1778,2)</f>
        <v>0</v>
      </c>
      <c r="BL1778" s="25" t="s">
        <v>288</v>
      </c>
      <c r="BM1778" s="25" t="s">
        <v>1591</v>
      </c>
    </row>
    <row r="1779" spans="2:51" s="13" customFormat="1" ht="13.5">
      <c r="B1779" s="230"/>
      <c r="C1779" s="231"/>
      <c r="D1779" s="220" t="s">
        <v>162</v>
      </c>
      <c r="E1779" s="232" t="s">
        <v>34</v>
      </c>
      <c r="F1779" s="233" t="s">
        <v>84</v>
      </c>
      <c r="G1779" s="231"/>
      <c r="H1779" s="234">
        <v>1</v>
      </c>
      <c r="I1779" s="235"/>
      <c r="J1779" s="231"/>
      <c r="K1779" s="231"/>
      <c r="L1779" s="236"/>
      <c r="M1779" s="237"/>
      <c r="N1779" s="238"/>
      <c r="O1779" s="238"/>
      <c r="P1779" s="238"/>
      <c r="Q1779" s="238"/>
      <c r="R1779" s="238"/>
      <c r="S1779" s="238"/>
      <c r="T1779" s="239"/>
      <c r="AT1779" s="240" t="s">
        <v>162</v>
      </c>
      <c r="AU1779" s="240" t="s">
        <v>86</v>
      </c>
      <c r="AV1779" s="13" t="s">
        <v>86</v>
      </c>
      <c r="AW1779" s="13" t="s">
        <v>41</v>
      </c>
      <c r="AX1779" s="13" t="s">
        <v>77</v>
      </c>
      <c r="AY1779" s="240" t="s">
        <v>153</v>
      </c>
    </row>
    <row r="1780" spans="2:51" s="14" customFormat="1" ht="13.5">
      <c r="B1780" s="241"/>
      <c r="C1780" s="242"/>
      <c r="D1780" s="243" t="s">
        <v>162</v>
      </c>
      <c r="E1780" s="244" t="s">
        <v>34</v>
      </c>
      <c r="F1780" s="245" t="s">
        <v>168</v>
      </c>
      <c r="G1780" s="242"/>
      <c r="H1780" s="246">
        <v>1</v>
      </c>
      <c r="I1780" s="247"/>
      <c r="J1780" s="242"/>
      <c r="K1780" s="242"/>
      <c r="L1780" s="248"/>
      <c r="M1780" s="249"/>
      <c r="N1780" s="250"/>
      <c r="O1780" s="250"/>
      <c r="P1780" s="250"/>
      <c r="Q1780" s="250"/>
      <c r="R1780" s="250"/>
      <c r="S1780" s="250"/>
      <c r="T1780" s="251"/>
      <c r="AT1780" s="252" t="s">
        <v>162</v>
      </c>
      <c r="AU1780" s="252" t="s">
        <v>86</v>
      </c>
      <c r="AV1780" s="14" t="s">
        <v>160</v>
      </c>
      <c r="AW1780" s="14" t="s">
        <v>41</v>
      </c>
      <c r="AX1780" s="14" t="s">
        <v>84</v>
      </c>
      <c r="AY1780" s="252" t="s">
        <v>153</v>
      </c>
    </row>
    <row r="1781" spans="2:65" s="1" customFormat="1" ht="22.5" customHeight="1">
      <c r="B1781" s="43"/>
      <c r="C1781" s="206" t="s">
        <v>1592</v>
      </c>
      <c r="D1781" s="206" t="s">
        <v>155</v>
      </c>
      <c r="E1781" s="207" t="s">
        <v>1593</v>
      </c>
      <c r="F1781" s="208" t="s">
        <v>1594</v>
      </c>
      <c r="G1781" s="209" t="s">
        <v>318</v>
      </c>
      <c r="H1781" s="210">
        <v>3</v>
      </c>
      <c r="I1781" s="211"/>
      <c r="J1781" s="212">
        <f>ROUND(I1781*H1781,2)</f>
        <v>0</v>
      </c>
      <c r="K1781" s="208" t="s">
        <v>34</v>
      </c>
      <c r="L1781" s="63"/>
      <c r="M1781" s="213" t="s">
        <v>34</v>
      </c>
      <c r="N1781" s="214" t="s">
        <v>48</v>
      </c>
      <c r="O1781" s="44"/>
      <c r="P1781" s="215">
        <f>O1781*H1781</f>
        <v>0</v>
      </c>
      <c r="Q1781" s="215">
        <v>0</v>
      </c>
      <c r="R1781" s="215">
        <f>Q1781*H1781</f>
        <v>0</v>
      </c>
      <c r="S1781" s="215">
        <v>0</v>
      </c>
      <c r="T1781" s="216">
        <f>S1781*H1781</f>
        <v>0</v>
      </c>
      <c r="AR1781" s="25" t="s">
        <v>288</v>
      </c>
      <c r="AT1781" s="25" t="s">
        <v>155</v>
      </c>
      <c r="AU1781" s="25" t="s">
        <v>86</v>
      </c>
      <c r="AY1781" s="25" t="s">
        <v>153</v>
      </c>
      <c r="BE1781" s="217">
        <f>IF(N1781="základní",J1781,0)</f>
        <v>0</v>
      </c>
      <c r="BF1781" s="217">
        <f>IF(N1781="snížená",J1781,0)</f>
        <v>0</v>
      </c>
      <c r="BG1781" s="217">
        <f>IF(N1781="zákl. přenesená",J1781,0)</f>
        <v>0</v>
      </c>
      <c r="BH1781" s="217">
        <f>IF(N1781="sníž. přenesená",J1781,0)</f>
        <v>0</v>
      </c>
      <c r="BI1781" s="217">
        <f>IF(N1781="nulová",J1781,0)</f>
        <v>0</v>
      </c>
      <c r="BJ1781" s="25" t="s">
        <v>84</v>
      </c>
      <c r="BK1781" s="217">
        <f>ROUND(I1781*H1781,2)</f>
        <v>0</v>
      </c>
      <c r="BL1781" s="25" t="s">
        <v>288</v>
      </c>
      <c r="BM1781" s="25" t="s">
        <v>1595</v>
      </c>
    </row>
    <row r="1782" spans="2:51" s="13" customFormat="1" ht="13.5">
      <c r="B1782" s="230"/>
      <c r="C1782" s="231"/>
      <c r="D1782" s="220" t="s">
        <v>162</v>
      </c>
      <c r="E1782" s="232" t="s">
        <v>34</v>
      </c>
      <c r="F1782" s="233" t="s">
        <v>95</v>
      </c>
      <c r="G1782" s="231"/>
      <c r="H1782" s="234">
        <v>3</v>
      </c>
      <c r="I1782" s="235"/>
      <c r="J1782" s="231"/>
      <c r="K1782" s="231"/>
      <c r="L1782" s="236"/>
      <c r="M1782" s="237"/>
      <c r="N1782" s="238"/>
      <c r="O1782" s="238"/>
      <c r="P1782" s="238"/>
      <c r="Q1782" s="238"/>
      <c r="R1782" s="238"/>
      <c r="S1782" s="238"/>
      <c r="T1782" s="239"/>
      <c r="AT1782" s="240" t="s">
        <v>162</v>
      </c>
      <c r="AU1782" s="240" t="s">
        <v>86</v>
      </c>
      <c r="AV1782" s="13" t="s">
        <v>86</v>
      </c>
      <c r="AW1782" s="13" t="s">
        <v>41</v>
      </c>
      <c r="AX1782" s="13" t="s">
        <v>77</v>
      </c>
      <c r="AY1782" s="240" t="s">
        <v>153</v>
      </c>
    </row>
    <row r="1783" spans="2:51" s="14" customFormat="1" ht="13.5">
      <c r="B1783" s="241"/>
      <c r="C1783" s="242"/>
      <c r="D1783" s="243" t="s">
        <v>162</v>
      </c>
      <c r="E1783" s="244" t="s">
        <v>34</v>
      </c>
      <c r="F1783" s="245" t="s">
        <v>168</v>
      </c>
      <c r="G1783" s="242"/>
      <c r="H1783" s="246">
        <v>3</v>
      </c>
      <c r="I1783" s="247"/>
      <c r="J1783" s="242"/>
      <c r="K1783" s="242"/>
      <c r="L1783" s="248"/>
      <c r="M1783" s="249"/>
      <c r="N1783" s="250"/>
      <c r="O1783" s="250"/>
      <c r="P1783" s="250"/>
      <c r="Q1783" s="250"/>
      <c r="R1783" s="250"/>
      <c r="S1783" s="250"/>
      <c r="T1783" s="251"/>
      <c r="AT1783" s="252" t="s">
        <v>162</v>
      </c>
      <c r="AU1783" s="252" t="s">
        <v>86</v>
      </c>
      <c r="AV1783" s="14" t="s">
        <v>160</v>
      </c>
      <c r="AW1783" s="14" t="s">
        <v>41</v>
      </c>
      <c r="AX1783" s="14" t="s">
        <v>84</v>
      </c>
      <c r="AY1783" s="252" t="s">
        <v>153</v>
      </c>
    </row>
    <row r="1784" spans="2:65" s="1" customFormat="1" ht="22.5" customHeight="1">
      <c r="B1784" s="43"/>
      <c r="C1784" s="206" t="s">
        <v>1596</v>
      </c>
      <c r="D1784" s="206" t="s">
        <v>155</v>
      </c>
      <c r="E1784" s="207" t="s">
        <v>1597</v>
      </c>
      <c r="F1784" s="208" t="s">
        <v>1598</v>
      </c>
      <c r="G1784" s="209" t="s">
        <v>318</v>
      </c>
      <c r="H1784" s="210">
        <v>2</v>
      </c>
      <c r="I1784" s="211"/>
      <c r="J1784" s="212">
        <f>ROUND(I1784*H1784,2)</f>
        <v>0</v>
      </c>
      <c r="K1784" s="208" t="s">
        <v>34</v>
      </c>
      <c r="L1784" s="63"/>
      <c r="M1784" s="213" t="s">
        <v>34</v>
      </c>
      <c r="N1784" s="214" t="s">
        <v>48</v>
      </c>
      <c r="O1784" s="44"/>
      <c r="P1784" s="215">
        <f>O1784*H1784</f>
        <v>0</v>
      </c>
      <c r="Q1784" s="215">
        <v>0</v>
      </c>
      <c r="R1784" s="215">
        <f>Q1784*H1784</f>
        <v>0</v>
      </c>
      <c r="S1784" s="215">
        <v>0</v>
      </c>
      <c r="T1784" s="216">
        <f>S1784*H1784</f>
        <v>0</v>
      </c>
      <c r="AR1784" s="25" t="s">
        <v>288</v>
      </c>
      <c r="AT1784" s="25" t="s">
        <v>155</v>
      </c>
      <c r="AU1784" s="25" t="s">
        <v>86</v>
      </c>
      <c r="AY1784" s="25" t="s">
        <v>153</v>
      </c>
      <c r="BE1784" s="217">
        <f>IF(N1784="základní",J1784,0)</f>
        <v>0</v>
      </c>
      <c r="BF1784" s="217">
        <f>IF(N1784="snížená",J1784,0)</f>
        <v>0</v>
      </c>
      <c r="BG1784" s="217">
        <f>IF(N1784="zákl. přenesená",J1784,0)</f>
        <v>0</v>
      </c>
      <c r="BH1784" s="217">
        <f>IF(N1784="sníž. přenesená",J1784,0)</f>
        <v>0</v>
      </c>
      <c r="BI1784" s="217">
        <f>IF(N1784="nulová",J1784,0)</f>
        <v>0</v>
      </c>
      <c r="BJ1784" s="25" t="s">
        <v>84</v>
      </c>
      <c r="BK1784" s="217">
        <f>ROUND(I1784*H1784,2)</f>
        <v>0</v>
      </c>
      <c r="BL1784" s="25" t="s">
        <v>288</v>
      </c>
      <c r="BM1784" s="25" t="s">
        <v>1599</v>
      </c>
    </row>
    <row r="1785" spans="2:51" s="13" customFormat="1" ht="13.5">
      <c r="B1785" s="230"/>
      <c r="C1785" s="231"/>
      <c r="D1785" s="220" t="s">
        <v>162</v>
      </c>
      <c r="E1785" s="232" t="s">
        <v>34</v>
      </c>
      <c r="F1785" s="233" t="s">
        <v>86</v>
      </c>
      <c r="G1785" s="231"/>
      <c r="H1785" s="234">
        <v>2</v>
      </c>
      <c r="I1785" s="235"/>
      <c r="J1785" s="231"/>
      <c r="K1785" s="231"/>
      <c r="L1785" s="236"/>
      <c r="M1785" s="237"/>
      <c r="N1785" s="238"/>
      <c r="O1785" s="238"/>
      <c r="P1785" s="238"/>
      <c r="Q1785" s="238"/>
      <c r="R1785" s="238"/>
      <c r="S1785" s="238"/>
      <c r="T1785" s="239"/>
      <c r="AT1785" s="240" t="s">
        <v>162</v>
      </c>
      <c r="AU1785" s="240" t="s">
        <v>86</v>
      </c>
      <c r="AV1785" s="13" t="s">
        <v>86</v>
      </c>
      <c r="AW1785" s="13" t="s">
        <v>41</v>
      </c>
      <c r="AX1785" s="13" t="s">
        <v>77</v>
      </c>
      <c r="AY1785" s="240" t="s">
        <v>153</v>
      </c>
    </row>
    <row r="1786" spans="2:51" s="14" customFormat="1" ht="13.5">
      <c r="B1786" s="241"/>
      <c r="C1786" s="242"/>
      <c r="D1786" s="243" t="s">
        <v>162</v>
      </c>
      <c r="E1786" s="244" t="s">
        <v>34</v>
      </c>
      <c r="F1786" s="245" t="s">
        <v>168</v>
      </c>
      <c r="G1786" s="242"/>
      <c r="H1786" s="246">
        <v>2</v>
      </c>
      <c r="I1786" s="247"/>
      <c r="J1786" s="242"/>
      <c r="K1786" s="242"/>
      <c r="L1786" s="248"/>
      <c r="M1786" s="249"/>
      <c r="N1786" s="250"/>
      <c r="O1786" s="250"/>
      <c r="P1786" s="250"/>
      <c r="Q1786" s="250"/>
      <c r="R1786" s="250"/>
      <c r="S1786" s="250"/>
      <c r="T1786" s="251"/>
      <c r="AT1786" s="252" t="s">
        <v>162</v>
      </c>
      <c r="AU1786" s="252" t="s">
        <v>86</v>
      </c>
      <c r="AV1786" s="14" t="s">
        <v>160</v>
      </c>
      <c r="AW1786" s="14" t="s">
        <v>41</v>
      </c>
      <c r="AX1786" s="14" t="s">
        <v>84</v>
      </c>
      <c r="AY1786" s="252" t="s">
        <v>153</v>
      </c>
    </row>
    <row r="1787" spans="2:65" s="1" customFormat="1" ht="22.5" customHeight="1">
      <c r="B1787" s="43"/>
      <c r="C1787" s="206" t="s">
        <v>1600</v>
      </c>
      <c r="D1787" s="206" t="s">
        <v>155</v>
      </c>
      <c r="E1787" s="207" t="s">
        <v>1601</v>
      </c>
      <c r="F1787" s="208" t="s">
        <v>1602</v>
      </c>
      <c r="G1787" s="209" t="s">
        <v>318</v>
      </c>
      <c r="H1787" s="210">
        <v>2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288</v>
      </c>
      <c r="AT1787" s="25" t="s">
        <v>155</v>
      </c>
      <c r="AU1787" s="25" t="s">
        <v>86</v>
      </c>
      <c r="AY1787" s="25" t="s">
        <v>153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288</v>
      </c>
      <c r="BM1787" s="25" t="s">
        <v>1603</v>
      </c>
    </row>
    <row r="1788" spans="2:51" s="13" customFormat="1" ht="13.5">
      <c r="B1788" s="230"/>
      <c r="C1788" s="231"/>
      <c r="D1788" s="220" t="s">
        <v>162</v>
      </c>
      <c r="E1788" s="232" t="s">
        <v>34</v>
      </c>
      <c r="F1788" s="233" t="s">
        <v>86</v>
      </c>
      <c r="G1788" s="231"/>
      <c r="H1788" s="234">
        <v>2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162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153</v>
      </c>
    </row>
    <row r="1789" spans="2:51" s="14" customFormat="1" ht="13.5">
      <c r="B1789" s="241"/>
      <c r="C1789" s="242"/>
      <c r="D1789" s="243" t="s">
        <v>162</v>
      </c>
      <c r="E1789" s="244" t="s">
        <v>34</v>
      </c>
      <c r="F1789" s="245" t="s">
        <v>168</v>
      </c>
      <c r="G1789" s="242"/>
      <c r="H1789" s="246">
        <v>2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162</v>
      </c>
      <c r="AU1789" s="252" t="s">
        <v>86</v>
      </c>
      <c r="AV1789" s="14" t="s">
        <v>160</v>
      </c>
      <c r="AW1789" s="14" t="s">
        <v>41</v>
      </c>
      <c r="AX1789" s="14" t="s">
        <v>84</v>
      </c>
      <c r="AY1789" s="252" t="s">
        <v>153</v>
      </c>
    </row>
    <row r="1790" spans="2:65" s="1" customFormat="1" ht="22.5" customHeight="1">
      <c r="B1790" s="43"/>
      <c r="C1790" s="206" t="s">
        <v>1604</v>
      </c>
      <c r="D1790" s="206" t="s">
        <v>155</v>
      </c>
      <c r="E1790" s="207" t="s">
        <v>1605</v>
      </c>
      <c r="F1790" s="208" t="s">
        <v>1606</v>
      </c>
      <c r="G1790" s="209" t="s">
        <v>318</v>
      </c>
      <c r="H1790" s="210">
        <v>1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288</v>
      </c>
      <c r="AT1790" s="25" t="s">
        <v>155</v>
      </c>
      <c r="AU1790" s="25" t="s">
        <v>86</v>
      </c>
      <c r="AY1790" s="25" t="s">
        <v>153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288</v>
      </c>
      <c r="BM1790" s="25" t="s">
        <v>1607</v>
      </c>
    </row>
    <row r="1791" spans="2:51" s="13" customFormat="1" ht="13.5">
      <c r="B1791" s="230"/>
      <c r="C1791" s="231"/>
      <c r="D1791" s="220" t="s">
        <v>162</v>
      </c>
      <c r="E1791" s="232" t="s">
        <v>34</v>
      </c>
      <c r="F1791" s="233" t="s">
        <v>84</v>
      </c>
      <c r="G1791" s="231"/>
      <c r="H1791" s="234">
        <v>1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162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153</v>
      </c>
    </row>
    <row r="1792" spans="2:51" s="14" customFormat="1" ht="13.5">
      <c r="B1792" s="241"/>
      <c r="C1792" s="242"/>
      <c r="D1792" s="243" t="s">
        <v>162</v>
      </c>
      <c r="E1792" s="244" t="s">
        <v>34</v>
      </c>
      <c r="F1792" s="245" t="s">
        <v>168</v>
      </c>
      <c r="G1792" s="242"/>
      <c r="H1792" s="246">
        <v>1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162</v>
      </c>
      <c r="AU1792" s="252" t="s">
        <v>86</v>
      </c>
      <c r="AV1792" s="14" t="s">
        <v>160</v>
      </c>
      <c r="AW1792" s="14" t="s">
        <v>41</v>
      </c>
      <c r="AX1792" s="14" t="s">
        <v>84</v>
      </c>
      <c r="AY1792" s="252" t="s">
        <v>153</v>
      </c>
    </row>
    <row r="1793" spans="2:65" s="1" customFormat="1" ht="31.5" customHeight="1">
      <c r="B1793" s="43"/>
      <c r="C1793" s="206" t="s">
        <v>1608</v>
      </c>
      <c r="D1793" s="206" t="s">
        <v>155</v>
      </c>
      <c r="E1793" s="207" t="s">
        <v>1609</v>
      </c>
      <c r="F1793" s="208" t="s">
        <v>1610</v>
      </c>
      <c r="G1793" s="209" t="s">
        <v>982</v>
      </c>
      <c r="H1793" s="289"/>
      <c r="I1793" s="211"/>
      <c r="J1793" s="212">
        <f>ROUND(I1793*H1793,2)</f>
        <v>0</v>
      </c>
      <c r="K1793" s="208" t="s">
        <v>159</v>
      </c>
      <c r="L1793" s="63"/>
      <c r="M1793" s="213" t="s">
        <v>34</v>
      </c>
      <c r="N1793" s="214" t="s">
        <v>48</v>
      </c>
      <c r="O1793" s="44"/>
      <c r="P1793" s="215">
        <f>O1793*H1793</f>
        <v>0</v>
      </c>
      <c r="Q1793" s="215">
        <v>0</v>
      </c>
      <c r="R1793" s="215">
        <f>Q1793*H1793</f>
        <v>0</v>
      </c>
      <c r="S1793" s="215">
        <v>0</v>
      </c>
      <c r="T1793" s="216">
        <f>S1793*H1793</f>
        <v>0</v>
      </c>
      <c r="AR1793" s="25" t="s">
        <v>288</v>
      </c>
      <c r="AT1793" s="25" t="s">
        <v>155</v>
      </c>
      <c r="AU1793" s="25" t="s">
        <v>86</v>
      </c>
      <c r="AY1793" s="25" t="s">
        <v>153</v>
      </c>
      <c r="BE1793" s="217">
        <f>IF(N1793="základní",J1793,0)</f>
        <v>0</v>
      </c>
      <c r="BF1793" s="217">
        <f>IF(N1793="snížená",J1793,0)</f>
        <v>0</v>
      </c>
      <c r="BG1793" s="217">
        <f>IF(N1793="zákl. přenesená",J1793,0)</f>
        <v>0</v>
      </c>
      <c r="BH1793" s="217">
        <f>IF(N1793="sníž. přenesená",J1793,0)</f>
        <v>0</v>
      </c>
      <c r="BI1793" s="217">
        <f>IF(N1793="nulová",J1793,0)</f>
        <v>0</v>
      </c>
      <c r="BJ1793" s="25" t="s">
        <v>84</v>
      </c>
      <c r="BK1793" s="217">
        <f>ROUND(I1793*H1793,2)</f>
        <v>0</v>
      </c>
      <c r="BL1793" s="25" t="s">
        <v>288</v>
      </c>
      <c r="BM1793" s="25" t="s">
        <v>1611</v>
      </c>
    </row>
    <row r="1794" spans="2:63" s="11" customFormat="1" ht="29.85" customHeight="1">
      <c r="B1794" s="189"/>
      <c r="C1794" s="190"/>
      <c r="D1794" s="203" t="s">
        <v>76</v>
      </c>
      <c r="E1794" s="204" t="s">
        <v>1612</v>
      </c>
      <c r="F1794" s="204" t="s">
        <v>1613</v>
      </c>
      <c r="G1794" s="190"/>
      <c r="H1794" s="190"/>
      <c r="I1794" s="193"/>
      <c r="J1794" s="205">
        <f>BK1794</f>
        <v>0</v>
      </c>
      <c r="K1794" s="190"/>
      <c r="L1794" s="195"/>
      <c r="M1794" s="196"/>
      <c r="N1794" s="197"/>
      <c r="O1794" s="197"/>
      <c r="P1794" s="198">
        <f>SUM(P1795:P1886)</f>
        <v>0</v>
      </c>
      <c r="Q1794" s="197"/>
      <c r="R1794" s="198">
        <f>SUM(R1795:R1886)</f>
        <v>0</v>
      </c>
      <c r="S1794" s="197"/>
      <c r="T1794" s="199">
        <f>SUM(T1795:T1886)</f>
        <v>0</v>
      </c>
      <c r="AR1794" s="200" t="s">
        <v>86</v>
      </c>
      <c r="AT1794" s="201" t="s">
        <v>76</v>
      </c>
      <c r="AU1794" s="201" t="s">
        <v>84</v>
      </c>
      <c r="AY1794" s="200" t="s">
        <v>153</v>
      </c>
      <c r="BK1794" s="202">
        <f>SUM(BK1795:BK1886)</f>
        <v>0</v>
      </c>
    </row>
    <row r="1795" spans="2:65" s="1" customFormat="1" ht="22.5" customHeight="1">
      <c r="B1795" s="43"/>
      <c r="C1795" s="206" t="s">
        <v>1614</v>
      </c>
      <c r="D1795" s="206" t="s">
        <v>155</v>
      </c>
      <c r="E1795" s="207" t="s">
        <v>1615</v>
      </c>
      <c r="F1795" s="208" t="s">
        <v>1616</v>
      </c>
      <c r="G1795" s="209" t="s">
        <v>318</v>
      </c>
      <c r="H1795" s="210">
        <v>1</v>
      </c>
      <c r="I1795" s="211"/>
      <c r="J1795" s="212">
        <f>ROUND(I1795*H1795,2)</f>
        <v>0</v>
      </c>
      <c r="K1795" s="208" t="s">
        <v>34</v>
      </c>
      <c r="L1795" s="63"/>
      <c r="M1795" s="213" t="s">
        <v>34</v>
      </c>
      <c r="N1795" s="214" t="s">
        <v>48</v>
      </c>
      <c r="O1795" s="44"/>
      <c r="P1795" s="215">
        <f>O1795*H1795</f>
        <v>0</v>
      </c>
      <c r="Q1795" s="215">
        <v>0</v>
      </c>
      <c r="R1795" s="215">
        <f>Q1795*H1795</f>
        <v>0</v>
      </c>
      <c r="S1795" s="215">
        <v>0</v>
      </c>
      <c r="T1795" s="216">
        <f>S1795*H1795</f>
        <v>0</v>
      </c>
      <c r="AR1795" s="25" t="s">
        <v>288</v>
      </c>
      <c r="AT1795" s="25" t="s">
        <v>155</v>
      </c>
      <c r="AU1795" s="25" t="s">
        <v>86</v>
      </c>
      <c r="AY1795" s="25" t="s">
        <v>153</v>
      </c>
      <c r="BE1795" s="217">
        <f>IF(N1795="základní",J1795,0)</f>
        <v>0</v>
      </c>
      <c r="BF1795" s="217">
        <f>IF(N1795="snížená",J1795,0)</f>
        <v>0</v>
      </c>
      <c r="BG1795" s="217">
        <f>IF(N1795="zákl. přenesená",J1795,0)</f>
        <v>0</v>
      </c>
      <c r="BH1795" s="217">
        <f>IF(N1795="sníž. přenesená",J1795,0)</f>
        <v>0</v>
      </c>
      <c r="BI1795" s="217">
        <f>IF(N1795="nulová",J1795,0)</f>
        <v>0</v>
      </c>
      <c r="BJ1795" s="25" t="s">
        <v>84</v>
      </c>
      <c r="BK1795" s="217">
        <f>ROUND(I1795*H1795,2)</f>
        <v>0</v>
      </c>
      <c r="BL1795" s="25" t="s">
        <v>288</v>
      </c>
      <c r="BM1795" s="25" t="s">
        <v>1617</v>
      </c>
    </row>
    <row r="1796" spans="2:51" s="13" customFormat="1" ht="13.5">
      <c r="B1796" s="230"/>
      <c r="C1796" s="231"/>
      <c r="D1796" s="220" t="s">
        <v>162</v>
      </c>
      <c r="E1796" s="232" t="s">
        <v>34</v>
      </c>
      <c r="F1796" s="233" t="s">
        <v>84</v>
      </c>
      <c r="G1796" s="231"/>
      <c r="H1796" s="234">
        <v>1</v>
      </c>
      <c r="I1796" s="235"/>
      <c r="J1796" s="231"/>
      <c r="K1796" s="231"/>
      <c r="L1796" s="236"/>
      <c r="M1796" s="237"/>
      <c r="N1796" s="238"/>
      <c r="O1796" s="238"/>
      <c r="P1796" s="238"/>
      <c r="Q1796" s="238"/>
      <c r="R1796" s="238"/>
      <c r="S1796" s="238"/>
      <c r="T1796" s="239"/>
      <c r="AT1796" s="240" t="s">
        <v>162</v>
      </c>
      <c r="AU1796" s="240" t="s">
        <v>86</v>
      </c>
      <c r="AV1796" s="13" t="s">
        <v>86</v>
      </c>
      <c r="AW1796" s="13" t="s">
        <v>41</v>
      </c>
      <c r="AX1796" s="13" t="s">
        <v>77</v>
      </c>
      <c r="AY1796" s="240" t="s">
        <v>153</v>
      </c>
    </row>
    <row r="1797" spans="2:51" s="14" customFormat="1" ht="13.5">
      <c r="B1797" s="241"/>
      <c r="C1797" s="242"/>
      <c r="D1797" s="243" t="s">
        <v>162</v>
      </c>
      <c r="E1797" s="244" t="s">
        <v>34</v>
      </c>
      <c r="F1797" s="245" t="s">
        <v>168</v>
      </c>
      <c r="G1797" s="242"/>
      <c r="H1797" s="246">
        <v>1</v>
      </c>
      <c r="I1797" s="247"/>
      <c r="J1797" s="242"/>
      <c r="K1797" s="242"/>
      <c r="L1797" s="248"/>
      <c r="M1797" s="249"/>
      <c r="N1797" s="250"/>
      <c r="O1797" s="250"/>
      <c r="P1797" s="250"/>
      <c r="Q1797" s="250"/>
      <c r="R1797" s="250"/>
      <c r="S1797" s="250"/>
      <c r="T1797" s="251"/>
      <c r="AT1797" s="252" t="s">
        <v>162</v>
      </c>
      <c r="AU1797" s="252" t="s">
        <v>86</v>
      </c>
      <c r="AV1797" s="14" t="s">
        <v>160</v>
      </c>
      <c r="AW1797" s="14" t="s">
        <v>41</v>
      </c>
      <c r="AX1797" s="14" t="s">
        <v>84</v>
      </c>
      <c r="AY1797" s="252" t="s">
        <v>153</v>
      </c>
    </row>
    <row r="1798" spans="2:65" s="1" customFormat="1" ht="22.5" customHeight="1">
      <c r="B1798" s="43"/>
      <c r="C1798" s="206" t="s">
        <v>1618</v>
      </c>
      <c r="D1798" s="206" t="s">
        <v>155</v>
      </c>
      <c r="E1798" s="207" t="s">
        <v>1619</v>
      </c>
      <c r="F1798" s="208" t="s">
        <v>1620</v>
      </c>
      <c r="G1798" s="209" t="s">
        <v>318</v>
      </c>
      <c r="H1798" s="210">
        <v>2</v>
      </c>
      <c r="I1798" s="211"/>
      <c r="J1798" s="212">
        <f>ROUND(I1798*H1798,2)</f>
        <v>0</v>
      </c>
      <c r="K1798" s="208" t="s">
        <v>34</v>
      </c>
      <c r="L1798" s="63"/>
      <c r="M1798" s="213" t="s">
        <v>34</v>
      </c>
      <c r="N1798" s="214" t="s">
        <v>48</v>
      </c>
      <c r="O1798" s="44"/>
      <c r="P1798" s="215">
        <f>O1798*H1798</f>
        <v>0</v>
      </c>
      <c r="Q1798" s="215">
        <v>0</v>
      </c>
      <c r="R1798" s="215">
        <f>Q1798*H1798</f>
        <v>0</v>
      </c>
      <c r="S1798" s="215">
        <v>0</v>
      </c>
      <c r="T1798" s="216">
        <f>S1798*H1798</f>
        <v>0</v>
      </c>
      <c r="AR1798" s="25" t="s">
        <v>288</v>
      </c>
      <c r="AT1798" s="25" t="s">
        <v>155</v>
      </c>
      <c r="AU1798" s="25" t="s">
        <v>86</v>
      </c>
      <c r="AY1798" s="25" t="s">
        <v>153</v>
      </c>
      <c r="BE1798" s="217">
        <f>IF(N1798="základní",J1798,0)</f>
        <v>0</v>
      </c>
      <c r="BF1798" s="217">
        <f>IF(N1798="snížená",J1798,0)</f>
        <v>0</v>
      </c>
      <c r="BG1798" s="217">
        <f>IF(N1798="zákl. přenesená",J1798,0)</f>
        <v>0</v>
      </c>
      <c r="BH1798" s="217">
        <f>IF(N1798="sníž. přenesená",J1798,0)</f>
        <v>0</v>
      </c>
      <c r="BI1798" s="217">
        <f>IF(N1798="nulová",J1798,0)</f>
        <v>0</v>
      </c>
      <c r="BJ1798" s="25" t="s">
        <v>84</v>
      </c>
      <c r="BK1798" s="217">
        <f>ROUND(I1798*H1798,2)</f>
        <v>0</v>
      </c>
      <c r="BL1798" s="25" t="s">
        <v>288</v>
      </c>
      <c r="BM1798" s="25" t="s">
        <v>1621</v>
      </c>
    </row>
    <row r="1799" spans="2:51" s="13" customFormat="1" ht="13.5">
      <c r="B1799" s="230"/>
      <c r="C1799" s="231"/>
      <c r="D1799" s="220" t="s">
        <v>162</v>
      </c>
      <c r="E1799" s="232" t="s">
        <v>34</v>
      </c>
      <c r="F1799" s="233" t="s">
        <v>86</v>
      </c>
      <c r="G1799" s="231"/>
      <c r="H1799" s="234">
        <v>2</v>
      </c>
      <c r="I1799" s="235"/>
      <c r="J1799" s="231"/>
      <c r="K1799" s="231"/>
      <c r="L1799" s="236"/>
      <c r="M1799" s="237"/>
      <c r="N1799" s="238"/>
      <c r="O1799" s="238"/>
      <c r="P1799" s="238"/>
      <c r="Q1799" s="238"/>
      <c r="R1799" s="238"/>
      <c r="S1799" s="238"/>
      <c r="T1799" s="239"/>
      <c r="AT1799" s="240" t="s">
        <v>162</v>
      </c>
      <c r="AU1799" s="240" t="s">
        <v>86</v>
      </c>
      <c r="AV1799" s="13" t="s">
        <v>86</v>
      </c>
      <c r="AW1799" s="13" t="s">
        <v>41</v>
      </c>
      <c r="AX1799" s="13" t="s">
        <v>77</v>
      </c>
      <c r="AY1799" s="240" t="s">
        <v>153</v>
      </c>
    </row>
    <row r="1800" spans="2:51" s="14" customFormat="1" ht="13.5">
      <c r="B1800" s="241"/>
      <c r="C1800" s="242"/>
      <c r="D1800" s="220" t="s">
        <v>162</v>
      </c>
      <c r="E1800" s="253" t="s">
        <v>34</v>
      </c>
      <c r="F1800" s="254" t="s">
        <v>168</v>
      </c>
      <c r="G1800" s="242"/>
      <c r="H1800" s="255">
        <v>2</v>
      </c>
      <c r="I1800" s="247"/>
      <c r="J1800" s="242"/>
      <c r="K1800" s="242"/>
      <c r="L1800" s="248"/>
      <c r="M1800" s="249"/>
      <c r="N1800" s="250"/>
      <c r="O1800" s="250"/>
      <c r="P1800" s="250"/>
      <c r="Q1800" s="250"/>
      <c r="R1800" s="250"/>
      <c r="S1800" s="250"/>
      <c r="T1800" s="251"/>
      <c r="AT1800" s="252" t="s">
        <v>162</v>
      </c>
      <c r="AU1800" s="252" t="s">
        <v>86</v>
      </c>
      <c r="AV1800" s="14" t="s">
        <v>160</v>
      </c>
      <c r="AW1800" s="14" t="s">
        <v>41</v>
      </c>
      <c r="AX1800" s="14" t="s">
        <v>84</v>
      </c>
      <c r="AY1800" s="252" t="s">
        <v>153</v>
      </c>
    </row>
    <row r="1801" spans="2:51" s="13" customFormat="1" ht="13.5">
      <c r="B1801" s="230"/>
      <c r="C1801" s="231"/>
      <c r="D1801" s="220" t="s">
        <v>162</v>
      </c>
      <c r="E1801" s="232" t="s">
        <v>34</v>
      </c>
      <c r="F1801" s="233" t="s">
        <v>34</v>
      </c>
      <c r="G1801" s="231"/>
      <c r="H1801" s="234">
        <v>0</v>
      </c>
      <c r="I1801" s="235"/>
      <c r="J1801" s="231"/>
      <c r="K1801" s="231"/>
      <c r="L1801" s="236"/>
      <c r="M1801" s="237"/>
      <c r="N1801" s="238"/>
      <c r="O1801" s="238"/>
      <c r="P1801" s="238"/>
      <c r="Q1801" s="238"/>
      <c r="R1801" s="238"/>
      <c r="S1801" s="238"/>
      <c r="T1801" s="239"/>
      <c r="AT1801" s="240" t="s">
        <v>162</v>
      </c>
      <c r="AU1801" s="240" t="s">
        <v>86</v>
      </c>
      <c r="AV1801" s="13" t="s">
        <v>86</v>
      </c>
      <c r="AW1801" s="13" t="s">
        <v>41</v>
      </c>
      <c r="AX1801" s="13" t="s">
        <v>77</v>
      </c>
      <c r="AY1801" s="240" t="s">
        <v>153</v>
      </c>
    </row>
    <row r="1802" spans="2:51" s="13" customFormat="1" ht="13.5">
      <c r="B1802" s="230"/>
      <c r="C1802" s="231"/>
      <c r="D1802" s="220" t="s">
        <v>162</v>
      </c>
      <c r="E1802" s="232" t="s">
        <v>34</v>
      </c>
      <c r="F1802" s="233" t="s">
        <v>34</v>
      </c>
      <c r="G1802" s="231"/>
      <c r="H1802" s="234">
        <v>0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162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153</v>
      </c>
    </row>
    <row r="1803" spans="2:51" s="13" customFormat="1" ht="13.5">
      <c r="B1803" s="230"/>
      <c r="C1803" s="231"/>
      <c r="D1803" s="220" t="s">
        <v>162</v>
      </c>
      <c r="E1803" s="232" t="s">
        <v>34</v>
      </c>
      <c r="F1803" s="233" t="s">
        <v>34</v>
      </c>
      <c r="G1803" s="231"/>
      <c r="H1803" s="234">
        <v>0</v>
      </c>
      <c r="I1803" s="235"/>
      <c r="J1803" s="231"/>
      <c r="K1803" s="231"/>
      <c r="L1803" s="236"/>
      <c r="M1803" s="237"/>
      <c r="N1803" s="238"/>
      <c r="O1803" s="238"/>
      <c r="P1803" s="238"/>
      <c r="Q1803" s="238"/>
      <c r="R1803" s="238"/>
      <c r="S1803" s="238"/>
      <c r="T1803" s="239"/>
      <c r="AT1803" s="240" t="s">
        <v>162</v>
      </c>
      <c r="AU1803" s="240" t="s">
        <v>86</v>
      </c>
      <c r="AV1803" s="13" t="s">
        <v>86</v>
      </c>
      <c r="AW1803" s="13" t="s">
        <v>41</v>
      </c>
      <c r="AX1803" s="13" t="s">
        <v>77</v>
      </c>
      <c r="AY1803" s="240" t="s">
        <v>153</v>
      </c>
    </row>
    <row r="1804" spans="2:51" s="13" customFormat="1" ht="13.5">
      <c r="B1804" s="230"/>
      <c r="C1804" s="231"/>
      <c r="D1804" s="220" t="s">
        <v>162</v>
      </c>
      <c r="E1804" s="232" t="s">
        <v>34</v>
      </c>
      <c r="F1804" s="233" t="s">
        <v>34</v>
      </c>
      <c r="G1804" s="231"/>
      <c r="H1804" s="234">
        <v>0</v>
      </c>
      <c r="I1804" s="235"/>
      <c r="J1804" s="231"/>
      <c r="K1804" s="231"/>
      <c r="L1804" s="236"/>
      <c r="M1804" s="237"/>
      <c r="N1804" s="238"/>
      <c r="O1804" s="238"/>
      <c r="P1804" s="238"/>
      <c r="Q1804" s="238"/>
      <c r="R1804" s="238"/>
      <c r="S1804" s="238"/>
      <c r="T1804" s="239"/>
      <c r="AT1804" s="240" t="s">
        <v>162</v>
      </c>
      <c r="AU1804" s="240" t="s">
        <v>86</v>
      </c>
      <c r="AV1804" s="13" t="s">
        <v>86</v>
      </c>
      <c r="AW1804" s="13" t="s">
        <v>41</v>
      </c>
      <c r="AX1804" s="13" t="s">
        <v>77</v>
      </c>
      <c r="AY1804" s="240" t="s">
        <v>153</v>
      </c>
    </row>
    <row r="1805" spans="2:51" s="13" customFormat="1" ht="13.5">
      <c r="B1805" s="230"/>
      <c r="C1805" s="231"/>
      <c r="D1805" s="220" t="s">
        <v>162</v>
      </c>
      <c r="E1805" s="232" t="s">
        <v>34</v>
      </c>
      <c r="F1805" s="233" t="s">
        <v>34</v>
      </c>
      <c r="G1805" s="231"/>
      <c r="H1805" s="234">
        <v>0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162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153</v>
      </c>
    </row>
    <row r="1806" spans="2:51" s="13" customFormat="1" ht="13.5">
      <c r="B1806" s="230"/>
      <c r="C1806" s="231"/>
      <c r="D1806" s="220" t="s">
        <v>162</v>
      </c>
      <c r="E1806" s="232" t="s">
        <v>34</v>
      </c>
      <c r="F1806" s="233" t="s">
        <v>34</v>
      </c>
      <c r="G1806" s="231"/>
      <c r="H1806" s="234">
        <v>0</v>
      </c>
      <c r="I1806" s="235"/>
      <c r="J1806" s="231"/>
      <c r="K1806" s="231"/>
      <c r="L1806" s="236"/>
      <c r="M1806" s="237"/>
      <c r="N1806" s="238"/>
      <c r="O1806" s="238"/>
      <c r="P1806" s="238"/>
      <c r="Q1806" s="238"/>
      <c r="R1806" s="238"/>
      <c r="S1806" s="238"/>
      <c r="T1806" s="239"/>
      <c r="AT1806" s="240" t="s">
        <v>162</v>
      </c>
      <c r="AU1806" s="240" t="s">
        <v>86</v>
      </c>
      <c r="AV1806" s="13" t="s">
        <v>86</v>
      </c>
      <c r="AW1806" s="13" t="s">
        <v>41</v>
      </c>
      <c r="AX1806" s="13" t="s">
        <v>77</v>
      </c>
      <c r="AY1806" s="240" t="s">
        <v>153</v>
      </c>
    </row>
    <row r="1807" spans="2:51" s="13" customFormat="1" ht="13.5">
      <c r="B1807" s="230"/>
      <c r="C1807" s="231"/>
      <c r="D1807" s="220" t="s">
        <v>162</v>
      </c>
      <c r="E1807" s="232" t="s">
        <v>34</v>
      </c>
      <c r="F1807" s="233" t="s">
        <v>34</v>
      </c>
      <c r="G1807" s="231"/>
      <c r="H1807" s="234">
        <v>0</v>
      </c>
      <c r="I1807" s="235"/>
      <c r="J1807" s="231"/>
      <c r="K1807" s="231"/>
      <c r="L1807" s="236"/>
      <c r="M1807" s="237"/>
      <c r="N1807" s="238"/>
      <c r="O1807" s="238"/>
      <c r="P1807" s="238"/>
      <c r="Q1807" s="238"/>
      <c r="R1807" s="238"/>
      <c r="S1807" s="238"/>
      <c r="T1807" s="239"/>
      <c r="AT1807" s="240" t="s">
        <v>162</v>
      </c>
      <c r="AU1807" s="240" t="s">
        <v>86</v>
      </c>
      <c r="AV1807" s="13" t="s">
        <v>86</v>
      </c>
      <c r="AW1807" s="13" t="s">
        <v>41</v>
      </c>
      <c r="AX1807" s="13" t="s">
        <v>77</v>
      </c>
      <c r="AY1807" s="240" t="s">
        <v>153</v>
      </c>
    </row>
    <row r="1808" spans="2:51" s="13" customFormat="1" ht="13.5">
      <c r="B1808" s="230"/>
      <c r="C1808" s="231"/>
      <c r="D1808" s="220" t="s">
        <v>162</v>
      </c>
      <c r="E1808" s="232" t="s">
        <v>34</v>
      </c>
      <c r="F1808" s="233" t="s">
        <v>34</v>
      </c>
      <c r="G1808" s="231"/>
      <c r="H1808" s="234">
        <v>0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162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153</v>
      </c>
    </row>
    <row r="1809" spans="2:51" s="13" customFormat="1" ht="13.5">
      <c r="B1809" s="230"/>
      <c r="C1809" s="231"/>
      <c r="D1809" s="220" t="s">
        <v>162</v>
      </c>
      <c r="E1809" s="232" t="s">
        <v>34</v>
      </c>
      <c r="F1809" s="233" t="s">
        <v>34</v>
      </c>
      <c r="G1809" s="231"/>
      <c r="H1809" s="234">
        <v>0</v>
      </c>
      <c r="I1809" s="235"/>
      <c r="J1809" s="231"/>
      <c r="K1809" s="231"/>
      <c r="L1809" s="236"/>
      <c r="M1809" s="237"/>
      <c r="N1809" s="238"/>
      <c r="O1809" s="238"/>
      <c r="P1809" s="238"/>
      <c r="Q1809" s="238"/>
      <c r="R1809" s="238"/>
      <c r="S1809" s="238"/>
      <c r="T1809" s="239"/>
      <c r="AT1809" s="240" t="s">
        <v>162</v>
      </c>
      <c r="AU1809" s="240" t="s">
        <v>86</v>
      </c>
      <c r="AV1809" s="13" t="s">
        <v>86</v>
      </c>
      <c r="AW1809" s="13" t="s">
        <v>41</v>
      </c>
      <c r="AX1809" s="13" t="s">
        <v>77</v>
      </c>
      <c r="AY1809" s="240" t="s">
        <v>153</v>
      </c>
    </row>
    <row r="1810" spans="2:51" s="13" customFormat="1" ht="13.5">
      <c r="B1810" s="230"/>
      <c r="C1810" s="231"/>
      <c r="D1810" s="220" t="s">
        <v>162</v>
      </c>
      <c r="E1810" s="232" t="s">
        <v>34</v>
      </c>
      <c r="F1810" s="233" t="s">
        <v>34</v>
      </c>
      <c r="G1810" s="231"/>
      <c r="H1810" s="234">
        <v>0</v>
      </c>
      <c r="I1810" s="235"/>
      <c r="J1810" s="231"/>
      <c r="K1810" s="231"/>
      <c r="L1810" s="236"/>
      <c r="M1810" s="237"/>
      <c r="N1810" s="238"/>
      <c r="O1810" s="238"/>
      <c r="P1810" s="238"/>
      <c r="Q1810" s="238"/>
      <c r="R1810" s="238"/>
      <c r="S1810" s="238"/>
      <c r="T1810" s="239"/>
      <c r="AT1810" s="240" t="s">
        <v>162</v>
      </c>
      <c r="AU1810" s="240" t="s">
        <v>86</v>
      </c>
      <c r="AV1810" s="13" t="s">
        <v>86</v>
      </c>
      <c r="AW1810" s="13" t="s">
        <v>41</v>
      </c>
      <c r="AX1810" s="13" t="s">
        <v>77</v>
      </c>
      <c r="AY1810" s="240" t="s">
        <v>153</v>
      </c>
    </row>
    <row r="1811" spans="2:51" s="13" customFormat="1" ht="13.5">
      <c r="B1811" s="230"/>
      <c r="C1811" s="231"/>
      <c r="D1811" s="243" t="s">
        <v>162</v>
      </c>
      <c r="E1811" s="273" t="s">
        <v>34</v>
      </c>
      <c r="F1811" s="267" t="s">
        <v>34</v>
      </c>
      <c r="G1811" s="231"/>
      <c r="H1811" s="268">
        <v>0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162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153</v>
      </c>
    </row>
    <row r="1812" spans="2:65" s="1" customFormat="1" ht="22.5" customHeight="1">
      <c r="B1812" s="43"/>
      <c r="C1812" s="206" t="s">
        <v>1622</v>
      </c>
      <c r="D1812" s="206" t="s">
        <v>155</v>
      </c>
      <c r="E1812" s="207" t="s">
        <v>1623</v>
      </c>
      <c r="F1812" s="208" t="s">
        <v>1624</v>
      </c>
      <c r="G1812" s="209" t="s">
        <v>318</v>
      </c>
      <c r="H1812" s="210">
        <v>1</v>
      </c>
      <c r="I1812" s="211"/>
      <c r="J1812" s="212">
        <f>ROUND(I1812*H1812,2)</f>
        <v>0</v>
      </c>
      <c r="K1812" s="208" t="s">
        <v>34</v>
      </c>
      <c r="L1812" s="63"/>
      <c r="M1812" s="213" t="s">
        <v>34</v>
      </c>
      <c r="N1812" s="214" t="s">
        <v>48</v>
      </c>
      <c r="O1812" s="44"/>
      <c r="P1812" s="215">
        <f>O1812*H1812</f>
        <v>0</v>
      </c>
      <c r="Q1812" s="215">
        <v>0</v>
      </c>
      <c r="R1812" s="215">
        <f>Q1812*H1812</f>
        <v>0</v>
      </c>
      <c r="S1812" s="215">
        <v>0</v>
      </c>
      <c r="T1812" s="216">
        <f>S1812*H1812</f>
        <v>0</v>
      </c>
      <c r="AR1812" s="25" t="s">
        <v>288</v>
      </c>
      <c r="AT1812" s="25" t="s">
        <v>155</v>
      </c>
      <c r="AU1812" s="25" t="s">
        <v>86</v>
      </c>
      <c r="AY1812" s="25" t="s">
        <v>153</v>
      </c>
      <c r="BE1812" s="217">
        <f>IF(N1812="základní",J1812,0)</f>
        <v>0</v>
      </c>
      <c r="BF1812" s="217">
        <f>IF(N1812="snížená",J1812,0)</f>
        <v>0</v>
      </c>
      <c r="BG1812" s="217">
        <f>IF(N1812="zákl. přenesená",J1812,0)</f>
        <v>0</v>
      </c>
      <c r="BH1812" s="217">
        <f>IF(N1812="sníž. přenesená",J1812,0)</f>
        <v>0</v>
      </c>
      <c r="BI1812" s="217">
        <f>IF(N1812="nulová",J1812,0)</f>
        <v>0</v>
      </c>
      <c r="BJ1812" s="25" t="s">
        <v>84</v>
      </c>
      <c r="BK1812" s="217">
        <f>ROUND(I1812*H1812,2)</f>
        <v>0</v>
      </c>
      <c r="BL1812" s="25" t="s">
        <v>288</v>
      </c>
      <c r="BM1812" s="25" t="s">
        <v>1625</v>
      </c>
    </row>
    <row r="1813" spans="2:51" s="13" customFormat="1" ht="13.5">
      <c r="B1813" s="230"/>
      <c r="C1813" s="231"/>
      <c r="D1813" s="220" t="s">
        <v>162</v>
      </c>
      <c r="E1813" s="232" t="s">
        <v>34</v>
      </c>
      <c r="F1813" s="233" t="s">
        <v>84</v>
      </c>
      <c r="G1813" s="231"/>
      <c r="H1813" s="234">
        <v>1</v>
      </c>
      <c r="I1813" s="235"/>
      <c r="J1813" s="231"/>
      <c r="K1813" s="231"/>
      <c r="L1813" s="236"/>
      <c r="M1813" s="237"/>
      <c r="N1813" s="238"/>
      <c r="O1813" s="238"/>
      <c r="P1813" s="238"/>
      <c r="Q1813" s="238"/>
      <c r="R1813" s="238"/>
      <c r="S1813" s="238"/>
      <c r="T1813" s="239"/>
      <c r="AT1813" s="240" t="s">
        <v>162</v>
      </c>
      <c r="AU1813" s="240" t="s">
        <v>86</v>
      </c>
      <c r="AV1813" s="13" t="s">
        <v>86</v>
      </c>
      <c r="AW1813" s="13" t="s">
        <v>41</v>
      </c>
      <c r="AX1813" s="13" t="s">
        <v>77</v>
      </c>
      <c r="AY1813" s="240" t="s">
        <v>153</v>
      </c>
    </row>
    <row r="1814" spans="2:51" s="14" customFormat="1" ht="13.5">
      <c r="B1814" s="241"/>
      <c r="C1814" s="242"/>
      <c r="D1814" s="243" t="s">
        <v>162</v>
      </c>
      <c r="E1814" s="244" t="s">
        <v>34</v>
      </c>
      <c r="F1814" s="245" t="s">
        <v>168</v>
      </c>
      <c r="G1814" s="242"/>
      <c r="H1814" s="246">
        <v>1</v>
      </c>
      <c r="I1814" s="247"/>
      <c r="J1814" s="242"/>
      <c r="K1814" s="242"/>
      <c r="L1814" s="248"/>
      <c r="M1814" s="249"/>
      <c r="N1814" s="250"/>
      <c r="O1814" s="250"/>
      <c r="P1814" s="250"/>
      <c r="Q1814" s="250"/>
      <c r="R1814" s="250"/>
      <c r="S1814" s="250"/>
      <c r="T1814" s="251"/>
      <c r="AT1814" s="252" t="s">
        <v>162</v>
      </c>
      <c r="AU1814" s="252" t="s">
        <v>86</v>
      </c>
      <c r="AV1814" s="14" t="s">
        <v>160</v>
      </c>
      <c r="AW1814" s="14" t="s">
        <v>41</v>
      </c>
      <c r="AX1814" s="14" t="s">
        <v>84</v>
      </c>
      <c r="AY1814" s="252" t="s">
        <v>153</v>
      </c>
    </row>
    <row r="1815" spans="2:65" s="1" customFormat="1" ht="22.5" customHeight="1">
      <c r="B1815" s="43"/>
      <c r="C1815" s="206" t="s">
        <v>1626</v>
      </c>
      <c r="D1815" s="206" t="s">
        <v>155</v>
      </c>
      <c r="E1815" s="207" t="s">
        <v>1627</v>
      </c>
      <c r="F1815" s="208" t="s">
        <v>1628</v>
      </c>
      <c r="G1815" s="209" t="s">
        <v>423</v>
      </c>
      <c r="H1815" s="210">
        <v>12.8</v>
      </c>
      <c r="I1815" s="211"/>
      <c r="J1815" s="212">
        <f>ROUND(I1815*H1815,2)</f>
        <v>0</v>
      </c>
      <c r="K1815" s="208" t="s">
        <v>34</v>
      </c>
      <c r="L1815" s="63"/>
      <c r="M1815" s="213" t="s">
        <v>34</v>
      </c>
      <c r="N1815" s="214" t="s">
        <v>48</v>
      </c>
      <c r="O1815" s="44"/>
      <c r="P1815" s="215">
        <f>O1815*H1815</f>
        <v>0</v>
      </c>
      <c r="Q1815" s="215">
        <v>0</v>
      </c>
      <c r="R1815" s="215">
        <f>Q1815*H1815</f>
        <v>0</v>
      </c>
      <c r="S1815" s="215">
        <v>0</v>
      </c>
      <c r="T1815" s="216">
        <f>S1815*H1815</f>
        <v>0</v>
      </c>
      <c r="AR1815" s="25" t="s">
        <v>288</v>
      </c>
      <c r="AT1815" s="25" t="s">
        <v>155</v>
      </c>
      <c r="AU1815" s="25" t="s">
        <v>86</v>
      </c>
      <c r="AY1815" s="25" t="s">
        <v>153</v>
      </c>
      <c r="BE1815" s="217">
        <f>IF(N1815="základní",J1815,0)</f>
        <v>0</v>
      </c>
      <c r="BF1815" s="217">
        <f>IF(N1815="snížená",J1815,0)</f>
        <v>0</v>
      </c>
      <c r="BG1815" s="217">
        <f>IF(N1815="zákl. přenesená",J1815,0)</f>
        <v>0</v>
      </c>
      <c r="BH1815" s="217">
        <f>IF(N1815="sníž. přenesená",J1815,0)</f>
        <v>0</v>
      </c>
      <c r="BI1815" s="217">
        <f>IF(N1815="nulová",J1815,0)</f>
        <v>0</v>
      </c>
      <c r="BJ1815" s="25" t="s">
        <v>84</v>
      </c>
      <c r="BK1815" s="217">
        <f>ROUND(I1815*H1815,2)</f>
        <v>0</v>
      </c>
      <c r="BL1815" s="25" t="s">
        <v>288</v>
      </c>
      <c r="BM1815" s="25" t="s">
        <v>1629</v>
      </c>
    </row>
    <row r="1816" spans="2:51" s="13" customFormat="1" ht="13.5">
      <c r="B1816" s="230"/>
      <c r="C1816" s="231"/>
      <c r="D1816" s="220" t="s">
        <v>162</v>
      </c>
      <c r="E1816" s="232" t="s">
        <v>34</v>
      </c>
      <c r="F1816" s="233" t="s">
        <v>1630</v>
      </c>
      <c r="G1816" s="231"/>
      <c r="H1816" s="234">
        <v>12.8</v>
      </c>
      <c r="I1816" s="235"/>
      <c r="J1816" s="231"/>
      <c r="K1816" s="231"/>
      <c r="L1816" s="236"/>
      <c r="M1816" s="237"/>
      <c r="N1816" s="238"/>
      <c r="O1816" s="238"/>
      <c r="P1816" s="238"/>
      <c r="Q1816" s="238"/>
      <c r="R1816" s="238"/>
      <c r="S1816" s="238"/>
      <c r="T1816" s="239"/>
      <c r="AT1816" s="240" t="s">
        <v>162</v>
      </c>
      <c r="AU1816" s="240" t="s">
        <v>86</v>
      </c>
      <c r="AV1816" s="13" t="s">
        <v>86</v>
      </c>
      <c r="AW1816" s="13" t="s">
        <v>41</v>
      </c>
      <c r="AX1816" s="13" t="s">
        <v>77</v>
      </c>
      <c r="AY1816" s="240" t="s">
        <v>153</v>
      </c>
    </row>
    <row r="1817" spans="2:51" s="14" customFormat="1" ht="13.5">
      <c r="B1817" s="241"/>
      <c r="C1817" s="242"/>
      <c r="D1817" s="243" t="s">
        <v>162</v>
      </c>
      <c r="E1817" s="244" t="s">
        <v>34</v>
      </c>
      <c r="F1817" s="245" t="s">
        <v>168</v>
      </c>
      <c r="G1817" s="242"/>
      <c r="H1817" s="246">
        <v>12.8</v>
      </c>
      <c r="I1817" s="247"/>
      <c r="J1817" s="242"/>
      <c r="K1817" s="242"/>
      <c r="L1817" s="248"/>
      <c r="M1817" s="249"/>
      <c r="N1817" s="250"/>
      <c r="O1817" s="250"/>
      <c r="P1817" s="250"/>
      <c r="Q1817" s="250"/>
      <c r="R1817" s="250"/>
      <c r="S1817" s="250"/>
      <c r="T1817" s="251"/>
      <c r="AT1817" s="252" t="s">
        <v>162</v>
      </c>
      <c r="AU1817" s="252" t="s">
        <v>86</v>
      </c>
      <c r="AV1817" s="14" t="s">
        <v>160</v>
      </c>
      <c r="AW1817" s="14" t="s">
        <v>41</v>
      </c>
      <c r="AX1817" s="14" t="s">
        <v>84</v>
      </c>
      <c r="AY1817" s="252" t="s">
        <v>153</v>
      </c>
    </row>
    <row r="1818" spans="2:65" s="1" customFormat="1" ht="22.5" customHeight="1">
      <c r="B1818" s="43"/>
      <c r="C1818" s="206" t="s">
        <v>1631</v>
      </c>
      <c r="D1818" s="206" t="s">
        <v>155</v>
      </c>
      <c r="E1818" s="207" t="s">
        <v>1632</v>
      </c>
      <c r="F1818" s="208" t="s">
        <v>1633</v>
      </c>
      <c r="G1818" s="209" t="s">
        <v>423</v>
      </c>
      <c r="H1818" s="210">
        <v>12.8</v>
      </c>
      <c r="I1818" s="211"/>
      <c r="J1818" s="212">
        <f>ROUND(I1818*H1818,2)</f>
        <v>0</v>
      </c>
      <c r="K1818" s="208" t="s">
        <v>34</v>
      </c>
      <c r="L1818" s="63"/>
      <c r="M1818" s="213" t="s">
        <v>34</v>
      </c>
      <c r="N1818" s="214" t="s">
        <v>48</v>
      </c>
      <c r="O1818" s="44"/>
      <c r="P1818" s="215">
        <f>O1818*H1818</f>
        <v>0</v>
      </c>
      <c r="Q1818" s="215">
        <v>0</v>
      </c>
      <c r="R1818" s="215">
        <f>Q1818*H1818</f>
        <v>0</v>
      </c>
      <c r="S1818" s="215">
        <v>0</v>
      </c>
      <c r="T1818" s="216">
        <f>S1818*H1818</f>
        <v>0</v>
      </c>
      <c r="AR1818" s="25" t="s">
        <v>288</v>
      </c>
      <c r="AT1818" s="25" t="s">
        <v>155</v>
      </c>
      <c r="AU1818" s="25" t="s">
        <v>86</v>
      </c>
      <c r="AY1818" s="25" t="s">
        <v>153</v>
      </c>
      <c r="BE1818" s="217">
        <f>IF(N1818="základní",J1818,0)</f>
        <v>0</v>
      </c>
      <c r="BF1818" s="217">
        <f>IF(N1818="snížená",J1818,0)</f>
        <v>0</v>
      </c>
      <c r="BG1818" s="217">
        <f>IF(N1818="zákl. přenesená",J1818,0)</f>
        <v>0</v>
      </c>
      <c r="BH1818" s="217">
        <f>IF(N1818="sníž. přenesená",J1818,0)</f>
        <v>0</v>
      </c>
      <c r="BI1818" s="217">
        <f>IF(N1818="nulová",J1818,0)</f>
        <v>0</v>
      </c>
      <c r="BJ1818" s="25" t="s">
        <v>84</v>
      </c>
      <c r="BK1818" s="217">
        <f>ROUND(I1818*H1818,2)</f>
        <v>0</v>
      </c>
      <c r="BL1818" s="25" t="s">
        <v>288</v>
      </c>
      <c r="BM1818" s="25" t="s">
        <v>1634</v>
      </c>
    </row>
    <row r="1819" spans="2:51" s="13" customFormat="1" ht="13.5">
      <c r="B1819" s="230"/>
      <c r="C1819" s="231"/>
      <c r="D1819" s="220" t="s">
        <v>162</v>
      </c>
      <c r="E1819" s="232" t="s">
        <v>34</v>
      </c>
      <c r="F1819" s="233" t="s">
        <v>1630</v>
      </c>
      <c r="G1819" s="231"/>
      <c r="H1819" s="234">
        <v>12.8</v>
      </c>
      <c r="I1819" s="235"/>
      <c r="J1819" s="231"/>
      <c r="K1819" s="231"/>
      <c r="L1819" s="236"/>
      <c r="M1819" s="237"/>
      <c r="N1819" s="238"/>
      <c r="O1819" s="238"/>
      <c r="P1819" s="238"/>
      <c r="Q1819" s="238"/>
      <c r="R1819" s="238"/>
      <c r="S1819" s="238"/>
      <c r="T1819" s="239"/>
      <c r="AT1819" s="240" t="s">
        <v>162</v>
      </c>
      <c r="AU1819" s="240" t="s">
        <v>86</v>
      </c>
      <c r="AV1819" s="13" t="s">
        <v>86</v>
      </c>
      <c r="AW1819" s="13" t="s">
        <v>41</v>
      </c>
      <c r="AX1819" s="13" t="s">
        <v>77</v>
      </c>
      <c r="AY1819" s="240" t="s">
        <v>153</v>
      </c>
    </row>
    <row r="1820" spans="2:51" s="14" customFormat="1" ht="13.5">
      <c r="B1820" s="241"/>
      <c r="C1820" s="242"/>
      <c r="D1820" s="243" t="s">
        <v>162</v>
      </c>
      <c r="E1820" s="244" t="s">
        <v>34</v>
      </c>
      <c r="F1820" s="245" t="s">
        <v>168</v>
      </c>
      <c r="G1820" s="242"/>
      <c r="H1820" s="246">
        <v>12.8</v>
      </c>
      <c r="I1820" s="247"/>
      <c r="J1820" s="242"/>
      <c r="K1820" s="242"/>
      <c r="L1820" s="248"/>
      <c r="M1820" s="249"/>
      <c r="N1820" s="250"/>
      <c r="O1820" s="250"/>
      <c r="P1820" s="250"/>
      <c r="Q1820" s="250"/>
      <c r="R1820" s="250"/>
      <c r="S1820" s="250"/>
      <c r="T1820" s="251"/>
      <c r="AT1820" s="252" t="s">
        <v>162</v>
      </c>
      <c r="AU1820" s="252" t="s">
        <v>86</v>
      </c>
      <c r="AV1820" s="14" t="s">
        <v>160</v>
      </c>
      <c r="AW1820" s="14" t="s">
        <v>41</v>
      </c>
      <c r="AX1820" s="14" t="s">
        <v>84</v>
      </c>
      <c r="AY1820" s="252" t="s">
        <v>153</v>
      </c>
    </row>
    <row r="1821" spans="2:65" s="1" customFormat="1" ht="22.5" customHeight="1">
      <c r="B1821" s="43"/>
      <c r="C1821" s="206" t="s">
        <v>1635</v>
      </c>
      <c r="D1821" s="206" t="s">
        <v>155</v>
      </c>
      <c r="E1821" s="207" t="s">
        <v>1636</v>
      </c>
      <c r="F1821" s="208" t="s">
        <v>1637</v>
      </c>
      <c r="G1821" s="209" t="s">
        <v>423</v>
      </c>
      <c r="H1821" s="210">
        <v>9.6</v>
      </c>
      <c r="I1821" s="211"/>
      <c r="J1821" s="212">
        <f>ROUND(I1821*H1821,2)</f>
        <v>0</v>
      </c>
      <c r="K1821" s="208" t="s">
        <v>34</v>
      </c>
      <c r="L1821" s="63"/>
      <c r="M1821" s="213" t="s">
        <v>34</v>
      </c>
      <c r="N1821" s="214" t="s">
        <v>48</v>
      </c>
      <c r="O1821" s="44"/>
      <c r="P1821" s="215">
        <f>O1821*H1821</f>
        <v>0</v>
      </c>
      <c r="Q1821" s="215">
        <v>0</v>
      </c>
      <c r="R1821" s="215">
        <f>Q1821*H1821</f>
        <v>0</v>
      </c>
      <c r="S1821" s="215">
        <v>0</v>
      </c>
      <c r="T1821" s="216">
        <f>S1821*H1821</f>
        <v>0</v>
      </c>
      <c r="AR1821" s="25" t="s">
        <v>288</v>
      </c>
      <c r="AT1821" s="25" t="s">
        <v>155</v>
      </c>
      <c r="AU1821" s="25" t="s">
        <v>86</v>
      </c>
      <c r="AY1821" s="25" t="s">
        <v>153</v>
      </c>
      <c r="BE1821" s="217">
        <f>IF(N1821="základní",J1821,0)</f>
        <v>0</v>
      </c>
      <c r="BF1821" s="217">
        <f>IF(N1821="snížená",J1821,0)</f>
        <v>0</v>
      </c>
      <c r="BG1821" s="217">
        <f>IF(N1821="zákl. přenesená",J1821,0)</f>
        <v>0</v>
      </c>
      <c r="BH1821" s="217">
        <f>IF(N1821="sníž. přenesená",J1821,0)</f>
        <v>0</v>
      </c>
      <c r="BI1821" s="217">
        <f>IF(N1821="nulová",J1821,0)</f>
        <v>0</v>
      </c>
      <c r="BJ1821" s="25" t="s">
        <v>84</v>
      </c>
      <c r="BK1821" s="217">
        <f>ROUND(I1821*H1821,2)</f>
        <v>0</v>
      </c>
      <c r="BL1821" s="25" t="s">
        <v>288</v>
      </c>
      <c r="BM1821" s="25" t="s">
        <v>1638</v>
      </c>
    </row>
    <row r="1822" spans="2:51" s="13" customFormat="1" ht="13.5">
      <c r="B1822" s="230"/>
      <c r="C1822" s="231"/>
      <c r="D1822" s="220" t="s">
        <v>162</v>
      </c>
      <c r="E1822" s="232" t="s">
        <v>34</v>
      </c>
      <c r="F1822" s="233" t="s">
        <v>1639</v>
      </c>
      <c r="G1822" s="231"/>
      <c r="H1822" s="234">
        <v>9.6</v>
      </c>
      <c r="I1822" s="235"/>
      <c r="J1822" s="231"/>
      <c r="K1822" s="231"/>
      <c r="L1822" s="236"/>
      <c r="M1822" s="237"/>
      <c r="N1822" s="238"/>
      <c r="O1822" s="238"/>
      <c r="P1822" s="238"/>
      <c r="Q1822" s="238"/>
      <c r="R1822" s="238"/>
      <c r="S1822" s="238"/>
      <c r="T1822" s="239"/>
      <c r="AT1822" s="240" t="s">
        <v>162</v>
      </c>
      <c r="AU1822" s="240" t="s">
        <v>86</v>
      </c>
      <c r="AV1822" s="13" t="s">
        <v>86</v>
      </c>
      <c r="AW1822" s="13" t="s">
        <v>41</v>
      </c>
      <c r="AX1822" s="13" t="s">
        <v>77</v>
      </c>
      <c r="AY1822" s="240" t="s">
        <v>153</v>
      </c>
    </row>
    <row r="1823" spans="2:51" s="14" customFormat="1" ht="13.5">
      <c r="B1823" s="241"/>
      <c r="C1823" s="242"/>
      <c r="D1823" s="243" t="s">
        <v>162</v>
      </c>
      <c r="E1823" s="244" t="s">
        <v>34</v>
      </c>
      <c r="F1823" s="245" t="s">
        <v>168</v>
      </c>
      <c r="G1823" s="242"/>
      <c r="H1823" s="246">
        <v>9.6</v>
      </c>
      <c r="I1823" s="247"/>
      <c r="J1823" s="242"/>
      <c r="K1823" s="242"/>
      <c r="L1823" s="248"/>
      <c r="M1823" s="249"/>
      <c r="N1823" s="250"/>
      <c r="O1823" s="250"/>
      <c r="P1823" s="250"/>
      <c r="Q1823" s="250"/>
      <c r="R1823" s="250"/>
      <c r="S1823" s="250"/>
      <c r="T1823" s="251"/>
      <c r="AT1823" s="252" t="s">
        <v>162</v>
      </c>
      <c r="AU1823" s="252" t="s">
        <v>86</v>
      </c>
      <c r="AV1823" s="14" t="s">
        <v>160</v>
      </c>
      <c r="AW1823" s="14" t="s">
        <v>41</v>
      </c>
      <c r="AX1823" s="14" t="s">
        <v>84</v>
      </c>
      <c r="AY1823" s="252" t="s">
        <v>153</v>
      </c>
    </row>
    <row r="1824" spans="2:65" s="1" customFormat="1" ht="22.5" customHeight="1">
      <c r="B1824" s="43"/>
      <c r="C1824" s="206" t="s">
        <v>1640</v>
      </c>
      <c r="D1824" s="206" t="s">
        <v>155</v>
      </c>
      <c r="E1824" s="207" t="s">
        <v>1641</v>
      </c>
      <c r="F1824" s="208" t="s">
        <v>1642</v>
      </c>
      <c r="G1824" s="209" t="s">
        <v>318</v>
      </c>
      <c r="H1824" s="210">
        <v>1</v>
      </c>
      <c r="I1824" s="211"/>
      <c r="J1824" s="212">
        <f>ROUND(I1824*H1824,2)</f>
        <v>0</v>
      </c>
      <c r="K1824" s="208" t="s">
        <v>34</v>
      </c>
      <c r="L1824" s="63"/>
      <c r="M1824" s="213" t="s">
        <v>34</v>
      </c>
      <c r="N1824" s="214" t="s">
        <v>48</v>
      </c>
      <c r="O1824" s="44"/>
      <c r="P1824" s="215">
        <f>O1824*H1824</f>
        <v>0</v>
      </c>
      <c r="Q1824" s="215">
        <v>0</v>
      </c>
      <c r="R1824" s="215">
        <f>Q1824*H1824</f>
        <v>0</v>
      </c>
      <c r="S1824" s="215">
        <v>0</v>
      </c>
      <c r="T1824" s="216">
        <f>S1824*H1824</f>
        <v>0</v>
      </c>
      <c r="AR1824" s="25" t="s">
        <v>288</v>
      </c>
      <c r="AT1824" s="25" t="s">
        <v>155</v>
      </c>
      <c r="AU1824" s="25" t="s">
        <v>86</v>
      </c>
      <c r="AY1824" s="25" t="s">
        <v>153</v>
      </c>
      <c r="BE1824" s="217">
        <f>IF(N1824="základní",J1824,0)</f>
        <v>0</v>
      </c>
      <c r="BF1824" s="217">
        <f>IF(N1824="snížená",J1824,0)</f>
        <v>0</v>
      </c>
      <c r="BG1824" s="217">
        <f>IF(N1824="zákl. přenesená",J1824,0)</f>
        <v>0</v>
      </c>
      <c r="BH1824" s="217">
        <f>IF(N1824="sníž. přenesená",J1824,0)</f>
        <v>0</v>
      </c>
      <c r="BI1824" s="217">
        <f>IF(N1824="nulová",J1824,0)</f>
        <v>0</v>
      </c>
      <c r="BJ1824" s="25" t="s">
        <v>84</v>
      </c>
      <c r="BK1824" s="217">
        <f>ROUND(I1824*H1824,2)</f>
        <v>0</v>
      </c>
      <c r="BL1824" s="25" t="s">
        <v>288</v>
      </c>
      <c r="BM1824" s="25" t="s">
        <v>1643</v>
      </c>
    </row>
    <row r="1825" spans="2:51" s="13" customFormat="1" ht="13.5">
      <c r="B1825" s="230"/>
      <c r="C1825" s="231"/>
      <c r="D1825" s="220" t="s">
        <v>162</v>
      </c>
      <c r="E1825" s="232" t="s">
        <v>34</v>
      </c>
      <c r="F1825" s="233" t="s">
        <v>84</v>
      </c>
      <c r="G1825" s="231"/>
      <c r="H1825" s="234">
        <v>1</v>
      </c>
      <c r="I1825" s="235"/>
      <c r="J1825" s="231"/>
      <c r="K1825" s="231"/>
      <c r="L1825" s="236"/>
      <c r="M1825" s="237"/>
      <c r="N1825" s="238"/>
      <c r="O1825" s="238"/>
      <c r="P1825" s="238"/>
      <c r="Q1825" s="238"/>
      <c r="R1825" s="238"/>
      <c r="S1825" s="238"/>
      <c r="T1825" s="239"/>
      <c r="AT1825" s="240" t="s">
        <v>162</v>
      </c>
      <c r="AU1825" s="240" t="s">
        <v>86</v>
      </c>
      <c r="AV1825" s="13" t="s">
        <v>86</v>
      </c>
      <c r="AW1825" s="13" t="s">
        <v>41</v>
      </c>
      <c r="AX1825" s="13" t="s">
        <v>77</v>
      </c>
      <c r="AY1825" s="240" t="s">
        <v>153</v>
      </c>
    </row>
    <row r="1826" spans="2:51" s="14" customFormat="1" ht="13.5">
      <c r="B1826" s="241"/>
      <c r="C1826" s="242"/>
      <c r="D1826" s="243" t="s">
        <v>162</v>
      </c>
      <c r="E1826" s="244" t="s">
        <v>34</v>
      </c>
      <c r="F1826" s="245" t="s">
        <v>168</v>
      </c>
      <c r="G1826" s="242"/>
      <c r="H1826" s="246">
        <v>1</v>
      </c>
      <c r="I1826" s="247"/>
      <c r="J1826" s="242"/>
      <c r="K1826" s="242"/>
      <c r="L1826" s="248"/>
      <c r="M1826" s="249"/>
      <c r="N1826" s="250"/>
      <c r="O1826" s="250"/>
      <c r="P1826" s="250"/>
      <c r="Q1826" s="250"/>
      <c r="R1826" s="250"/>
      <c r="S1826" s="250"/>
      <c r="T1826" s="251"/>
      <c r="AT1826" s="252" t="s">
        <v>162</v>
      </c>
      <c r="AU1826" s="252" t="s">
        <v>86</v>
      </c>
      <c r="AV1826" s="14" t="s">
        <v>160</v>
      </c>
      <c r="AW1826" s="14" t="s">
        <v>41</v>
      </c>
      <c r="AX1826" s="14" t="s">
        <v>84</v>
      </c>
      <c r="AY1826" s="252" t="s">
        <v>153</v>
      </c>
    </row>
    <row r="1827" spans="2:65" s="1" customFormat="1" ht="22.5" customHeight="1">
      <c r="B1827" s="43"/>
      <c r="C1827" s="206" t="s">
        <v>1644</v>
      </c>
      <c r="D1827" s="206" t="s">
        <v>155</v>
      </c>
      <c r="E1827" s="207" t="s">
        <v>1645</v>
      </c>
      <c r="F1827" s="208" t="s">
        <v>1646</v>
      </c>
      <c r="G1827" s="209" t="s">
        <v>318</v>
      </c>
      <c r="H1827" s="210">
        <v>1</v>
      </c>
      <c r="I1827" s="211"/>
      <c r="J1827" s="212">
        <f>ROUND(I1827*H1827,2)</f>
        <v>0</v>
      </c>
      <c r="K1827" s="208" t="s">
        <v>34</v>
      </c>
      <c r="L1827" s="63"/>
      <c r="M1827" s="213" t="s">
        <v>34</v>
      </c>
      <c r="N1827" s="214" t="s">
        <v>48</v>
      </c>
      <c r="O1827" s="44"/>
      <c r="P1827" s="215">
        <f>O1827*H1827</f>
        <v>0</v>
      </c>
      <c r="Q1827" s="215">
        <v>0</v>
      </c>
      <c r="R1827" s="215">
        <f>Q1827*H1827</f>
        <v>0</v>
      </c>
      <c r="S1827" s="215">
        <v>0</v>
      </c>
      <c r="T1827" s="216">
        <f>S1827*H1827</f>
        <v>0</v>
      </c>
      <c r="AR1827" s="25" t="s">
        <v>288</v>
      </c>
      <c r="AT1827" s="25" t="s">
        <v>155</v>
      </c>
      <c r="AU1827" s="25" t="s">
        <v>86</v>
      </c>
      <c r="AY1827" s="25" t="s">
        <v>153</v>
      </c>
      <c r="BE1827" s="217">
        <f>IF(N1827="základní",J1827,0)</f>
        <v>0</v>
      </c>
      <c r="BF1827" s="217">
        <f>IF(N1827="snížená",J1827,0)</f>
        <v>0</v>
      </c>
      <c r="BG1827" s="217">
        <f>IF(N1827="zákl. přenesená",J1827,0)</f>
        <v>0</v>
      </c>
      <c r="BH1827" s="217">
        <f>IF(N1827="sníž. přenesená",J1827,0)</f>
        <v>0</v>
      </c>
      <c r="BI1827" s="217">
        <f>IF(N1827="nulová",J1827,0)</f>
        <v>0</v>
      </c>
      <c r="BJ1827" s="25" t="s">
        <v>84</v>
      </c>
      <c r="BK1827" s="217">
        <f>ROUND(I1827*H1827,2)</f>
        <v>0</v>
      </c>
      <c r="BL1827" s="25" t="s">
        <v>288</v>
      </c>
      <c r="BM1827" s="25" t="s">
        <v>1647</v>
      </c>
    </row>
    <row r="1828" spans="2:51" s="13" customFormat="1" ht="13.5">
      <c r="B1828" s="230"/>
      <c r="C1828" s="231"/>
      <c r="D1828" s="220" t="s">
        <v>162</v>
      </c>
      <c r="E1828" s="232" t="s">
        <v>34</v>
      </c>
      <c r="F1828" s="233" t="s">
        <v>84</v>
      </c>
      <c r="G1828" s="231"/>
      <c r="H1828" s="234">
        <v>1</v>
      </c>
      <c r="I1828" s="235"/>
      <c r="J1828" s="231"/>
      <c r="K1828" s="231"/>
      <c r="L1828" s="236"/>
      <c r="M1828" s="237"/>
      <c r="N1828" s="238"/>
      <c r="O1828" s="238"/>
      <c r="P1828" s="238"/>
      <c r="Q1828" s="238"/>
      <c r="R1828" s="238"/>
      <c r="S1828" s="238"/>
      <c r="T1828" s="239"/>
      <c r="AT1828" s="240" t="s">
        <v>162</v>
      </c>
      <c r="AU1828" s="240" t="s">
        <v>86</v>
      </c>
      <c r="AV1828" s="13" t="s">
        <v>86</v>
      </c>
      <c r="AW1828" s="13" t="s">
        <v>41</v>
      </c>
      <c r="AX1828" s="13" t="s">
        <v>77</v>
      </c>
      <c r="AY1828" s="240" t="s">
        <v>153</v>
      </c>
    </row>
    <row r="1829" spans="2:51" s="14" customFormat="1" ht="13.5">
      <c r="B1829" s="241"/>
      <c r="C1829" s="242"/>
      <c r="D1829" s="243" t="s">
        <v>162</v>
      </c>
      <c r="E1829" s="244" t="s">
        <v>34</v>
      </c>
      <c r="F1829" s="245" t="s">
        <v>168</v>
      </c>
      <c r="G1829" s="242"/>
      <c r="H1829" s="246">
        <v>1</v>
      </c>
      <c r="I1829" s="247"/>
      <c r="J1829" s="242"/>
      <c r="K1829" s="242"/>
      <c r="L1829" s="248"/>
      <c r="M1829" s="249"/>
      <c r="N1829" s="250"/>
      <c r="O1829" s="250"/>
      <c r="P1829" s="250"/>
      <c r="Q1829" s="250"/>
      <c r="R1829" s="250"/>
      <c r="S1829" s="250"/>
      <c r="T1829" s="251"/>
      <c r="AT1829" s="252" t="s">
        <v>162</v>
      </c>
      <c r="AU1829" s="252" t="s">
        <v>86</v>
      </c>
      <c r="AV1829" s="14" t="s">
        <v>160</v>
      </c>
      <c r="AW1829" s="14" t="s">
        <v>41</v>
      </c>
      <c r="AX1829" s="14" t="s">
        <v>84</v>
      </c>
      <c r="AY1829" s="252" t="s">
        <v>153</v>
      </c>
    </row>
    <row r="1830" spans="2:65" s="1" customFormat="1" ht="22.5" customHeight="1">
      <c r="B1830" s="43"/>
      <c r="C1830" s="206" t="s">
        <v>1648</v>
      </c>
      <c r="D1830" s="206" t="s">
        <v>155</v>
      </c>
      <c r="E1830" s="207" t="s">
        <v>1649</v>
      </c>
      <c r="F1830" s="208" t="s">
        <v>1650</v>
      </c>
      <c r="G1830" s="209" t="s">
        <v>318</v>
      </c>
      <c r="H1830" s="210">
        <v>1</v>
      </c>
      <c r="I1830" s="211"/>
      <c r="J1830" s="212">
        <f>ROUND(I1830*H1830,2)</f>
        <v>0</v>
      </c>
      <c r="K1830" s="208" t="s">
        <v>34</v>
      </c>
      <c r="L1830" s="63"/>
      <c r="M1830" s="213" t="s">
        <v>34</v>
      </c>
      <c r="N1830" s="214" t="s">
        <v>48</v>
      </c>
      <c r="O1830" s="44"/>
      <c r="P1830" s="215">
        <f>O1830*H1830</f>
        <v>0</v>
      </c>
      <c r="Q1830" s="215">
        <v>0</v>
      </c>
      <c r="R1830" s="215">
        <f>Q1830*H1830</f>
        <v>0</v>
      </c>
      <c r="S1830" s="215">
        <v>0</v>
      </c>
      <c r="T1830" s="216">
        <f>S1830*H1830</f>
        <v>0</v>
      </c>
      <c r="AR1830" s="25" t="s">
        <v>288</v>
      </c>
      <c r="AT1830" s="25" t="s">
        <v>155</v>
      </c>
      <c r="AU1830" s="25" t="s">
        <v>86</v>
      </c>
      <c r="AY1830" s="25" t="s">
        <v>153</v>
      </c>
      <c r="BE1830" s="217">
        <f>IF(N1830="základní",J1830,0)</f>
        <v>0</v>
      </c>
      <c r="BF1830" s="217">
        <f>IF(N1830="snížená",J1830,0)</f>
        <v>0</v>
      </c>
      <c r="BG1830" s="217">
        <f>IF(N1830="zákl. přenesená",J1830,0)</f>
        <v>0</v>
      </c>
      <c r="BH1830" s="217">
        <f>IF(N1830="sníž. přenesená",J1830,0)</f>
        <v>0</v>
      </c>
      <c r="BI1830" s="217">
        <f>IF(N1830="nulová",J1830,0)</f>
        <v>0</v>
      </c>
      <c r="BJ1830" s="25" t="s">
        <v>84</v>
      </c>
      <c r="BK1830" s="217">
        <f>ROUND(I1830*H1830,2)</f>
        <v>0</v>
      </c>
      <c r="BL1830" s="25" t="s">
        <v>288</v>
      </c>
      <c r="BM1830" s="25" t="s">
        <v>1651</v>
      </c>
    </row>
    <row r="1831" spans="2:51" s="13" customFormat="1" ht="13.5">
      <c r="B1831" s="230"/>
      <c r="C1831" s="231"/>
      <c r="D1831" s="220" t="s">
        <v>162</v>
      </c>
      <c r="E1831" s="232" t="s">
        <v>34</v>
      </c>
      <c r="F1831" s="233" t="s">
        <v>84</v>
      </c>
      <c r="G1831" s="231"/>
      <c r="H1831" s="234">
        <v>1</v>
      </c>
      <c r="I1831" s="235"/>
      <c r="J1831" s="231"/>
      <c r="K1831" s="231"/>
      <c r="L1831" s="236"/>
      <c r="M1831" s="237"/>
      <c r="N1831" s="238"/>
      <c r="O1831" s="238"/>
      <c r="P1831" s="238"/>
      <c r="Q1831" s="238"/>
      <c r="R1831" s="238"/>
      <c r="S1831" s="238"/>
      <c r="T1831" s="239"/>
      <c r="AT1831" s="240" t="s">
        <v>162</v>
      </c>
      <c r="AU1831" s="240" t="s">
        <v>86</v>
      </c>
      <c r="AV1831" s="13" t="s">
        <v>86</v>
      </c>
      <c r="AW1831" s="13" t="s">
        <v>41</v>
      </c>
      <c r="AX1831" s="13" t="s">
        <v>77</v>
      </c>
      <c r="AY1831" s="240" t="s">
        <v>153</v>
      </c>
    </row>
    <row r="1832" spans="2:51" s="14" customFormat="1" ht="13.5">
      <c r="B1832" s="241"/>
      <c r="C1832" s="242"/>
      <c r="D1832" s="243" t="s">
        <v>162</v>
      </c>
      <c r="E1832" s="244" t="s">
        <v>34</v>
      </c>
      <c r="F1832" s="245" t="s">
        <v>168</v>
      </c>
      <c r="G1832" s="242"/>
      <c r="H1832" s="246">
        <v>1</v>
      </c>
      <c r="I1832" s="247"/>
      <c r="J1832" s="242"/>
      <c r="K1832" s="242"/>
      <c r="L1832" s="248"/>
      <c r="M1832" s="249"/>
      <c r="N1832" s="250"/>
      <c r="O1832" s="250"/>
      <c r="P1832" s="250"/>
      <c r="Q1832" s="250"/>
      <c r="R1832" s="250"/>
      <c r="S1832" s="250"/>
      <c r="T1832" s="251"/>
      <c r="AT1832" s="252" t="s">
        <v>162</v>
      </c>
      <c r="AU1832" s="252" t="s">
        <v>86</v>
      </c>
      <c r="AV1832" s="14" t="s">
        <v>160</v>
      </c>
      <c r="AW1832" s="14" t="s">
        <v>41</v>
      </c>
      <c r="AX1832" s="14" t="s">
        <v>84</v>
      </c>
      <c r="AY1832" s="252" t="s">
        <v>153</v>
      </c>
    </row>
    <row r="1833" spans="2:65" s="1" customFormat="1" ht="22.5" customHeight="1">
      <c r="B1833" s="43"/>
      <c r="C1833" s="206" t="s">
        <v>1652</v>
      </c>
      <c r="D1833" s="206" t="s">
        <v>155</v>
      </c>
      <c r="E1833" s="207" t="s">
        <v>1653</v>
      </c>
      <c r="F1833" s="208" t="s">
        <v>1654</v>
      </c>
      <c r="G1833" s="209" t="s">
        <v>318</v>
      </c>
      <c r="H1833" s="210">
        <v>1</v>
      </c>
      <c r="I1833" s="211"/>
      <c r="J1833" s="212">
        <f>ROUND(I1833*H1833,2)</f>
        <v>0</v>
      </c>
      <c r="K1833" s="208" t="s">
        <v>34</v>
      </c>
      <c r="L1833" s="63"/>
      <c r="M1833" s="213" t="s">
        <v>34</v>
      </c>
      <c r="N1833" s="214" t="s">
        <v>48</v>
      </c>
      <c r="O1833" s="44"/>
      <c r="P1833" s="215">
        <f>O1833*H1833</f>
        <v>0</v>
      </c>
      <c r="Q1833" s="215">
        <v>0</v>
      </c>
      <c r="R1833" s="215">
        <f>Q1833*H1833</f>
        <v>0</v>
      </c>
      <c r="S1833" s="215">
        <v>0</v>
      </c>
      <c r="T1833" s="216">
        <f>S1833*H1833</f>
        <v>0</v>
      </c>
      <c r="AR1833" s="25" t="s">
        <v>288</v>
      </c>
      <c r="AT1833" s="25" t="s">
        <v>155</v>
      </c>
      <c r="AU1833" s="25" t="s">
        <v>86</v>
      </c>
      <c r="AY1833" s="25" t="s">
        <v>153</v>
      </c>
      <c r="BE1833" s="217">
        <f>IF(N1833="základní",J1833,0)</f>
        <v>0</v>
      </c>
      <c r="BF1833" s="217">
        <f>IF(N1833="snížená",J1833,0)</f>
        <v>0</v>
      </c>
      <c r="BG1833" s="217">
        <f>IF(N1833="zákl. přenesená",J1833,0)</f>
        <v>0</v>
      </c>
      <c r="BH1833" s="217">
        <f>IF(N1833="sníž. přenesená",J1833,0)</f>
        <v>0</v>
      </c>
      <c r="BI1833" s="217">
        <f>IF(N1833="nulová",J1833,0)</f>
        <v>0</v>
      </c>
      <c r="BJ1833" s="25" t="s">
        <v>84</v>
      </c>
      <c r="BK1833" s="217">
        <f>ROUND(I1833*H1833,2)</f>
        <v>0</v>
      </c>
      <c r="BL1833" s="25" t="s">
        <v>288</v>
      </c>
      <c r="BM1833" s="25" t="s">
        <v>1655</v>
      </c>
    </row>
    <row r="1834" spans="2:51" s="13" customFormat="1" ht="13.5">
      <c r="B1834" s="230"/>
      <c r="C1834" s="231"/>
      <c r="D1834" s="220" t="s">
        <v>162</v>
      </c>
      <c r="E1834" s="232" t="s">
        <v>34</v>
      </c>
      <c r="F1834" s="233" t="s">
        <v>84</v>
      </c>
      <c r="G1834" s="231"/>
      <c r="H1834" s="234">
        <v>1</v>
      </c>
      <c r="I1834" s="235"/>
      <c r="J1834" s="231"/>
      <c r="K1834" s="231"/>
      <c r="L1834" s="236"/>
      <c r="M1834" s="237"/>
      <c r="N1834" s="238"/>
      <c r="O1834" s="238"/>
      <c r="P1834" s="238"/>
      <c r="Q1834" s="238"/>
      <c r="R1834" s="238"/>
      <c r="S1834" s="238"/>
      <c r="T1834" s="239"/>
      <c r="AT1834" s="240" t="s">
        <v>162</v>
      </c>
      <c r="AU1834" s="240" t="s">
        <v>86</v>
      </c>
      <c r="AV1834" s="13" t="s">
        <v>86</v>
      </c>
      <c r="AW1834" s="13" t="s">
        <v>41</v>
      </c>
      <c r="AX1834" s="13" t="s">
        <v>77</v>
      </c>
      <c r="AY1834" s="240" t="s">
        <v>153</v>
      </c>
    </row>
    <row r="1835" spans="2:51" s="14" customFormat="1" ht="13.5">
      <c r="B1835" s="241"/>
      <c r="C1835" s="242"/>
      <c r="D1835" s="243" t="s">
        <v>162</v>
      </c>
      <c r="E1835" s="244" t="s">
        <v>34</v>
      </c>
      <c r="F1835" s="245" t="s">
        <v>168</v>
      </c>
      <c r="G1835" s="242"/>
      <c r="H1835" s="246">
        <v>1</v>
      </c>
      <c r="I1835" s="247"/>
      <c r="J1835" s="242"/>
      <c r="K1835" s="242"/>
      <c r="L1835" s="248"/>
      <c r="M1835" s="249"/>
      <c r="N1835" s="250"/>
      <c r="O1835" s="250"/>
      <c r="P1835" s="250"/>
      <c r="Q1835" s="250"/>
      <c r="R1835" s="250"/>
      <c r="S1835" s="250"/>
      <c r="T1835" s="251"/>
      <c r="AT1835" s="252" t="s">
        <v>162</v>
      </c>
      <c r="AU1835" s="252" t="s">
        <v>86</v>
      </c>
      <c r="AV1835" s="14" t="s">
        <v>160</v>
      </c>
      <c r="AW1835" s="14" t="s">
        <v>41</v>
      </c>
      <c r="AX1835" s="14" t="s">
        <v>84</v>
      </c>
      <c r="AY1835" s="252" t="s">
        <v>153</v>
      </c>
    </row>
    <row r="1836" spans="2:65" s="1" customFormat="1" ht="22.5" customHeight="1">
      <c r="B1836" s="43"/>
      <c r="C1836" s="206" t="s">
        <v>1656</v>
      </c>
      <c r="D1836" s="206" t="s">
        <v>155</v>
      </c>
      <c r="E1836" s="207" t="s">
        <v>1657</v>
      </c>
      <c r="F1836" s="208" t="s">
        <v>1658</v>
      </c>
      <c r="G1836" s="209" t="s">
        <v>318</v>
      </c>
      <c r="H1836" s="210">
        <v>1</v>
      </c>
      <c r="I1836" s="211"/>
      <c r="J1836" s="212">
        <f>ROUND(I1836*H1836,2)</f>
        <v>0</v>
      </c>
      <c r="K1836" s="208" t="s">
        <v>34</v>
      </c>
      <c r="L1836" s="63"/>
      <c r="M1836" s="213" t="s">
        <v>34</v>
      </c>
      <c r="N1836" s="214" t="s">
        <v>48</v>
      </c>
      <c r="O1836" s="44"/>
      <c r="P1836" s="215">
        <f>O1836*H1836</f>
        <v>0</v>
      </c>
      <c r="Q1836" s="215">
        <v>0</v>
      </c>
      <c r="R1836" s="215">
        <f>Q1836*H1836</f>
        <v>0</v>
      </c>
      <c r="S1836" s="215">
        <v>0</v>
      </c>
      <c r="T1836" s="216">
        <f>S1836*H1836</f>
        <v>0</v>
      </c>
      <c r="AR1836" s="25" t="s">
        <v>288</v>
      </c>
      <c r="AT1836" s="25" t="s">
        <v>155</v>
      </c>
      <c r="AU1836" s="25" t="s">
        <v>86</v>
      </c>
      <c r="AY1836" s="25" t="s">
        <v>153</v>
      </c>
      <c r="BE1836" s="217">
        <f>IF(N1836="základní",J1836,0)</f>
        <v>0</v>
      </c>
      <c r="BF1836" s="217">
        <f>IF(N1836="snížená",J1836,0)</f>
        <v>0</v>
      </c>
      <c r="BG1836" s="217">
        <f>IF(N1836="zákl. přenesená",J1836,0)</f>
        <v>0</v>
      </c>
      <c r="BH1836" s="217">
        <f>IF(N1836="sníž. přenesená",J1836,0)</f>
        <v>0</v>
      </c>
      <c r="BI1836" s="217">
        <f>IF(N1836="nulová",J1836,0)</f>
        <v>0</v>
      </c>
      <c r="BJ1836" s="25" t="s">
        <v>84</v>
      </c>
      <c r="BK1836" s="217">
        <f>ROUND(I1836*H1836,2)</f>
        <v>0</v>
      </c>
      <c r="BL1836" s="25" t="s">
        <v>288</v>
      </c>
      <c r="BM1836" s="25" t="s">
        <v>1659</v>
      </c>
    </row>
    <row r="1837" spans="2:51" s="13" customFormat="1" ht="13.5">
      <c r="B1837" s="230"/>
      <c r="C1837" s="231"/>
      <c r="D1837" s="220" t="s">
        <v>162</v>
      </c>
      <c r="E1837" s="232" t="s">
        <v>34</v>
      </c>
      <c r="F1837" s="233" t="s">
        <v>84</v>
      </c>
      <c r="G1837" s="231"/>
      <c r="H1837" s="234">
        <v>1</v>
      </c>
      <c r="I1837" s="235"/>
      <c r="J1837" s="231"/>
      <c r="K1837" s="231"/>
      <c r="L1837" s="236"/>
      <c r="M1837" s="237"/>
      <c r="N1837" s="238"/>
      <c r="O1837" s="238"/>
      <c r="P1837" s="238"/>
      <c r="Q1837" s="238"/>
      <c r="R1837" s="238"/>
      <c r="S1837" s="238"/>
      <c r="T1837" s="239"/>
      <c r="AT1837" s="240" t="s">
        <v>162</v>
      </c>
      <c r="AU1837" s="240" t="s">
        <v>86</v>
      </c>
      <c r="AV1837" s="13" t="s">
        <v>86</v>
      </c>
      <c r="AW1837" s="13" t="s">
        <v>41</v>
      </c>
      <c r="AX1837" s="13" t="s">
        <v>77</v>
      </c>
      <c r="AY1837" s="240" t="s">
        <v>153</v>
      </c>
    </row>
    <row r="1838" spans="2:51" s="14" customFormat="1" ht="13.5">
      <c r="B1838" s="241"/>
      <c r="C1838" s="242"/>
      <c r="D1838" s="243" t="s">
        <v>162</v>
      </c>
      <c r="E1838" s="244" t="s">
        <v>34</v>
      </c>
      <c r="F1838" s="245" t="s">
        <v>168</v>
      </c>
      <c r="G1838" s="242"/>
      <c r="H1838" s="246">
        <v>1</v>
      </c>
      <c r="I1838" s="247"/>
      <c r="J1838" s="242"/>
      <c r="K1838" s="242"/>
      <c r="L1838" s="248"/>
      <c r="M1838" s="249"/>
      <c r="N1838" s="250"/>
      <c r="O1838" s="250"/>
      <c r="P1838" s="250"/>
      <c r="Q1838" s="250"/>
      <c r="R1838" s="250"/>
      <c r="S1838" s="250"/>
      <c r="T1838" s="251"/>
      <c r="AT1838" s="252" t="s">
        <v>162</v>
      </c>
      <c r="AU1838" s="252" t="s">
        <v>86</v>
      </c>
      <c r="AV1838" s="14" t="s">
        <v>160</v>
      </c>
      <c r="AW1838" s="14" t="s">
        <v>41</v>
      </c>
      <c r="AX1838" s="14" t="s">
        <v>84</v>
      </c>
      <c r="AY1838" s="252" t="s">
        <v>153</v>
      </c>
    </row>
    <row r="1839" spans="2:65" s="1" customFormat="1" ht="22.5" customHeight="1">
      <c r="B1839" s="43"/>
      <c r="C1839" s="206" t="s">
        <v>1660</v>
      </c>
      <c r="D1839" s="206" t="s">
        <v>155</v>
      </c>
      <c r="E1839" s="207" t="s">
        <v>1661</v>
      </c>
      <c r="F1839" s="208" t="s">
        <v>1662</v>
      </c>
      <c r="G1839" s="209" t="s">
        <v>318</v>
      </c>
      <c r="H1839" s="210">
        <v>1</v>
      </c>
      <c r="I1839" s="211"/>
      <c r="J1839" s="212">
        <f>ROUND(I1839*H1839,2)</f>
        <v>0</v>
      </c>
      <c r="K1839" s="208" t="s">
        <v>34</v>
      </c>
      <c r="L1839" s="63"/>
      <c r="M1839" s="213" t="s">
        <v>34</v>
      </c>
      <c r="N1839" s="214" t="s">
        <v>48</v>
      </c>
      <c r="O1839" s="44"/>
      <c r="P1839" s="215">
        <f>O1839*H1839</f>
        <v>0</v>
      </c>
      <c r="Q1839" s="215">
        <v>0</v>
      </c>
      <c r="R1839" s="215">
        <f>Q1839*H1839</f>
        <v>0</v>
      </c>
      <c r="S1839" s="215">
        <v>0</v>
      </c>
      <c r="T1839" s="216">
        <f>S1839*H1839</f>
        <v>0</v>
      </c>
      <c r="AR1839" s="25" t="s">
        <v>288</v>
      </c>
      <c r="AT1839" s="25" t="s">
        <v>155</v>
      </c>
      <c r="AU1839" s="25" t="s">
        <v>86</v>
      </c>
      <c r="AY1839" s="25" t="s">
        <v>153</v>
      </c>
      <c r="BE1839" s="217">
        <f>IF(N1839="základní",J1839,0)</f>
        <v>0</v>
      </c>
      <c r="BF1839" s="217">
        <f>IF(N1839="snížená",J1839,0)</f>
        <v>0</v>
      </c>
      <c r="BG1839" s="217">
        <f>IF(N1839="zákl. přenesená",J1839,0)</f>
        <v>0</v>
      </c>
      <c r="BH1839" s="217">
        <f>IF(N1839="sníž. přenesená",J1839,0)</f>
        <v>0</v>
      </c>
      <c r="BI1839" s="217">
        <f>IF(N1839="nulová",J1839,0)</f>
        <v>0</v>
      </c>
      <c r="BJ1839" s="25" t="s">
        <v>84</v>
      </c>
      <c r="BK1839" s="217">
        <f>ROUND(I1839*H1839,2)</f>
        <v>0</v>
      </c>
      <c r="BL1839" s="25" t="s">
        <v>288</v>
      </c>
      <c r="BM1839" s="25" t="s">
        <v>1663</v>
      </c>
    </row>
    <row r="1840" spans="2:51" s="13" customFormat="1" ht="13.5">
      <c r="B1840" s="230"/>
      <c r="C1840" s="231"/>
      <c r="D1840" s="220" t="s">
        <v>162</v>
      </c>
      <c r="E1840" s="232" t="s">
        <v>34</v>
      </c>
      <c r="F1840" s="233" t="s">
        <v>84</v>
      </c>
      <c r="G1840" s="231"/>
      <c r="H1840" s="234">
        <v>1</v>
      </c>
      <c r="I1840" s="235"/>
      <c r="J1840" s="231"/>
      <c r="K1840" s="231"/>
      <c r="L1840" s="236"/>
      <c r="M1840" s="237"/>
      <c r="N1840" s="238"/>
      <c r="O1840" s="238"/>
      <c r="P1840" s="238"/>
      <c r="Q1840" s="238"/>
      <c r="R1840" s="238"/>
      <c r="S1840" s="238"/>
      <c r="T1840" s="239"/>
      <c r="AT1840" s="240" t="s">
        <v>162</v>
      </c>
      <c r="AU1840" s="240" t="s">
        <v>86</v>
      </c>
      <c r="AV1840" s="13" t="s">
        <v>86</v>
      </c>
      <c r="AW1840" s="13" t="s">
        <v>41</v>
      </c>
      <c r="AX1840" s="13" t="s">
        <v>77</v>
      </c>
      <c r="AY1840" s="240" t="s">
        <v>153</v>
      </c>
    </row>
    <row r="1841" spans="2:51" s="14" customFormat="1" ht="13.5">
      <c r="B1841" s="241"/>
      <c r="C1841" s="242"/>
      <c r="D1841" s="243" t="s">
        <v>162</v>
      </c>
      <c r="E1841" s="244" t="s">
        <v>34</v>
      </c>
      <c r="F1841" s="245" t="s">
        <v>168</v>
      </c>
      <c r="G1841" s="242"/>
      <c r="H1841" s="246">
        <v>1</v>
      </c>
      <c r="I1841" s="247"/>
      <c r="J1841" s="242"/>
      <c r="K1841" s="242"/>
      <c r="L1841" s="248"/>
      <c r="M1841" s="249"/>
      <c r="N1841" s="250"/>
      <c r="O1841" s="250"/>
      <c r="P1841" s="250"/>
      <c r="Q1841" s="250"/>
      <c r="R1841" s="250"/>
      <c r="S1841" s="250"/>
      <c r="T1841" s="251"/>
      <c r="AT1841" s="252" t="s">
        <v>162</v>
      </c>
      <c r="AU1841" s="252" t="s">
        <v>86</v>
      </c>
      <c r="AV1841" s="14" t="s">
        <v>160</v>
      </c>
      <c r="AW1841" s="14" t="s">
        <v>41</v>
      </c>
      <c r="AX1841" s="14" t="s">
        <v>84</v>
      </c>
      <c r="AY1841" s="252" t="s">
        <v>153</v>
      </c>
    </row>
    <row r="1842" spans="2:65" s="1" customFormat="1" ht="22.5" customHeight="1">
      <c r="B1842" s="43"/>
      <c r="C1842" s="206" t="s">
        <v>1664</v>
      </c>
      <c r="D1842" s="206" t="s">
        <v>155</v>
      </c>
      <c r="E1842" s="207" t="s">
        <v>1665</v>
      </c>
      <c r="F1842" s="208" t="s">
        <v>1666</v>
      </c>
      <c r="G1842" s="209" t="s">
        <v>318</v>
      </c>
      <c r="H1842" s="210">
        <v>1</v>
      </c>
      <c r="I1842" s="211"/>
      <c r="J1842" s="212">
        <f>ROUND(I1842*H1842,2)</f>
        <v>0</v>
      </c>
      <c r="K1842" s="208" t="s">
        <v>34</v>
      </c>
      <c r="L1842" s="63"/>
      <c r="M1842" s="213" t="s">
        <v>34</v>
      </c>
      <c r="N1842" s="214" t="s">
        <v>48</v>
      </c>
      <c r="O1842" s="44"/>
      <c r="P1842" s="215">
        <f>O1842*H1842</f>
        <v>0</v>
      </c>
      <c r="Q1842" s="215">
        <v>0</v>
      </c>
      <c r="R1842" s="215">
        <f>Q1842*H1842</f>
        <v>0</v>
      </c>
      <c r="S1842" s="215">
        <v>0</v>
      </c>
      <c r="T1842" s="216">
        <f>S1842*H1842</f>
        <v>0</v>
      </c>
      <c r="AR1842" s="25" t="s">
        <v>288</v>
      </c>
      <c r="AT1842" s="25" t="s">
        <v>155</v>
      </c>
      <c r="AU1842" s="25" t="s">
        <v>86</v>
      </c>
      <c r="AY1842" s="25" t="s">
        <v>153</v>
      </c>
      <c r="BE1842" s="217">
        <f>IF(N1842="základní",J1842,0)</f>
        <v>0</v>
      </c>
      <c r="BF1842" s="217">
        <f>IF(N1842="snížená",J1842,0)</f>
        <v>0</v>
      </c>
      <c r="BG1842" s="217">
        <f>IF(N1842="zákl. přenesená",J1842,0)</f>
        <v>0</v>
      </c>
      <c r="BH1842" s="217">
        <f>IF(N1842="sníž. přenesená",J1842,0)</f>
        <v>0</v>
      </c>
      <c r="BI1842" s="217">
        <f>IF(N1842="nulová",J1842,0)</f>
        <v>0</v>
      </c>
      <c r="BJ1842" s="25" t="s">
        <v>84</v>
      </c>
      <c r="BK1842" s="217">
        <f>ROUND(I1842*H1842,2)</f>
        <v>0</v>
      </c>
      <c r="BL1842" s="25" t="s">
        <v>288</v>
      </c>
      <c r="BM1842" s="25" t="s">
        <v>1667</v>
      </c>
    </row>
    <row r="1843" spans="2:51" s="13" customFormat="1" ht="13.5">
      <c r="B1843" s="230"/>
      <c r="C1843" s="231"/>
      <c r="D1843" s="220" t="s">
        <v>162</v>
      </c>
      <c r="E1843" s="232" t="s">
        <v>34</v>
      </c>
      <c r="F1843" s="233" t="s">
        <v>84</v>
      </c>
      <c r="G1843" s="231"/>
      <c r="H1843" s="234">
        <v>1</v>
      </c>
      <c r="I1843" s="235"/>
      <c r="J1843" s="231"/>
      <c r="K1843" s="231"/>
      <c r="L1843" s="236"/>
      <c r="M1843" s="237"/>
      <c r="N1843" s="238"/>
      <c r="O1843" s="238"/>
      <c r="P1843" s="238"/>
      <c r="Q1843" s="238"/>
      <c r="R1843" s="238"/>
      <c r="S1843" s="238"/>
      <c r="T1843" s="239"/>
      <c r="AT1843" s="240" t="s">
        <v>162</v>
      </c>
      <c r="AU1843" s="240" t="s">
        <v>86</v>
      </c>
      <c r="AV1843" s="13" t="s">
        <v>86</v>
      </c>
      <c r="AW1843" s="13" t="s">
        <v>41</v>
      </c>
      <c r="AX1843" s="13" t="s">
        <v>77</v>
      </c>
      <c r="AY1843" s="240" t="s">
        <v>153</v>
      </c>
    </row>
    <row r="1844" spans="2:51" s="14" customFormat="1" ht="13.5">
      <c r="B1844" s="241"/>
      <c r="C1844" s="242"/>
      <c r="D1844" s="243" t="s">
        <v>162</v>
      </c>
      <c r="E1844" s="244" t="s">
        <v>34</v>
      </c>
      <c r="F1844" s="245" t="s">
        <v>168</v>
      </c>
      <c r="G1844" s="242"/>
      <c r="H1844" s="246">
        <v>1</v>
      </c>
      <c r="I1844" s="247"/>
      <c r="J1844" s="242"/>
      <c r="K1844" s="242"/>
      <c r="L1844" s="248"/>
      <c r="M1844" s="249"/>
      <c r="N1844" s="250"/>
      <c r="O1844" s="250"/>
      <c r="P1844" s="250"/>
      <c r="Q1844" s="250"/>
      <c r="R1844" s="250"/>
      <c r="S1844" s="250"/>
      <c r="T1844" s="251"/>
      <c r="AT1844" s="252" t="s">
        <v>162</v>
      </c>
      <c r="AU1844" s="252" t="s">
        <v>86</v>
      </c>
      <c r="AV1844" s="14" t="s">
        <v>160</v>
      </c>
      <c r="AW1844" s="14" t="s">
        <v>41</v>
      </c>
      <c r="AX1844" s="14" t="s">
        <v>84</v>
      </c>
      <c r="AY1844" s="252" t="s">
        <v>153</v>
      </c>
    </row>
    <row r="1845" spans="2:65" s="1" customFormat="1" ht="22.5" customHeight="1">
      <c r="B1845" s="43"/>
      <c r="C1845" s="206" t="s">
        <v>1668</v>
      </c>
      <c r="D1845" s="206" t="s">
        <v>155</v>
      </c>
      <c r="E1845" s="207" t="s">
        <v>1669</v>
      </c>
      <c r="F1845" s="208" t="s">
        <v>1670</v>
      </c>
      <c r="G1845" s="209" t="s">
        <v>423</v>
      </c>
      <c r="H1845" s="210">
        <v>17</v>
      </c>
      <c r="I1845" s="211"/>
      <c r="J1845" s="212">
        <f>ROUND(I1845*H1845,2)</f>
        <v>0</v>
      </c>
      <c r="K1845" s="208" t="s">
        <v>34</v>
      </c>
      <c r="L1845" s="63"/>
      <c r="M1845" s="213" t="s">
        <v>34</v>
      </c>
      <c r="N1845" s="214" t="s">
        <v>48</v>
      </c>
      <c r="O1845" s="44"/>
      <c r="P1845" s="215">
        <f>O1845*H1845</f>
        <v>0</v>
      </c>
      <c r="Q1845" s="215">
        <v>0</v>
      </c>
      <c r="R1845" s="215">
        <f>Q1845*H1845</f>
        <v>0</v>
      </c>
      <c r="S1845" s="215">
        <v>0</v>
      </c>
      <c r="T1845" s="216">
        <f>S1845*H1845</f>
        <v>0</v>
      </c>
      <c r="AR1845" s="25" t="s">
        <v>288</v>
      </c>
      <c r="AT1845" s="25" t="s">
        <v>155</v>
      </c>
      <c r="AU1845" s="25" t="s">
        <v>86</v>
      </c>
      <c r="AY1845" s="25" t="s">
        <v>153</v>
      </c>
      <c r="BE1845" s="217">
        <f>IF(N1845="základní",J1845,0)</f>
        <v>0</v>
      </c>
      <c r="BF1845" s="217">
        <f>IF(N1845="snížená",J1845,0)</f>
        <v>0</v>
      </c>
      <c r="BG1845" s="217">
        <f>IF(N1845="zákl. přenesená",J1845,0)</f>
        <v>0</v>
      </c>
      <c r="BH1845" s="217">
        <f>IF(N1845="sníž. přenesená",J1845,0)</f>
        <v>0</v>
      </c>
      <c r="BI1845" s="217">
        <f>IF(N1845="nulová",J1845,0)</f>
        <v>0</v>
      </c>
      <c r="BJ1845" s="25" t="s">
        <v>84</v>
      </c>
      <c r="BK1845" s="217">
        <f>ROUND(I1845*H1845,2)</f>
        <v>0</v>
      </c>
      <c r="BL1845" s="25" t="s">
        <v>288</v>
      </c>
      <c r="BM1845" s="25" t="s">
        <v>1671</v>
      </c>
    </row>
    <row r="1846" spans="2:51" s="13" customFormat="1" ht="13.5">
      <c r="B1846" s="230"/>
      <c r="C1846" s="231"/>
      <c r="D1846" s="220" t="s">
        <v>162</v>
      </c>
      <c r="E1846" s="232" t="s">
        <v>34</v>
      </c>
      <c r="F1846" s="233" t="s">
        <v>292</v>
      </c>
      <c r="G1846" s="231"/>
      <c r="H1846" s="234">
        <v>17</v>
      </c>
      <c r="I1846" s="235"/>
      <c r="J1846" s="231"/>
      <c r="K1846" s="231"/>
      <c r="L1846" s="236"/>
      <c r="M1846" s="237"/>
      <c r="N1846" s="238"/>
      <c r="O1846" s="238"/>
      <c r="P1846" s="238"/>
      <c r="Q1846" s="238"/>
      <c r="R1846" s="238"/>
      <c r="S1846" s="238"/>
      <c r="T1846" s="239"/>
      <c r="AT1846" s="240" t="s">
        <v>162</v>
      </c>
      <c r="AU1846" s="240" t="s">
        <v>86</v>
      </c>
      <c r="AV1846" s="13" t="s">
        <v>86</v>
      </c>
      <c r="AW1846" s="13" t="s">
        <v>41</v>
      </c>
      <c r="AX1846" s="13" t="s">
        <v>77</v>
      </c>
      <c r="AY1846" s="240" t="s">
        <v>153</v>
      </c>
    </row>
    <row r="1847" spans="2:51" s="14" customFormat="1" ht="13.5">
      <c r="B1847" s="241"/>
      <c r="C1847" s="242"/>
      <c r="D1847" s="243" t="s">
        <v>162</v>
      </c>
      <c r="E1847" s="244" t="s">
        <v>34</v>
      </c>
      <c r="F1847" s="245" t="s">
        <v>168</v>
      </c>
      <c r="G1847" s="242"/>
      <c r="H1847" s="246">
        <v>17</v>
      </c>
      <c r="I1847" s="247"/>
      <c r="J1847" s="242"/>
      <c r="K1847" s="242"/>
      <c r="L1847" s="248"/>
      <c r="M1847" s="249"/>
      <c r="N1847" s="250"/>
      <c r="O1847" s="250"/>
      <c r="P1847" s="250"/>
      <c r="Q1847" s="250"/>
      <c r="R1847" s="250"/>
      <c r="S1847" s="250"/>
      <c r="T1847" s="251"/>
      <c r="AT1847" s="252" t="s">
        <v>162</v>
      </c>
      <c r="AU1847" s="252" t="s">
        <v>86</v>
      </c>
      <c r="AV1847" s="14" t="s">
        <v>160</v>
      </c>
      <c r="AW1847" s="14" t="s">
        <v>41</v>
      </c>
      <c r="AX1847" s="14" t="s">
        <v>84</v>
      </c>
      <c r="AY1847" s="252" t="s">
        <v>153</v>
      </c>
    </row>
    <row r="1848" spans="2:65" s="1" customFormat="1" ht="31.5" customHeight="1">
      <c r="B1848" s="43"/>
      <c r="C1848" s="206" t="s">
        <v>1672</v>
      </c>
      <c r="D1848" s="206" t="s">
        <v>155</v>
      </c>
      <c r="E1848" s="207" t="s">
        <v>1673</v>
      </c>
      <c r="F1848" s="208" t="s">
        <v>1674</v>
      </c>
      <c r="G1848" s="209" t="s">
        <v>318</v>
      </c>
      <c r="H1848" s="210">
        <v>1</v>
      </c>
      <c r="I1848" s="211"/>
      <c r="J1848" s="212">
        <f>ROUND(I1848*H1848,2)</f>
        <v>0</v>
      </c>
      <c r="K1848" s="208" t="s">
        <v>34</v>
      </c>
      <c r="L1848" s="63"/>
      <c r="M1848" s="213" t="s">
        <v>34</v>
      </c>
      <c r="N1848" s="214" t="s">
        <v>48</v>
      </c>
      <c r="O1848" s="44"/>
      <c r="P1848" s="215">
        <f>O1848*H1848</f>
        <v>0</v>
      </c>
      <c r="Q1848" s="215">
        <v>0</v>
      </c>
      <c r="R1848" s="215">
        <f>Q1848*H1848</f>
        <v>0</v>
      </c>
      <c r="S1848" s="215">
        <v>0</v>
      </c>
      <c r="T1848" s="216">
        <f>S1848*H1848</f>
        <v>0</v>
      </c>
      <c r="AR1848" s="25" t="s">
        <v>288</v>
      </c>
      <c r="AT1848" s="25" t="s">
        <v>155</v>
      </c>
      <c r="AU1848" s="25" t="s">
        <v>86</v>
      </c>
      <c r="AY1848" s="25" t="s">
        <v>153</v>
      </c>
      <c r="BE1848" s="217">
        <f>IF(N1848="základní",J1848,0)</f>
        <v>0</v>
      </c>
      <c r="BF1848" s="217">
        <f>IF(N1848="snížená",J1848,0)</f>
        <v>0</v>
      </c>
      <c r="BG1848" s="217">
        <f>IF(N1848="zákl. přenesená",J1848,0)</f>
        <v>0</v>
      </c>
      <c r="BH1848" s="217">
        <f>IF(N1848="sníž. přenesená",J1848,0)</f>
        <v>0</v>
      </c>
      <c r="BI1848" s="217">
        <f>IF(N1848="nulová",J1848,0)</f>
        <v>0</v>
      </c>
      <c r="BJ1848" s="25" t="s">
        <v>84</v>
      </c>
      <c r="BK1848" s="217">
        <f>ROUND(I1848*H1848,2)</f>
        <v>0</v>
      </c>
      <c r="BL1848" s="25" t="s">
        <v>288</v>
      </c>
      <c r="BM1848" s="25" t="s">
        <v>1675</v>
      </c>
    </row>
    <row r="1849" spans="2:51" s="13" customFormat="1" ht="13.5">
      <c r="B1849" s="230"/>
      <c r="C1849" s="231"/>
      <c r="D1849" s="220" t="s">
        <v>162</v>
      </c>
      <c r="E1849" s="232" t="s">
        <v>34</v>
      </c>
      <c r="F1849" s="233" t="s">
        <v>84</v>
      </c>
      <c r="G1849" s="231"/>
      <c r="H1849" s="234">
        <v>1</v>
      </c>
      <c r="I1849" s="235"/>
      <c r="J1849" s="231"/>
      <c r="K1849" s="231"/>
      <c r="L1849" s="236"/>
      <c r="M1849" s="237"/>
      <c r="N1849" s="238"/>
      <c r="O1849" s="238"/>
      <c r="P1849" s="238"/>
      <c r="Q1849" s="238"/>
      <c r="R1849" s="238"/>
      <c r="S1849" s="238"/>
      <c r="T1849" s="239"/>
      <c r="AT1849" s="240" t="s">
        <v>162</v>
      </c>
      <c r="AU1849" s="240" t="s">
        <v>86</v>
      </c>
      <c r="AV1849" s="13" t="s">
        <v>86</v>
      </c>
      <c r="AW1849" s="13" t="s">
        <v>41</v>
      </c>
      <c r="AX1849" s="13" t="s">
        <v>77</v>
      </c>
      <c r="AY1849" s="240" t="s">
        <v>153</v>
      </c>
    </row>
    <row r="1850" spans="2:51" s="14" customFormat="1" ht="13.5">
      <c r="B1850" s="241"/>
      <c r="C1850" s="242"/>
      <c r="D1850" s="243" t="s">
        <v>162</v>
      </c>
      <c r="E1850" s="244" t="s">
        <v>34</v>
      </c>
      <c r="F1850" s="245" t="s">
        <v>168</v>
      </c>
      <c r="G1850" s="242"/>
      <c r="H1850" s="246">
        <v>1</v>
      </c>
      <c r="I1850" s="247"/>
      <c r="J1850" s="242"/>
      <c r="K1850" s="242"/>
      <c r="L1850" s="248"/>
      <c r="M1850" s="249"/>
      <c r="N1850" s="250"/>
      <c r="O1850" s="250"/>
      <c r="P1850" s="250"/>
      <c r="Q1850" s="250"/>
      <c r="R1850" s="250"/>
      <c r="S1850" s="250"/>
      <c r="T1850" s="251"/>
      <c r="AT1850" s="252" t="s">
        <v>162</v>
      </c>
      <c r="AU1850" s="252" t="s">
        <v>86</v>
      </c>
      <c r="AV1850" s="14" t="s">
        <v>160</v>
      </c>
      <c r="AW1850" s="14" t="s">
        <v>41</v>
      </c>
      <c r="AX1850" s="14" t="s">
        <v>84</v>
      </c>
      <c r="AY1850" s="252" t="s">
        <v>153</v>
      </c>
    </row>
    <row r="1851" spans="2:65" s="1" customFormat="1" ht="31.5" customHeight="1">
      <c r="B1851" s="43"/>
      <c r="C1851" s="206" t="s">
        <v>1676</v>
      </c>
      <c r="D1851" s="206" t="s">
        <v>155</v>
      </c>
      <c r="E1851" s="207" t="s">
        <v>1677</v>
      </c>
      <c r="F1851" s="208" t="s">
        <v>1678</v>
      </c>
      <c r="G1851" s="209" t="s">
        <v>318</v>
      </c>
      <c r="H1851" s="210">
        <v>1</v>
      </c>
      <c r="I1851" s="211"/>
      <c r="J1851" s="212">
        <f>ROUND(I1851*H1851,2)</f>
        <v>0</v>
      </c>
      <c r="K1851" s="208" t="s">
        <v>34</v>
      </c>
      <c r="L1851" s="63"/>
      <c r="M1851" s="213" t="s">
        <v>34</v>
      </c>
      <c r="N1851" s="214" t="s">
        <v>48</v>
      </c>
      <c r="O1851" s="44"/>
      <c r="P1851" s="215">
        <f>O1851*H1851</f>
        <v>0</v>
      </c>
      <c r="Q1851" s="215">
        <v>0</v>
      </c>
      <c r="R1851" s="215">
        <f>Q1851*H1851</f>
        <v>0</v>
      </c>
      <c r="S1851" s="215">
        <v>0</v>
      </c>
      <c r="T1851" s="216">
        <f>S1851*H1851</f>
        <v>0</v>
      </c>
      <c r="AR1851" s="25" t="s">
        <v>288</v>
      </c>
      <c r="AT1851" s="25" t="s">
        <v>155</v>
      </c>
      <c r="AU1851" s="25" t="s">
        <v>86</v>
      </c>
      <c r="AY1851" s="25" t="s">
        <v>153</v>
      </c>
      <c r="BE1851" s="217">
        <f>IF(N1851="základní",J1851,0)</f>
        <v>0</v>
      </c>
      <c r="BF1851" s="217">
        <f>IF(N1851="snížená",J1851,0)</f>
        <v>0</v>
      </c>
      <c r="BG1851" s="217">
        <f>IF(N1851="zákl. přenesená",J1851,0)</f>
        <v>0</v>
      </c>
      <c r="BH1851" s="217">
        <f>IF(N1851="sníž. přenesená",J1851,0)</f>
        <v>0</v>
      </c>
      <c r="BI1851" s="217">
        <f>IF(N1851="nulová",J1851,0)</f>
        <v>0</v>
      </c>
      <c r="BJ1851" s="25" t="s">
        <v>84</v>
      </c>
      <c r="BK1851" s="217">
        <f>ROUND(I1851*H1851,2)</f>
        <v>0</v>
      </c>
      <c r="BL1851" s="25" t="s">
        <v>288</v>
      </c>
      <c r="BM1851" s="25" t="s">
        <v>1679</v>
      </c>
    </row>
    <row r="1852" spans="2:51" s="13" customFormat="1" ht="13.5">
      <c r="B1852" s="230"/>
      <c r="C1852" s="231"/>
      <c r="D1852" s="220" t="s">
        <v>162</v>
      </c>
      <c r="E1852" s="232" t="s">
        <v>34</v>
      </c>
      <c r="F1852" s="233" t="s">
        <v>84</v>
      </c>
      <c r="G1852" s="231"/>
      <c r="H1852" s="234">
        <v>1</v>
      </c>
      <c r="I1852" s="235"/>
      <c r="J1852" s="231"/>
      <c r="K1852" s="231"/>
      <c r="L1852" s="236"/>
      <c r="M1852" s="237"/>
      <c r="N1852" s="238"/>
      <c r="O1852" s="238"/>
      <c r="P1852" s="238"/>
      <c r="Q1852" s="238"/>
      <c r="R1852" s="238"/>
      <c r="S1852" s="238"/>
      <c r="T1852" s="239"/>
      <c r="AT1852" s="240" t="s">
        <v>162</v>
      </c>
      <c r="AU1852" s="240" t="s">
        <v>86</v>
      </c>
      <c r="AV1852" s="13" t="s">
        <v>86</v>
      </c>
      <c r="AW1852" s="13" t="s">
        <v>41</v>
      </c>
      <c r="AX1852" s="13" t="s">
        <v>77</v>
      </c>
      <c r="AY1852" s="240" t="s">
        <v>153</v>
      </c>
    </row>
    <row r="1853" spans="2:51" s="14" customFormat="1" ht="13.5">
      <c r="B1853" s="241"/>
      <c r="C1853" s="242"/>
      <c r="D1853" s="243" t="s">
        <v>162</v>
      </c>
      <c r="E1853" s="244" t="s">
        <v>34</v>
      </c>
      <c r="F1853" s="245" t="s">
        <v>168</v>
      </c>
      <c r="G1853" s="242"/>
      <c r="H1853" s="246">
        <v>1</v>
      </c>
      <c r="I1853" s="247"/>
      <c r="J1853" s="242"/>
      <c r="K1853" s="242"/>
      <c r="L1853" s="248"/>
      <c r="M1853" s="249"/>
      <c r="N1853" s="250"/>
      <c r="O1853" s="250"/>
      <c r="P1853" s="250"/>
      <c r="Q1853" s="250"/>
      <c r="R1853" s="250"/>
      <c r="S1853" s="250"/>
      <c r="T1853" s="251"/>
      <c r="AT1853" s="252" t="s">
        <v>162</v>
      </c>
      <c r="AU1853" s="252" t="s">
        <v>86</v>
      </c>
      <c r="AV1853" s="14" t="s">
        <v>160</v>
      </c>
      <c r="AW1853" s="14" t="s">
        <v>41</v>
      </c>
      <c r="AX1853" s="14" t="s">
        <v>84</v>
      </c>
      <c r="AY1853" s="252" t="s">
        <v>153</v>
      </c>
    </row>
    <row r="1854" spans="2:65" s="1" customFormat="1" ht="31.5" customHeight="1">
      <c r="B1854" s="43"/>
      <c r="C1854" s="206" t="s">
        <v>1680</v>
      </c>
      <c r="D1854" s="206" t="s">
        <v>155</v>
      </c>
      <c r="E1854" s="207" t="s">
        <v>1681</v>
      </c>
      <c r="F1854" s="208" t="s">
        <v>1682</v>
      </c>
      <c r="G1854" s="209" t="s">
        <v>318</v>
      </c>
      <c r="H1854" s="210">
        <v>8</v>
      </c>
      <c r="I1854" s="211"/>
      <c r="J1854" s="212">
        <f>ROUND(I1854*H1854,2)</f>
        <v>0</v>
      </c>
      <c r="K1854" s="208" t="s">
        <v>34</v>
      </c>
      <c r="L1854" s="63"/>
      <c r="M1854" s="213" t="s">
        <v>34</v>
      </c>
      <c r="N1854" s="214" t="s">
        <v>48</v>
      </c>
      <c r="O1854" s="44"/>
      <c r="P1854" s="215">
        <f>O1854*H1854</f>
        <v>0</v>
      </c>
      <c r="Q1854" s="215">
        <v>0</v>
      </c>
      <c r="R1854" s="215">
        <f>Q1854*H1854</f>
        <v>0</v>
      </c>
      <c r="S1854" s="215">
        <v>0</v>
      </c>
      <c r="T1854" s="216">
        <f>S1854*H1854</f>
        <v>0</v>
      </c>
      <c r="AR1854" s="25" t="s">
        <v>288</v>
      </c>
      <c r="AT1854" s="25" t="s">
        <v>155</v>
      </c>
      <c r="AU1854" s="25" t="s">
        <v>86</v>
      </c>
      <c r="AY1854" s="25" t="s">
        <v>153</v>
      </c>
      <c r="BE1854" s="217">
        <f>IF(N1854="základní",J1854,0)</f>
        <v>0</v>
      </c>
      <c r="BF1854" s="217">
        <f>IF(N1854="snížená",J1854,0)</f>
        <v>0</v>
      </c>
      <c r="BG1854" s="217">
        <f>IF(N1854="zákl. přenesená",J1854,0)</f>
        <v>0</v>
      </c>
      <c r="BH1854" s="217">
        <f>IF(N1854="sníž. přenesená",J1854,0)</f>
        <v>0</v>
      </c>
      <c r="BI1854" s="217">
        <f>IF(N1854="nulová",J1854,0)</f>
        <v>0</v>
      </c>
      <c r="BJ1854" s="25" t="s">
        <v>84</v>
      </c>
      <c r="BK1854" s="217">
        <f>ROUND(I1854*H1854,2)</f>
        <v>0</v>
      </c>
      <c r="BL1854" s="25" t="s">
        <v>288</v>
      </c>
      <c r="BM1854" s="25" t="s">
        <v>1683</v>
      </c>
    </row>
    <row r="1855" spans="2:51" s="13" customFormat="1" ht="13.5">
      <c r="B1855" s="230"/>
      <c r="C1855" s="231"/>
      <c r="D1855" s="220" t="s">
        <v>162</v>
      </c>
      <c r="E1855" s="232" t="s">
        <v>34</v>
      </c>
      <c r="F1855" s="233" t="s">
        <v>215</v>
      </c>
      <c r="G1855" s="231"/>
      <c r="H1855" s="234">
        <v>8</v>
      </c>
      <c r="I1855" s="235"/>
      <c r="J1855" s="231"/>
      <c r="K1855" s="231"/>
      <c r="L1855" s="236"/>
      <c r="M1855" s="237"/>
      <c r="N1855" s="238"/>
      <c r="O1855" s="238"/>
      <c r="P1855" s="238"/>
      <c r="Q1855" s="238"/>
      <c r="R1855" s="238"/>
      <c r="S1855" s="238"/>
      <c r="T1855" s="239"/>
      <c r="AT1855" s="240" t="s">
        <v>162</v>
      </c>
      <c r="AU1855" s="240" t="s">
        <v>86</v>
      </c>
      <c r="AV1855" s="13" t="s">
        <v>86</v>
      </c>
      <c r="AW1855" s="13" t="s">
        <v>41</v>
      </c>
      <c r="AX1855" s="13" t="s">
        <v>77</v>
      </c>
      <c r="AY1855" s="240" t="s">
        <v>153</v>
      </c>
    </row>
    <row r="1856" spans="2:51" s="14" customFormat="1" ht="13.5">
      <c r="B1856" s="241"/>
      <c r="C1856" s="242"/>
      <c r="D1856" s="243" t="s">
        <v>162</v>
      </c>
      <c r="E1856" s="244" t="s">
        <v>34</v>
      </c>
      <c r="F1856" s="245" t="s">
        <v>168</v>
      </c>
      <c r="G1856" s="242"/>
      <c r="H1856" s="246">
        <v>8</v>
      </c>
      <c r="I1856" s="247"/>
      <c r="J1856" s="242"/>
      <c r="K1856" s="242"/>
      <c r="L1856" s="248"/>
      <c r="M1856" s="249"/>
      <c r="N1856" s="250"/>
      <c r="O1856" s="250"/>
      <c r="P1856" s="250"/>
      <c r="Q1856" s="250"/>
      <c r="R1856" s="250"/>
      <c r="S1856" s="250"/>
      <c r="T1856" s="251"/>
      <c r="AT1856" s="252" t="s">
        <v>162</v>
      </c>
      <c r="AU1856" s="252" t="s">
        <v>86</v>
      </c>
      <c r="AV1856" s="14" t="s">
        <v>160</v>
      </c>
      <c r="AW1856" s="14" t="s">
        <v>41</v>
      </c>
      <c r="AX1856" s="14" t="s">
        <v>84</v>
      </c>
      <c r="AY1856" s="252" t="s">
        <v>153</v>
      </c>
    </row>
    <row r="1857" spans="2:65" s="1" customFormat="1" ht="31.5" customHeight="1">
      <c r="B1857" s="43"/>
      <c r="C1857" s="206" t="s">
        <v>1684</v>
      </c>
      <c r="D1857" s="206" t="s">
        <v>155</v>
      </c>
      <c r="E1857" s="207" t="s">
        <v>1685</v>
      </c>
      <c r="F1857" s="208" t="s">
        <v>1686</v>
      </c>
      <c r="G1857" s="209" t="s">
        <v>318</v>
      </c>
      <c r="H1857" s="210">
        <v>1</v>
      </c>
      <c r="I1857" s="211"/>
      <c r="J1857" s="212">
        <f>ROUND(I1857*H1857,2)</f>
        <v>0</v>
      </c>
      <c r="K1857" s="208" t="s">
        <v>34</v>
      </c>
      <c r="L1857" s="63"/>
      <c r="M1857" s="213" t="s">
        <v>34</v>
      </c>
      <c r="N1857" s="214" t="s">
        <v>48</v>
      </c>
      <c r="O1857" s="44"/>
      <c r="P1857" s="215">
        <f>O1857*H1857</f>
        <v>0</v>
      </c>
      <c r="Q1857" s="215">
        <v>0</v>
      </c>
      <c r="R1857" s="215">
        <f>Q1857*H1857</f>
        <v>0</v>
      </c>
      <c r="S1857" s="215">
        <v>0</v>
      </c>
      <c r="T1857" s="216">
        <f>S1857*H1857</f>
        <v>0</v>
      </c>
      <c r="AR1857" s="25" t="s">
        <v>288</v>
      </c>
      <c r="AT1857" s="25" t="s">
        <v>155</v>
      </c>
      <c r="AU1857" s="25" t="s">
        <v>86</v>
      </c>
      <c r="AY1857" s="25" t="s">
        <v>153</v>
      </c>
      <c r="BE1857" s="217">
        <f>IF(N1857="základní",J1857,0)</f>
        <v>0</v>
      </c>
      <c r="BF1857" s="217">
        <f>IF(N1857="snížená",J1857,0)</f>
        <v>0</v>
      </c>
      <c r="BG1857" s="217">
        <f>IF(N1857="zákl. přenesená",J1857,0)</f>
        <v>0</v>
      </c>
      <c r="BH1857" s="217">
        <f>IF(N1857="sníž. přenesená",J1857,0)</f>
        <v>0</v>
      </c>
      <c r="BI1857" s="217">
        <f>IF(N1857="nulová",J1857,0)</f>
        <v>0</v>
      </c>
      <c r="BJ1857" s="25" t="s">
        <v>84</v>
      </c>
      <c r="BK1857" s="217">
        <f>ROUND(I1857*H1857,2)</f>
        <v>0</v>
      </c>
      <c r="BL1857" s="25" t="s">
        <v>288</v>
      </c>
      <c r="BM1857" s="25" t="s">
        <v>1687</v>
      </c>
    </row>
    <row r="1858" spans="2:51" s="13" customFormat="1" ht="13.5">
      <c r="B1858" s="230"/>
      <c r="C1858" s="231"/>
      <c r="D1858" s="220" t="s">
        <v>162</v>
      </c>
      <c r="E1858" s="232" t="s">
        <v>34</v>
      </c>
      <c r="F1858" s="233" t="s">
        <v>84</v>
      </c>
      <c r="G1858" s="231"/>
      <c r="H1858" s="234">
        <v>1</v>
      </c>
      <c r="I1858" s="235"/>
      <c r="J1858" s="231"/>
      <c r="K1858" s="231"/>
      <c r="L1858" s="236"/>
      <c r="M1858" s="237"/>
      <c r="N1858" s="238"/>
      <c r="O1858" s="238"/>
      <c r="P1858" s="238"/>
      <c r="Q1858" s="238"/>
      <c r="R1858" s="238"/>
      <c r="S1858" s="238"/>
      <c r="T1858" s="239"/>
      <c r="AT1858" s="240" t="s">
        <v>162</v>
      </c>
      <c r="AU1858" s="240" t="s">
        <v>86</v>
      </c>
      <c r="AV1858" s="13" t="s">
        <v>86</v>
      </c>
      <c r="AW1858" s="13" t="s">
        <v>41</v>
      </c>
      <c r="AX1858" s="13" t="s">
        <v>77</v>
      </c>
      <c r="AY1858" s="240" t="s">
        <v>153</v>
      </c>
    </row>
    <row r="1859" spans="2:51" s="14" customFormat="1" ht="13.5">
      <c r="B1859" s="241"/>
      <c r="C1859" s="242"/>
      <c r="D1859" s="243" t="s">
        <v>162</v>
      </c>
      <c r="E1859" s="244" t="s">
        <v>34</v>
      </c>
      <c r="F1859" s="245" t="s">
        <v>168</v>
      </c>
      <c r="G1859" s="242"/>
      <c r="H1859" s="246">
        <v>1</v>
      </c>
      <c r="I1859" s="247"/>
      <c r="J1859" s="242"/>
      <c r="K1859" s="242"/>
      <c r="L1859" s="248"/>
      <c r="M1859" s="249"/>
      <c r="N1859" s="250"/>
      <c r="O1859" s="250"/>
      <c r="P1859" s="250"/>
      <c r="Q1859" s="250"/>
      <c r="R1859" s="250"/>
      <c r="S1859" s="250"/>
      <c r="T1859" s="251"/>
      <c r="AT1859" s="252" t="s">
        <v>162</v>
      </c>
      <c r="AU1859" s="252" t="s">
        <v>86</v>
      </c>
      <c r="AV1859" s="14" t="s">
        <v>160</v>
      </c>
      <c r="AW1859" s="14" t="s">
        <v>41</v>
      </c>
      <c r="AX1859" s="14" t="s">
        <v>84</v>
      </c>
      <c r="AY1859" s="252" t="s">
        <v>153</v>
      </c>
    </row>
    <row r="1860" spans="2:65" s="1" customFormat="1" ht="31.5" customHeight="1">
      <c r="B1860" s="43"/>
      <c r="C1860" s="206" t="s">
        <v>1688</v>
      </c>
      <c r="D1860" s="206" t="s">
        <v>155</v>
      </c>
      <c r="E1860" s="207" t="s">
        <v>1689</v>
      </c>
      <c r="F1860" s="208" t="s">
        <v>1690</v>
      </c>
      <c r="G1860" s="209" t="s">
        <v>318</v>
      </c>
      <c r="H1860" s="210">
        <v>1</v>
      </c>
      <c r="I1860" s="211"/>
      <c r="J1860" s="212">
        <f>ROUND(I1860*H1860,2)</f>
        <v>0</v>
      </c>
      <c r="K1860" s="208" t="s">
        <v>34</v>
      </c>
      <c r="L1860" s="63"/>
      <c r="M1860" s="213" t="s">
        <v>34</v>
      </c>
      <c r="N1860" s="214" t="s">
        <v>48</v>
      </c>
      <c r="O1860" s="44"/>
      <c r="P1860" s="215">
        <f>O1860*H1860</f>
        <v>0</v>
      </c>
      <c r="Q1860" s="215">
        <v>0</v>
      </c>
      <c r="R1860" s="215">
        <f>Q1860*H1860</f>
        <v>0</v>
      </c>
      <c r="S1860" s="215">
        <v>0</v>
      </c>
      <c r="T1860" s="216">
        <f>S1860*H1860</f>
        <v>0</v>
      </c>
      <c r="AR1860" s="25" t="s">
        <v>288</v>
      </c>
      <c r="AT1860" s="25" t="s">
        <v>155</v>
      </c>
      <c r="AU1860" s="25" t="s">
        <v>86</v>
      </c>
      <c r="AY1860" s="25" t="s">
        <v>153</v>
      </c>
      <c r="BE1860" s="217">
        <f>IF(N1860="základní",J1860,0)</f>
        <v>0</v>
      </c>
      <c r="BF1860" s="217">
        <f>IF(N1860="snížená",J1860,0)</f>
        <v>0</v>
      </c>
      <c r="BG1860" s="217">
        <f>IF(N1860="zákl. přenesená",J1860,0)</f>
        <v>0</v>
      </c>
      <c r="BH1860" s="217">
        <f>IF(N1860="sníž. přenesená",J1860,0)</f>
        <v>0</v>
      </c>
      <c r="BI1860" s="217">
        <f>IF(N1860="nulová",J1860,0)</f>
        <v>0</v>
      </c>
      <c r="BJ1860" s="25" t="s">
        <v>84</v>
      </c>
      <c r="BK1860" s="217">
        <f>ROUND(I1860*H1860,2)</f>
        <v>0</v>
      </c>
      <c r="BL1860" s="25" t="s">
        <v>288</v>
      </c>
      <c r="BM1860" s="25" t="s">
        <v>1691</v>
      </c>
    </row>
    <row r="1861" spans="2:51" s="13" customFormat="1" ht="13.5">
      <c r="B1861" s="230"/>
      <c r="C1861" s="231"/>
      <c r="D1861" s="220" t="s">
        <v>162</v>
      </c>
      <c r="E1861" s="232" t="s">
        <v>34</v>
      </c>
      <c r="F1861" s="233" t="s">
        <v>84</v>
      </c>
      <c r="G1861" s="231"/>
      <c r="H1861" s="234">
        <v>1</v>
      </c>
      <c r="I1861" s="235"/>
      <c r="J1861" s="231"/>
      <c r="K1861" s="231"/>
      <c r="L1861" s="236"/>
      <c r="M1861" s="237"/>
      <c r="N1861" s="238"/>
      <c r="O1861" s="238"/>
      <c r="P1861" s="238"/>
      <c r="Q1861" s="238"/>
      <c r="R1861" s="238"/>
      <c r="S1861" s="238"/>
      <c r="T1861" s="239"/>
      <c r="AT1861" s="240" t="s">
        <v>162</v>
      </c>
      <c r="AU1861" s="240" t="s">
        <v>86</v>
      </c>
      <c r="AV1861" s="13" t="s">
        <v>86</v>
      </c>
      <c r="AW1861" s="13" t="s">
        <v>41</v>
      </c>
      <c r="AX1861" s="13" t="s">
        <v>77</v>
      </c>
      <c r="AY1861" s="240" t="s">
        <v>153</v>
      </c>
    </row>
    <row r="1862" spans="2:51" s="14" customFormat="1" ht="13.5">
      <c r="B1862" s="241"/>
      <c r="C1862" s="242"/>
      <c r="D1862" s="243" t="s">
        <v>162</v>
      </c>
      <c r="E1862" s="244" t="s">
        <v>34</v>
      </c>
      <c r="F1862" s="245" t="s">
        <v>168</v>
      </c>
      <c r="G1862" s="242"/>
      <c r="H1862" s="246">
        <v>1</v>
      </c>
      <c r="I1862" s="247"/>
      <c r="J1862" s="242"/>
      <c r="K1862" s="242"/>
      <c r="L1862" s="248"/>
      <c r="M1862" s="249"/>
      <c r="N1862" s="250"/>
      <c r="O1862" s="250"/>
      <c r="P1862" s="250"/>
      <c r="Q1862" s="250"/>
      <c r="R1862" s="250"/>
      <c r="S1862" s="250"/>
      <c r="T1862" s="251"/>
      <c r="AT1862" s="252" t="s">
        <v>162</v>
      </c>
      <c r="AU1862" s="252" t="s">
        <v>86</v>
      </c>
      <c r="AV1862" s="14" t="s">
        <v>160</v>
      </c>
      <c r="AW1862" s="14" t="s">
        <v>41</v>
      </c>
      <c r="AX1862" s="14" t="s">
        <v>84</v>
      </c>
      <c r="AY1862" s="252" t="s">
        <v>153</v>
      </c>
    </row>
    <row r="1863" spans="2:65" s="1" customFormat="1" ht="22.5" customHeight="1">
      <c r="B1863" s="43"/>
      <c r="C1863" s="206" t="s">
        <v>1692</v>
      </c>
      <c r="D1863" s="206" t="s">
        <v>155</v>
      </c>
      <c r="E1863" s="207" t="s">
        <v>1693</v>
      </c>
      <c r="F1863" s="208" t="s">
        <v>1694</v>
      </c>
      <c r="G1863" s="209" t="s">
        <v>318</v>
      </c>
      <c r="H1863" s="210">
        <v>1</v>
      </c>
      <c r="I1863" s="211"/>
      <c r="J1863" s="212">
        <f>ROUND(I1863*H1863,2)</f>
        <v>0</v>
      </c>
      <c r="K1863" s="208" t="s">
        <v>34</v>
      </c>
      <c r="L1863" s="63"/>
      <c r="M1863" s="213" t="s">
        <v>34</v>
      </c>
      <c r="N1863" s="214" t="s">
        <v>48</v>
      </c>
      <c r="O1863" s="44"/>
      <c r="P1863" s="215">
        <f>O1863*H1863</f>
        <v>0</v>
      </c>
      <c r="Q1863" s="215">
        <v>0</v>
      </c>
      <c r="R1863" s="215">
        <f>Q1863*H1863</f>
        <v>0</v>
      </c>
      <c r="S1863" s="215">
        <v>0</v>
      </c>
      <c r="T1863" s="216">
        <f>S1863*H1863</f>
        <v>0</v>
      </c>
      <c r="AR1863" s="25" t="s">
        <v>288</v>
      </c>
      <c r="AT1863" s="25" t="s">
        <v>155</v>
      </c>
      <c r="AU1863" s="25" t="s">
        <v>86</v>
      </c>
      <c r="AY1863" s="25" t="s">
        <v>153</v>
      </c>
      <c r="BE1863" s="217">
        <f>IF(N1863="základní",J1863,0)</f>
        <v>0</v>
      </c>
      <c r="BF1863" s="217">
        <f>IF(N1863="snížená",J1863,0)</f>
        <v>0</v>
      </c>
      <c r="BG1863" s="217">
        <f>IF(N1863="zákl. přenesená",J1863,0)</f>
        <v>0</v>
      </c>
      <c r="BH1863" s="217">
        <f>IF(N1863="sníž. přenesená",J1863,0)</f>
        <v>0</v>
      </c>
      <c r="BI1863" s="217">
        <f>IF(N1863="nulová",J1863,0)</f>
        <v>0</v>
      </c>
      <c r="BJ1863" s="25" t="s">
        <v>84</v>
      </c>
      <c r="BK1863" s="217">
        <f>ROUND(I1863*H1863,2)</f>
        <v>0</v>
      </c>
      <c r="BL1863" s="25" t="s">
        <v>288</v>
      </c>
      <c r="BM1863" s="25" t="s">
        <v>1695</v>
      </c>
    </row>
    <row r="1864" spans="2:51" s="13" customFormat="1" ht="13.5">
      <c r="B1864" s="230"/>
      <c r="C1864" s="231"/>
      <c r="D1864" s="220" t="s">
        <v>162</v>
      </c>
      <c r="E1864" s="232" t="s">
        <v>34</v>
      </c>
      <c r="F1864" s="233" t="s">
        <v>84</v>
      </c>
      <c r="G1864" s="231"/>
      <c r="H1864" s="234">
        <v>1</v>
      </c>
      <c r="I1864" s="235"/>
      <c r="J1864" s="231"/>
      <c r="K1864" s="231"/>
      <c r="L1864" s="236"/>
      <c r="M1864" s="237"/>
      <c r="N1864" s="238"/>
      <c r="O1864" s="238"/>
      <c r="P1864" s="238"/>
      <c r="Q1864" s="238"/>
      <c r="R1864" s="238"/>
      <c r="S1864" s="238"/>
      <c r="T1864" s="239"/>
      <c r="AT1864" s="240" t="s">
        <v>162</v>
      </c>
      <c r="AU1864" s="240" t="s">
        <v>86</v>
      </c>
      <c r="AV1864" s="13" t="s">
        <v>86</v>
      </c>
      <c r="AW1864" s="13" t="s">
        <v>41</v>
      </c>
      <c r="AX1864" s="13" t="s">
        <v>77</v>
      </c>
      <c r="AY1864" s="240" t="s">
        <v>153</v>
      </c>
    </row>
    <row r="1865" spans="2:51" s="14" customFormat="1" ht="13.5">
      <c r="B1865" s="241"/>
      <c r="C1865" s="242"/>
      <c r="D1865" s="243" t="s">
        <v>162</v>
      </c>
      <c r="E1865" s="244" t="s">
        <v>34</v>
      </c>
      <c r="F1865" s="245" t="s">
        <v>168</v>
      </c>
      <c r="G1865" s="242"/>
      <c r="H1865" s="246">
        <v>1</v>
      </c>
      <c r="I1865" s="247"/>
      <c r="J1865" s="242"/>
      <c r="K1865" s="242"/>
      <c r="L1865" s="248"/>
      <c r="M1865" s="249"/>
      <c r="N1865" s="250"/>
      <c r="O1865" s="250"/>
      <c r="P1865" s="250"/>
      <c r="Q1865" s="250"/>
      <c r="R1865" s="250"/>
      <c r="S1865" s="250"/>
      <c r="T1865" s="251"/>
      <c r="AT1865" s="252" t="s">
        <v>162</v>
      </c>
      <c r="AU1865" s="252" t="s">
        <v>86</v>
      </c>
      <c r="AV1865" s="14" t="s">
        <v>160</v>
      </c>
      <c r="AW1865" s="14" t="s">
        <v>41</v>
      </c>
      <c r="AX1865" s="14" t="s">
        <v>84</v>
      </c>
      <c r="AY1865" s="252" t="s">
        <v>153</v>
      </c>
    </row>
    <row r="1866" spans="2:65" s="1" customFormat="1" ht="22.5" customHeight="1">
      <c r="B1866" s="43"/>
      <c r="C1866" s="206" t="s">
        <v>1696</v>
      </c>
      <c r="D1866" s="206" t="s">
        <v>155</v>
      </c>
      <c r="E1866" s="207" t="s">
        <v>1697</v>
      </c>
      <c r="F1866" s="208" t="s">
        <v>1698</v>
      </c>
      <c r="G1866" s="209" t="s">
        <v>318</v>
      </c>
      <c r="H1866" s="210">
        <v>1</v>
      </c>
      <c r="I1866" s="211"/>
      <c r="J1866" s="212">
        <f>ROUND(I1866*H1866,2)</f>
        <v>0</v>
      </c>
      <c r="K1866" s="208" t="s">
        <v>34</v>
      </c>
      <c r="L1866" s="63"/>
      <c r="M1866" s="213" t="s">
        <v>34</v>
      </c>
      <c r="N1866" s="214" t="s">
        <v>48</v>
      </c>
      <c r="O1866" s="44"/>
      <c r="P1866" s="215">
        <f>O1866*H1866</f>
        <v>0</v>
      </c>
      <c r="Q1866" s="215">
        <v>0</v>
      </c>
      <c r="R1866" s="215">
        <f>Q1866*H1866</f>
        <v>0</v>
      </c>
      <c r="S1866" s="215">
        <v>0</v>
      </c>
      <c r="T1866" s="216">
        <f>S1866*H1866</f>
        <v>0</v>
      </c>
      <c r="AR1866" s="25" t="s">
        <v>288</v>
      </c>
      <c r="AT1866" s="25" t="s">
        <v>155</v>
      </c>
      <c r="AU1866" s="25" t="s">
        <v>86</v>
      </c>
      <c r="AY1866" s="25" t="s">
        <v>153</v>
      </c>
      <c r="BE1866" s="217">
        <f>IF(N1866="základní",J1866,0)</f>
        <v>0</v>
      </c>
      <c r="BF1866" s="217">
        <f>IF(N1866="snížená",J1866,0)</f>
        <v>0</v>
      </c>
      <c r="BG1866" s="217">
        <f>IF(N1866="zákl. přenesená",J1866,0)</f>
        <v>0</v>
      </c>
      <c r="BH1866" s="217">
        <f>IF(N1866="sníž. přenesená",J1866,0)</f>
        <v>0</v>
      </c>
      <c r="BI1866" s="217">
        <f>IF(N1866="nulová",J1866,0)</f>
        <v>0</v>
      </c>
      <c r="BJ1866" s="25" t="s">
        <v>84</v>
      </c>
      <c r="BK1866" s="217">
        <f>ROUND(I1866*H1866,2)</f>
        <v>0</v>
      </c>
      <c r="BL1866" s="25" t="s">
        <v>288</v>
      </c>
      <c r="BM1866" s="25" t="s">
        <v>1699</v>
      </c>
    </row>
    <row r="1867" spans="2:51" s="13" customFormat="1" ht="13.5">
      <c r="B1867" s="230"/>
      <c r="C1867" s="231"/>
      <c r="D1867" s="220" t="s">
        <v>162</v>
      </c>
      <c r="E1867" s="232" t="s">
        <v>34</v>
      </c>
      <c r="F1867" s="233" t="s">
        <v>84</v>
      </c>
      <c r="G1867" s="231"/>
      <c r="H1867" s="234">
        <v>1</v>
      </c>
      <c r="I1867" s="235"/>
      <c r="J1867" s="231"/>
      <c r="K1867" s="231"/>
      <c r="L1867" s="236"/>
      <c r="M1867" s="237"/>
      <c r="N1867" s="238"/>
      <c r="O1867" s="238"/>
      <c r="P1867" s="238"/>
      <c r="Q1867" s="238"/>
      <c r="R1867" s="238"/>
      <c r="S1867" s="238"/>
      <c r="T1867" s="239"/>
      <c r="AT1867" s="240" t="s">
        <v>162</v>
      </c>
      <c r="AU1867" s="240" t="s">
        <v>86</v>
      </c>
      <c r="AV1867" s="13" t="s">
        <v>86</v>
      </c>
      <c r="AW1867" s="13" t="s">
        <v>41</v>
      </c>
      <c r="AX1867" s="13" t="s">
        <v>77</v>
      </c>
      <c r="AY1867" s="240" t="s">
        <v>153</v>
      </c>
    </row>
    <row r="1868" spans="2:51" s="14" customFormat="1" ht="13.5">
      <c r="B1868" s="241"/>
      <c r="C1868" s="242"/>
      <c r="D1868" s="243" t="s">
        <v>162</v>
      </c>
      <c r="E1868" s="244" t="s">
        <v>34</v>
      </c>
      <c r="F1868" s="245" t="s">
        <v>168</v>
      </c>
      <c r="G1868" s="242"/>
      <c r="H1868" s="246">
        <v>1</v>
      </c>
      <c r="I1868" s="247"/>
      <c r="J1868" s="242"/>
      <c r="K1868" s="242"/>
      <c r="L1868" s="248"/>
      <c r="M1868" s="249"/>
      <c r="N1868" s="250"/>
      <c r="O1868" s="250"/>
      <c r="P1868" s="250"/>
      <c r="Q1868" s="250"/>
      <c r="R1868" s="250"/>
      <c r="S1868" s="250"/>
      <c r="T1868" s="251"/>
      <c r="AT1868" s="252" t="s">
        <v>162</v>
      </c>
      <c r="AU1868" s="252" t="s">
        <v>86</v>
      </c>
      <c r="AV1868" s="14" t="s">
        <v>160</v>
      </c>
      <c r="AW1868" s="14" t="s">
        <v>41</v>
      </c>
      <c r="AX1868" s="14" t="s">
        <v>84</v>
      </c>
      <c r="AY1868" s="252" t="s">
        <v>153</v>
      </c>
    </row>
    <row r="1869" spans="2:65" s="1" customFormat="1" ht="22.5" customHeight="1">
      <c r="B1869" s="43"/>
      <c r="C1869" s="206" t="s">
        <v>1700</v>
      </c>
      <c r="D1869" s="206" t="s">
        <v>155</v>
      </c>
      <c r="E1869" s="207" t="s">
        <v>1701</v>
      </c>
      <c r="F1869" s="208" t="s">
        <v>1702</v>
      </c>
      <c r="G1869" s="209" t="s">
        <v>423</v>
      </c>
      <c r="H1869" s="210">
        <v>1</v>
      </c>
      <c r="I1869" s="211"/>
      <c r="J1869" s="212">
        <f>ROUND(I1869*H1869,2)</f>
        <v>0</v>
      </c>
      <c r="K1869" s="208" t="s">
        <v>34</v>
      </c>
      <c r="L1869" s="63"/>
      <c r="M1869" s="213" t="s">
        <v>34</v>
      </c>
      <c r="N1869" s="214" t="s">
        <v>48</v>
      </c>
      <c r="O1869" s="44"/>
      <c r="P1869" s="215">
        <f>O1869*H1869</f>
        <v>0</v>
      </c>
      <c r="Q1869" s="215">
        <v>0</v>
      </c>
      <c r="R1869" s="215">
        <f>Q1869*H1869</f>
        <v>0</v>
      </c>
      <c r="S1869" s="215">
        <v>0</v>
      </c>
      <c r="T1869" s="216">
        <f>S1869*H1869</f>
        <v>0</v>
      </c>
      <c r="AR1869" s="25" t="s">
        <v>288</v>
      </c>
      <c r="AT1869" s="25" t="s">
        <v>155</v>
      </c>
      <c r="AU1869" s="25" t="s">
        <v>86</v>
      </c>
      <c r="AY1869" s="25" t="s">
        <v>153</v>
      </c>
      <c r="BE1869" s="217">
        <f>IF(N1869="základní",J1869,0)</f>
        <v>0</v>
      </c>
      <c r="BF1869" s="217">
        <f>IF(N1869="snížená",J1869,0)</f>
        <v>0</v>
      </c>
      <c r="BG1869" s="217">
        <f>IF(N1869="zákl. přenesená",J1869,0)</f>
        <v>0</v>
      </c>
      <c r="BH1869" s="217">
        <f>IF(N1869="sníž. přenesená",J1869,0)</f>
        <v>0</v>
      </c>
      <c r="BI1869" s="217">
        <f>IF(N1869="nulová",J1869,0)</f>
        <v>0</v>
      </c>
      <c r="BJ1869" s="25" t="s">
        <v>84</v>
      </c>
      <c r="BK1869" s="217">
        <f>ROUND(I1869*H1869,2)</f>
        <v>0</v>
      </c>
      <c r="BL1869" s="25" t="s">
        <v>288</v>
      </c>
      <c r="BM1869" s="25" t="s">
        <v>1703</v>
      </c>
    </row>
    <row r="1870" spans="2:51" s="13" customFormat="1" ht="13.5">
      <c r="B1870" s="230"/>
      <c r="C1870" s="231"/>
      <c r="D1870" s="220" t="s">
        <v>162</v>
      </c>
      <c r="E1870" s="232" t="s">
        <v>34</v>
      </c>
      <c r="F1870" s="233" t="s">
        <v>1704</v>
      </c>
      <c r="G1870" s="231"/>
      <c r="H1870" s="234">
        <v>1</v>
      </c>
      <c r="I1870" s="235"/>
      <c r="J1870" s="231"/>
      <c r="K1870" s="231"/>
      <c r="L1870" s="236"/>
      <c r="M1870" s="237"/>
      <c r="N1870" s="238"/>
      <c r="O1870" s="238"/>
      <c r="P1870" s="238"/>
      <c r="Q1870" s="238"/>
      <c r="R1870" s="238"/>
      <c r="S1870" s="238"/>
      <c r="T1870" s="239"/>
      <c r="AT1870" s="240" t="s">
        <v>162</v>
      </c>
      <c r="AU1870" s="240" t="s">
        <v>86</v>
      </c>
      <c r="AV1870" s="13" t="s">
        <v>86</v>
      </c>
      <c r="AW1870" s="13" t="s">
        <v>41</v>
      </c>
      <c r="AX1870" s="13" t="s">
        <v>77</v>
      </c>
      <c r="AY1870" s="240" t="s">
        <v>153</v>
      </c>
    </row>
    <row r="1871" spans="2:51" s="14" customFormat="1" ht="13.5">
      <c r="B1871" s="241"/>
      <c r="C1871" s="242"/>
      <c r="D1871" s="243" t="s">
        <v>162</v>
      </c>
      <c r="E1871" s="244" t="s">
        <v>34</v>
      </c>
      <c r="F1871" s="245" t="s">
        <v>168</v>
      </c>
      <c r="G1871" s="242"/>
      <c r="H1871" s="246">
        <v>1</v>
      </c>
      <c r="I1871" s="247"/>
      <c r="J1871" s="242"/>
      <c r="K1871" s="242"/>
      <c r="L1871" s="248"/>
      <c r="M1871" s="249"/>
      <c r="N1871" s="250"/>
      <c r="O1871" s="250"/>
      <c r="P1871" s="250"/>
      <c r="Q1871" s="250"/>
      <c r="R1871" s="250"/>
      <c r="S1871" s="250"/>
      <c r="T1871" s="251"/>
      <c r="AT1871" s="252" t="s">
        <v>162</v>
      </c>
      <c r="AU1871" s="252" t="s">
        <v>86</v>
      </c>
      <c r="AV1871" s="14" t="s">
        <v>160</v>
      </c>
      <c r="AW1871" s="14" t="s">
        <v>41</v>
      </c>
      <c r="AX1871" s="14" t="s">
        <v>84</v>
      </c>
      <c r="AY1871" s="252" t="s">
        <v>153</v>
      </c>
    </row>
    <row r="1872" spans="2:65" s="1" customFormat="1" ht="22.5" customHeight="1">
      <c r="B1872" s="43"/>
      <c r="C1872" s="206" t="s">
        <v>1705</v>
      </c>
      <c r="D1872" s="206" t="s">
        <v>155</v>
      </c>
      <c r="E1872" s="207" t="s">
        <v>1706</v>
      </c>
      <c r="F1872" s="208" t="s">
        <v>1707</v>
      </c>
      <c r="G1872" s="209" t="s">
        <v>423</v>
      </c>
      <c r="H1872" s="210">
        <v>1.1</v>
      </c>
      <c r="I1872" s="211"/>
      <c r="J1872" s="212">
        <f>ROUND(I1872*H1872,2)</f>
        <v>0</v>
      </c>
      <c r="K1872" s="208" t="s">
        <v>34</v>
      </c>
      <c r="L1872" s="63"/>
      <c r="M1872" s="213" t="s">
        <v>34</v>
      </c>
      <c r="N1872" s="214" t="s">
        <v>48</v>
      </c>
      <c r="O1872" s="44"/>
      <c r="P1872" s="215">
        <f>O1872*H1872</f>
        <v>0</v>
      </c>
      <c r="Q1872" s="215">
        <v>0</v>
      </c>
      <c r="R1872" s="215">
        <f>Q1872*H1872</f>
        <v>0</v>
      </c>
      <c r="S1872" s="215">
        <v>0</v>
      </c>
      <c r="T1872" s="216">
        <f>S1872*H1872</f>
        <v>0</v>
      </c>
      <c r="AR1872" s="25" t="s">
        <v>288</v>
      </c>
      <c r="AT1872" s="25" t="s">
        <v>155</v>
      </c>
      <c r="AU1872" s="25" t="s">
        <v>86</v>
      </c>
      <c r="AY1872" s="25" t="s">
        <v>153</v>
      </c>
      <c r="BE1872" s="217">
        <f>IF(N1872="základní",J1872,0)</f>
        <v>0</v>
      </c>
      <c r="BF1872" s="217">
        <f>IF(N1872="snížená",J1872,0)</f>
        <v>0</v>
      </c>
      <c r="BG1872" s="217">
        <f>IF(N1872="zákl. přenesená",J1872,0)</f>
        <v>0</v>
      </c>
      <c r="BH1872" s="217">
        <f>IF(N1872="sníž. přenesená",J1872,0)</f>
        <v>0</v>
      </c>
      <c r="BI1872" s="217">
        <f>IF(N1872="nulová",J1872,0)</f>
        <v>0</v>
      </c>
      <c r="BJ1872" s="25" t="s">
        <v>84</v>
      </c>
      <c r="BK1872" s="217">
        <f>ROUND(I1872*H1872,2)</f>
        <v>0</v>
      </c>
      <c r="BL1872" s="25" t="s">
        <v>288</v>
      </c>
      <c r="BM1872" s="25" t="s">
        <v>1708</v>
      </c>
    </row>
    <row r="1873" spans="2:51" s="13" customFormat="1" ht="13.5">
      <c r="B1873" s="230"/>
      <c r="C1873" s="231"/>
      <c r="D1873" s="220" t="s">
        <v>162</v>
      </c>
      <c r="E1873" s="232" t="s">
        <v>34</v>
      </c>
      <c r="F1873" s="233" t="s">
        <v>1709</v>
      </c>
      <c r="G1873" s="231"/>
      <c r="H1873" s="234">
        <v>1.1</v>
      </c>
      <c r="I1873" s="235"/>
      <c r="J1873" s="231"/>
      <c r="K1873" s="231"/>
      <c r="L1873" s="236"/>
      <c r="M1873" s="237"/>
      <c r="N1873" s="238"/>
      <c r="O1873" s="238"/>
      <c r="P1873" s="238"/>
      <c r="Q1873" s="238"/>
      <c r="R1873" s="238"/>
      <c r="S1873" s="238"/>
      <c r="T1873" s="239"/>
      <c r="AT1873" s="240" t="s">
        <v>162</v>
      </c>
      <c r="AU1873" s="240" t="s">
        <v>86</v>
      </c>
      <c r="AV1873" s="13" t="s">
        <v>86</v>
      </c>
      <c r="AW1873" s="13" t="s">
        <v>41</v>
      </c>
      <c r="AX1873" s="13" t="s">
        <v>77</v>
      </c>
      <c r="AY1873" s="240" t="s">
        <v>153</v>
      </c>
    </row>
    <row r="1874" spans="2:51" s="14" customFormat="1" ht="13.5">
      <c r="B1874" s="241"/>
      <c r="C1874" s="242"/>
      <c r="D1874" s="243" t="s">
        <v>162</v>
      </c>
      <c r="E1874" s="244" t="s">
        <v>34</v>
      </c>
      <c r="F1874" s="245" t="s">
        <v>168</v>
      </c>
      <c r="G1874" s="242"/>
      <c r="H1874" s="246">
        <v>1.1</v>
      </c>
      <c r="I1874" s="247"/>
      <c r="J1874" s="242"/>
      <c r="K1874" s="242"/>
      <c r="L1874" s="248"/>
      <c r="M1874" s="249"/>
      <c r="N1874" s="250"/>
      <c r="O1874" s="250"/>
      <c r="P1874" s="250"/>
      <c r="Q1874" s="250"/>
      <c r="R1874" s="250"/>
      <c r="S1874" s="250"/>
      <c r="T1874" s="251"/>
      <c r="AT1874" s="252" t="s">
        <v>162</v>
      </c>
      <c r="AU1874" s="252" t="s">
        <v>86</v>
      </c>
      <c r="AV1874" s="14" t="s">
        <v>160</v>
      </c>
      <c r="AW1874" s="14" t="s">
        <v>41</v>
      </c>
      <c r="AX1874" s="14" t="s">
        <v>84</v>
      </c>
      <c r="AY1874" s="252" t="s">
        <v>153</v>
      </c>
    </row>
    <row r="1875" spans="2:65" s="1" customFormat="1" ht="22.5" customHeight="1">
      <c r="B1875" s="43"/>
      <c r="C1875" s="206" t="s">
        <v>1710</v>
      </c>
      <c r="D1875" s="206" t="s">
        <v>155</v>
      </c>
      <c r="E1875" s="207" t="s">
        <v>1711</v>
      </c>
      <c r="F1875" s="208" t="s">
        <v>1712</v>
      </c>
      <c r="G1875" s="209" t="s">
        <v>423</v>
      </c>
      <c r="H1875" s="210">
        <v>1</v>
      </c>
      <c r="I1875" s="211"/>
      <c r="J1875" s="212">
        <f>ROUND(I1875*H1875,2)</f>
        <v>0</v>
      </c>
      <c r="K1875" s="208" t="s">
        <v>34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0</v>
      </c>
      <c r="R1875" s="215">
        <f>Q1875*H1875</f>
        <v>0</v>
      </c>
      <c r="S1875" s="215">
        <v>0</v>
      </c>
      <c r="T1875" s="216">
        <f>S1875*H1875</f>
        <v>0</v>
      </c>
      <c r="AR1875" s="25" t="s">
        <v>288</v>
      </c>
      <c r="AT1875" s="25" t="s">
        <v>155</v>
      </c>
      <c r="AU1875" s="25" t="s">
        <v>86</v>
      </c>
      <c r="AY1875" s="25" t="s">
        <v>153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288</v>
      </c>
      <c r="BM1875" s="25" t="s">
        <v>1713</v>
      </c>
    </row>
    <row r="1876" spans="2:51" s="13" customFormat="1" ht="13.5">
      <c r="B1876" s="230"/>
      <c r="C1876" s="231"/>
      <c r="D1876" s="220" t="s">
        <v>162</v>
      </c>
      <c r="E1876" s="232" t="s">
        <v>34</v>
      </c>
      <c r="F1876" s="233" t="s">
        <v>84</v>
      </c>
      <c r="G1876" s="231"/>
      <c r="H1876" s="234">
        <v>1</v>
      </c>
      <c r="I1876" s="235"/>
      <c r="J1876" s="231"/>
      <c r="K1876" s="231"/>
      <c r="L1876" s="236"/>
      <c r="M1876" s="237"/>
      <c r="N1876" s="238"/>
      <c r="O1876" s="238"/>
      <c r="P1876" s="238"/>
      <c r="Q1876" s="238"/>
      <c r="R1876" s="238"/>
      <c r="S1876" s="238"/>
      <c r="T1876" s="239"/>
      <c r="AT1876" s="240" t="s">
        <v>162</v>
      </c>
      <c r="AU1876" s="240" t="s">
        <v>86</v>
      </c>
      <c r="AV1876" s="13" t="s">
        <v>86</v>
      </c>
      <c r="AW1876" s="13" t="s">
        <v>41</v>
      </c>
      <c r="AX1876" s="13" t="s">
        <v>77</v>
      </c>
      <c r="AY1876" s="240" t="s">
        <v>153</v>
      </c>
    </row>
    <row r="1877" spans="2:51" s="14" customFormat="1" ht="13.5">
      <c r="B1877" s="241"/>
      <c r="C1877" s="242"/>
      <c r="D1877" s="243" t="s">
        <v>162</v>
      </c>
      <c r="E1877" s="244" t="s">
        <v>34</v>
      </c>
      <c r="F1877" s="245" t="s">
        <v>168</v>
      </c>
      <c r="G1877" s="242"/>
      <c r="H1877" s="246">
        <v>1</v>
      </c>
      <c r="I1877" s="247"/>
      <c r="J1877" s="242"/>
      <c r="K1877" s="242"/>
      <c r="L1877" s="248"/>
      <c r="M1877" s="249"/>
      <c r="N1877" s="250"/>
      <c r="O1877" s="250"/>
      <c r="P1877" s="250"/>
      <c r="Q1877" s="250"/>
      <c r="R1877" s="250"/>
      <c r="S1877" s="250"/>
      <c r="T1877" s="251"/>
      <c r="AT1877" s="252" t="s">
        <v>162</v>
      </c>
      <c r="AU1877" s="252" t="s">
        <v>86</v>
      </c>
      <c r="AV1877" s="14" t="s">
        <v>160</v>
      </c>
      <c r="AW1877" s="14" t="s">
        <v>41</v>
      </c>
      <c r="AX1877" s="14" t="s">
        <v>84</v>
      </c>
      <c r="AY1877" s="252" t="s">
        <v>153</v>
      </c>
    </row>
    <row r="1878" spans="2:65" s="1" customFormat="1" ht="22.5" customHeight="1">
      <c r="B1878" s="43"/>
      <c r="C1878" s="206" t="s">
        <v>1714</v>
      </c>
      <c r="D1878" s="206" t="s">
        <v>155</v>
      </c>
      <c r="E1878" s="207" t="s">
        <v>1715</v>
      </c>
      <c r="F1878" s="208" t="s">
        <v>1716</v>
      </c>
      <c r="G1878" s="209" t="s">
        <v>218</v>
      </c>
      <c r="H1878" s="210">
        <v>1.296</v>
      </c>
      <c r="I1878" s="211"/>
      <c r="J1878" s="212">
        <f>ROUND(I1878*H1878,2)</f>
        <v>0</v>
      </c>
      <c r="K1878" s="208" t="s">
        <v>34</v>
      </c>
      <c r="L1878" s="63"/>
      <c r="M1878" s="213" t="s">
        <v>34</v>
      </c>
      <c r="N1878" s="214" t="s">
        <v>48</v>
      </c>
      <c r="O1878" s="44"/>
      <c r="P1878" s="215">
        <f>O1878*H1878</f>
        <v>0</v>
      </c>
      <c r="Q1878" s="215">
        <v>0</v>
      </c>
      <c r="R1878" s="215">
        <f>Q1878*H1878</f>
        <v>0</v>
      </c>
      <c r="S1878" s="215">
        <v>0</v>
      </c>
      <c r="T1878" s="216">
        <f>S1878*H1878</f>
        <v>0</v>
      </c>
      <c r="AR1878" s="25" t="s">
        <v>288</v>
      </c>
      <c r="AT1878" s="25" t="s">
        <v>155</v>
      </c>
      <c r="AU1878" s="25" t="s">
        <v>86</v>
      </c>
      <c r="AY1878" s="25" t="s">
        <v>153</v>
      </c>
      <c r="BE1878" s="217">
        <f>IF(N1878="základní",J1878,0)</f>
        <v>0</v>
      </c>
      <c r="BF1878" s="217">
        <f>IF(N1878="snížená",J1878,0)</f>
        <v>0</v>
      </c>
      <c r="BG1878" s="217">
        <f>IF(N1878="zákl. přenesená",J1878,0)</f>
        <v>0</v>
      </c>
      <c r="BH1878" s="217">
        <f>IF(N1878="sníž. přenesená",J1878,0)</f>
        <v>0</v>
      </c>
      <c r="BI1878" s="217">
        <f>IF(N1878="nulová",J1878,0)</f>
        <v>0</v>
      </c>
      <c r="BJ1878" s="25" t="s">
        <v>84</v>
      </c>
      <c r="BK1878" s="217">
        <f>ROUND(I1878*H1878,2)</f>
        <v>0</v>
      </c>
      <c r="BL1878" s="25" t="s">
        <v>288</v>
      </c>
      <c r="BM1878" s="25" t="s">
        <v>1717</v>
      </c>
    </row>
    <row r="1879" spans="2:51" s="12" customFormat="1" ht="27">
      <c r="B1879" s="218"/>
      <c r="C1879" s="219"/>
      <c r="D1879" s="220" t="s">
        <v>162</v>
      </c>
      <c r="E1879" s="221" t="s">
        <v>34</v>
      </c>
      <c r="F1879" s="222" t="s">
        <v>1718</v>
      </c>
      <c r="G1879" s="219"/>
      <c r="H1879" s="223" t="s">
        <v>34</v>
      </c>
      <c r="I1879" s="224"/>
      <c r="J1879" s="219"/>
      <c r="K1879" s="219"/>
      <c r="L1879" s="225"/>
      <c r="M1879" s="226"/>
      <c r="N1879" s="227"/>
      <c r="O1879" s="227"/>
      <c r="P1879" s="227"/>
      <c r="Q1879" s="227"/>
      <c r="R1879" s="227"/>
      <c r="S1879" s="227"/>
      <c r="T1879" s="228"/>
      <c r="AT1879" s="229" t="s">
        <v>162</v>
      </c>
      <c r="AU1879" s="229" t="s">
        <v>86</v>
      </c>
      <c r="AV1879" s="12" t="s">
        <v>84</v>
      </c>
      <c r="AW1879" s="12" t="s">
        <v>41</v>
      </c>
      <c r="AX1879" s="12" t="s">
        <v>77</v>
      </c>
      <c r="AY1879" s="229" t="s">
        <v>153</v>
      </c>
    </row>
    <row r="1880" spans="2:51" s="12" customFormat="1" ht="27">
      <c r="B1880" s="218"/>
      <c r="C1880" s="219"/>
      <c r="D1880" s="220" t="s">
        <v>162</v>
      </c>
      <c r="E1880" s="221" t="s">
        <v>34</v>
      </c>
      <c r="F1880" s="222" t="s">
        <v>1719</v>
      </c>
      <c r="G1880" s="219"/>
      <c r="H1880" s="223" t="s">
        <v>34</v>
      </c>
      <c r="I1880" s="224"/>
      <c r="J1880" s="219"/>
      <c r="K1880" s="219"/>
      <c r="L1880" s="225"/>
      <c r="M1880" s="226"/>
      <c r="N1880" s="227"/>
      <c r="O1880" s="227"/>
      <c r="P1880" s="227"/>
      <c r="Q1880" s="227"/>
      <c r="R1880" s="227"/>
      <c r="S1880" s="227"/>
      <c r="T1880" s="228"/>
      <c r="AT1880" s="229" t="s">
        <v>162</v>
      </c>
      <c r="AU1880" s="229" t="s">
        <v>86</v>
      </c>
      <c r="AV1880" s="12" t="s">
        <v>84</v>
      </c>
      <c r="AW1880" s="12" t="s">
        <v>41</v>
      </c>
      <c r="AX1880" s="12" t="s">
        <v>77</v>
      </c>
      <c r="AY1880" s="229" t="s">
        <v>153</v>
      </c>
    </row>
    <row r="1881" spans="2:51" s="12" customFormat="1" ht="27">
      <c r="B1881" s="218"/>
      <c r="C1881" s="219"/>
      <c r="D1881" s="220" t="s">
        <v>162</v>
      </c>
      <c r="E1881" s="221" t="s">
        <v>34</v>
      </c>
      <c r="F1881" s="222" t="s">
        <v>1720</v>
      </c>
      <c r="G1881" s="219"/>
      <c r="H1881" s="223" t="s">
        <v>34</v>
      </c>
      <c r="I1881" s="224"/>
      <c r="J1881" s="219"/>
      <c r="K1881" s="219"/>
      <c r="L1881" s="225"/>
      <c r="M1881" s="226"/>
      <c r="N1881" s="227"/>
      <c r="O1881" s="227"/>
      <c r="P1881" s="227"/>
      <c r="Q1881" s="227"/>
      <c r="R1881" s="227"/>
      <c r="S1881" s="227"/>
      <c r="T1881" s="228"/>
      <c r="AT1881" s="229" t="s">
        <v>162</v>
      </c>
      <c r="AU1881" s="229" t="s">
        <v>86</v>
      </c>
      <c r="AV1881" s="12" t="s">
        <v>84</v>
      </c>
      <c r="AW1881" s="12" t="s">
        <v>41</v>
      </c>
      <c r="AX1881" s="12" t="s">
        <v>77</v>
      </c>
      <c r="AY1881" s="229" t="s">
        <v>153</v>
      </c>
    </row>
    <row r="1882" spans="2:51" s="12" customFormat="1" ht="13.5">
      <c r="B1882" s="218"/>
      <c r="C1882" s="219"/>
      <c r="D1882" s="220" t="s">
        <v>162</v>
      </c>
      <c r="E1882" s="221" t="s">
        <v>34</v>
      </c>
      <c r="F1882" s="222" t="s">
        <v>1721</v>
      </c>
      <c r="G1882" s="219"/>
      <c r="H1882" s="223" t="s">
        <v>34</v>
      </c>
      <c r="I1882" s="224"/>
      <c r="J1882" s="219"/>
      <c r="K1882" s="219"/>
      <c r="L1882" s="225"/>
      <c r="M1882" s="226"/>
      <c r="N1882" s="227"/>
      <c r="O1882" s="227"/>
      <c r="P1882" s="227"/>
      <c r="Q1882" s="227"/>
      <c r="R1882" s="227"/>
      <c r="S1882" s="227"/>
      <c r="T1882" s="228"/>
      <c r="AT1882" s="229" t="s">
        <v>162</v>
      </c>
      <c r="AU1882" s="229" t="s">
        <v>86</v>
      </c>
      <c r="AV1882" s="12" t="s">
        <v>84</v>
      </c>
      <c r="AW1882" s="12" t="s">
        <v>41</v>
      </c>
      <c r="AX1882" s="12" t="s">
        <v>77</v>
      </c>
      <c r="AY1882" s="229" t="s">
        <v>153</v>
      </c>
    </row>
    <row r="1883" spans="2:51" s="12" customFormat="1" ht="13.5">
      <c r="B1883" s="218"/>
      <c r="C1883" s="219"/>
      <c r="D1883" s="220" t="s">
        <v>162</v>
      </c>
      <c r="E1883" s="221" t="s">
        <v>34</v>
      </c>
      <c r="F1883" s="222" t="s">
        <v>1722</v>
      </c>
      <c r="G1883" s="219"/>
      <c r="H1883" s="223" t="s">
        <v>34</v>
      </c>
      <c r="I1883" s="224"/>
      <c r="J1883" s="219"/>
      <c r="K1883" s="219"/>
      <c r="L1883" s="225"/>
      <c r="M1883" s="226"/>
      <c r="N1883" s="227"/>
      <c r="O1883" s="227"/>
      <c r="P1883" s="227"/>
      <c r="Q1883" s="227"/>
      <c r="R1883" s="227"/>
      <c r="S1883" s="227"/>
      <c r="T1883" s="228"/>
      <c r="AT1883" s="229" t="s">
        <v>162</v>
      </c>
      <c r="AU1883" s="229" t="s">
        <v>86</v>
      </c>
      <c r="AV1883" s="12" t="s">
        <v>84</v>
      </c>
      <c r="AW1883" s="12" t="s">
        <v>41</v>
      </c>
      <c r="AX1883" s="12" t="s">
        <v>77</v>
      </c>
      <c r="AY1883" s="229" t="s">
        <v>153</v>
      </c>
    </row>
    <row r="1884" spans="2:51" s="13" customFormat="1" ht="13.5">
      <c r="B1884" s="230"/>
      <c r="C1884" s="231"/>
      <c r="D1884" s="220" t="s">
        <v>162</v>
      </c>
      <c r="E1884" s="232" t="s">
        <v>34</v>
      </c>
      <c r="F1884" s="233" t="s">
        <v>1723</v>
      </c>
      <c r="G1884" s="231"/>
      <c r="H1884" s="234">
        <v>1.296</v>
      </c>
      <c r="I1884" s="235"/>
      <c r="J1884" s="231"/>
      <c r="K1884" s="231"/>
      <c r="L1884" s="236"/>
      <c r="M1884" s="237"/>
      <c r="N1884" s="238"/>
      <c r="O1884" s="238"/>
      <c r="P1884" s="238"/>
      <c r="Q1884" s="238"/>
      <c r="R1884" s="238"/>
      <c r="S1884" s="238"/>
      <c r="T1884" s="239"/>
      <c r="AT1884" s="240" t="s">
        <v>162</v>
      </c>
      <c r="AU1884" s="240" t="s">
        <v>86</v>
      </c>
      <c r="AV1884" s="13" t="s">
        <v>86</v>
      </c>
      <c r="AW1884" s="13" t="s">
        <v>41</v>
      </c>
      <c r="AX1884" s="13" t="s">
        <v>77</v>
      </c>
      <c r="AY1884" s="240" t="s">
        <v>153</v>
      </c>
    </row>
    <row r="1885" spans="2:51" s="14" customFormat="1" ht="13.5">
      <c r="B1885" s="241"/>
      <c r="C1885" s="242"/>
      <c r="D1885" s="243" t="s">
        <v>162</v>
      </c>
      <c r="E1885" s="244" t="s">
        <v>34</v>
      </c>
      <c r="F1885" s="245" t="s">
        <v>168</v>
      </c>
      <c r="G1885" s="242"/>
      <c r="H1885" s="246">
        <v>1.296</v>
      </c>
      <c r="I1885" s="247"/>
      <c r="J1885" s="242"/>
      <c r="K1885" s="242"/>
      <c r="L1885" s="248"/>
      <c r="M1885" s="249"/>
      <c r="N1885" s="250"/>
      <c r="O1885" s="250"/>
      <c r="P1885" s="250"/>
      <c r="Q1885" s="250"/>
      <c r="R1885" s="250"/>
      <c r="S1885" s="250"/>
      <c r="T1885" s="251"/>
      <c r="AT1885" s="252" t="s">
        <v>162</v>
      </c>
      <c r="AU1885" s="252" t="s">
        <v>86</v>
      </c>
      <c r="AV1885" s="14" t="s">
        <v>160</v>
      </c>
      <c r="AW1885" s="14" t="s">
        <v>41</v>
      </c>
      <c r="AX1885" s="14" t="s">
        <v>84</v>
      </c>
      <c r="AY1885" s="252" t="s">
        <v>153</v>
      </c>
    </row>
    <row r="1886" spans="2:65" s="1" customFormat="1" ht="31.5" customHeight="1">
      <c r="B1886" s="43"/>
      <c r="C1886" s="206" t="s">
        <v>1724</v>
      </c>
      <c r="D1886" s="206" t="s">
        <v>155</v>
      </c>
      <c r="E1886" s="207" t="s">
        <v>1725</v>
      </c>
      <c r="F1886" s="208" t="s">
        <v>1726</v>
      </c>
      <c r="G1886" s="209" t="s">
        <v>982</v>
      </c>
      <c r="H1886" s="289"/>
      <c r="I1886" s="211"/>
      <c r="J1886" s="212">
        <f>ROUND(I1886*H1886,2)</f>
        <v>0</v>
      </c>
      <c r="K1886" s="208" t="s">
        <v>159</v>
      </c>
      <c r="L1886" s="63"/>
      <c r="M1886" s="213" t="s">
        <v>34</v>
      </c>
      <c r="N1886" s="214" t="s">
        <v>48</v>
      </c>
      <c r="O1886" s="44"/>
      <c r="P1886" s="215">
        <f>O1886*H1886</f>
        <v>0</v>
      </c>
      <c r="Q1886" s="215">
        <v>0</v>
      </c>
      <c r="R1886" s="215">
        <f>Q1886*H1886</f>
        <v>0</v>
      </c>
      <c r="S1886" s="215">
        <v>0</v>
      </c>
      <c r="T1886" s="216">
        <f>S1886*H1886</f>
        <v>0</v>
      </c>
      <c r="AR1886" s="25" t="s">
        <v>288</v>
      </c>
      <c r="AT1886" s="25" t="s">
        <v>155</v>
      </c>
      <c r="AU1886" s="25" t="s">
        <v>86</v>
      </c>
      <c r="AY1886" s="25" t="s">
        <v>153</v>
      </c>
      <c r="BE1886" s="217">
        <f>IF(N1886="základní",J1886,0)</f>
        <v>0</v>
      </c>
      <c r="BF1886" s="217">
        <f>IF(N1886="snížená",J1886,0)</f>
        <v>0</v>
      </c>
      <c r="BG1886" s="217">
        <f>IF(N1886="zákl. přenesená",J1886,0)</f>
        <v>0</v>
      </c>
      <c r="BH1886" s="217">
        <f>IF(N1886="sníž. přenesená",J1886,0)</f>
        <v>0</v>
      </c>
      <c r="BI1886" s="217">
        <f>IF(N1886="nulová",J1886,0)</f>
        <v>0</v>
      </c>
      <c r="BJ1886" s="25" t="s">
        <v>84</v>
      </c>
      <c r="BK1886" s="217">
        <f>ROUND(I1886*H1886,2)</f>
        <v>0</v>
      </c>
      <c r="BL1886" s="25" t="s">
        <v>288</v>
      </c>
      <c r="BM1886" s="25" t="s">
        <v>1727</v>
      </c>
    </row>
    <row r="1887" spans="2:63" s="11" customFormat="1" ht="29.85" customHeight="1">
      <c r="B1887" s="189"/>
      <c r="C1887" s="190"/>
      <c r="D1887" s="203" t="s">
        <v>76</v>
      </c>
      <c r="E1887" s="204" t="s">
        <v>1728</v>
      </c>
      <c r="F1887" s="204" t="s">
        <v>1729</v>
      </c>
      <c r="G1887" s="190"/>
      <c r="H1887" s="190"/>
      <c r="I1887" s="193"/>
      <c r="J1887" s="205">
        <f>BK1887</f>
        <v>0</v>
      </c>
      <c r="K1887" s="190"/>
      <c r="L1887" s="195"/>
      <c r="M1887" s="196"/>
      <c r="N1887" s="197"/>
      <c r="O1887" s="197"/>
      <c r="P1887" s="198">
        <f>SUM(P1888:P2027)</f>
        <v>0</v>
      </c>
      <c r="Q1887" s="197"/>
      <c r="R1887" s="198">
        <f>SUM(R1888:R2027)</f>
        <v>8.0305097</v>
      </c>
      <c r="S1887" s="197"/>
      <c r="T1887" s="199">
        <f>SUM(T1888:T2027)</f>
        <v>0</v>
      </c>
      <c r="AR1887" s="200" t="s">
        <v>86</v>
      </c>
      <c r="AT1887" s="201" t="s">
        <v>76</v>
      </c>
      <c r="AU1887" s="201" t="s">
        <v>84</v>
      </c>
      <c r="AY1887" s="200" t="s">
        <v>153</v>
      </c>
      <c r="BK1887" s="202">
        <f>SUM(BK1888:BK2027)</f>
        <v>0</v>
      </c>
    </row>
    <row r="1888" spans="2:65" s="1" customFormat="1" ht="31.5" customHeight="1">
      <c r="B1888" s="43"/>
      <c r="C1888" s="206" t="s">
        <v>1730</v>
      </c>
      <c r="D1888" s="206" t="s">
        <v>155</v>
      </c>
      <c r="E1888" s="207" t="s">
        <v>1731</v>
      </c>
      <c r="F1888" s="208" t="s">
        <v>1732</v>
      </c>
      <c r="G1888" s="209" t="s">
        <v>158</v>
      </c>
      <c r="H1888" s="210">
        <v>54.75</v>
      </c>
      <c r="I1888" s="211"/>
      <c r="J1888" s="212">
        <f>ROUND(I1888*H1888,2)</f>
        <v>0</v>
      </c>
      <c r="K1888" s="208" t="s">
        <v>159</v>
      </c>
      <c r="L1888" s="63"/>
      <c r="M1888" s="213" t="s">
        <v>34</v>
      </c>
      <c r="N1888" s="214" t="s">
        <v>48</v>
      </c>
      <c r="O1888" s="44"/>
      <c r="P1888" s="215">
        <f>O1888*H1888</f>
        <v>0</v>
      </c>
      <c r="Q1888" s="215">
        <v>0.03879</v>
      </c>
      <c r="R1888" s="215">
        <f>Q1888*H1888</f>
        <v>2.1237524999999997</v>
      </c>
      <c r="S1888" s="215">
        <v>0</v>
      </c>
      <c r="T1888" s="216">
        <f>S1888*H1888</f>
        <v>0</v>
      </c>
      <c r="AR1888" s="25" t="s">
        <v>288</v>
      </c>
      <c r="AT1888" s="25" t="s">
        <v>155</v>
      </c>
      <c r="AU1888" s="25" t="s">
        <v>86</v>
      </c>
      <c r="AY1888" s="25" t="s">
        <v>153</v>
      </c>
      <c r="BE1888" s="217">
        <f>IF(N1888="základní",J1888,0)</f>
        <v>0</v>
      </c>
      <c r="BF1888" s="217">
        <f>IF(N1888="snížená",J1888,0)</f>
        <v>0</v>
      </c>
      <c r="BG1888" s="217">
        <f>IF(N1888="zákl. přenesená",J1888,0)</f>
        <v>0</v>
      </c>
      <c r="BH1888" s="217">
        <f>IF(N1888="sníž. přenesená",J1888,0)</f>
        <v>0</v>
      </c>
      <c r="BI1888" s="217">
        <f>IF(N1888="nulová",J1888,0)</f>
        <v>0</v>
      </c>
      <c r="BJ1888" s="25" t="s">
        <v>84</v>
      </c>
      <c r="BK1888" s="217">
        <f>ROUND(I1888*H1888,2)</f>
        <v>0</v>
      </c>
      <c r="BL1888" s="25" t="s">
        <v>288</v>
      </c>
      <c r="BM1888" s="25" t="s">
        <v>1733</v>
      </c>
    </row>
    <row r="1889" spans="2:51" s="12" customFormat="1" ht="13.5">
      <c r="B1889" s="218"/>
      <c r="C1889" s="219"/>
      <c r="D1889" s="220" t="s">
        <v>162</v>
      </c>
      <c r="E1889" s="221" t="s">
        <v>34</v>
      </c>
      <c r="F1889" s="222" t="s">
        <v>173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162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153</v>
      </c>
    </row>
    <row r="1890" spans="2:51" s="12" customFormat="1" ht="13.5">
      <c r="B1890" s="218"/>
      <c r="C1890" s="219"/>
      <c r="D1890" s="220" t="s">
        <v>162</v>
      </c>
      <c r="E1890" s="221" t="s">
        <v>34</v>
      </c>
      <c r="F1890" s="222" t="s">
        <v>174</v>
      </c>
      <c r="G1890" s="219"/>
      <c r="H1890" s="223" t="s">
        <v>34</v>
      </c>
      <c r="I1890" s="224"/>
      <c r="J1890" s="219"/>
      <c r="K1890" s="219"/>
      <c r="L1890" s="225"/>
      <c r="M1890" s="226"/>
      <c r="N1890" s="227"/>
      <c r="O1890" s="227"/>
      <c r="P1890" s="227"/>
      <c r="Q1890" s="227"/>
      <c r="R1890" s="227"/>
      <c r="S1890" s="227"/>
      <c r="T1890" s="228"/>
      <c r="AT1890" s="229" t="s">
        <v>162</v>
      </c>
      <c r="AU1890" s="229" t="s">
        <v>86</v>
      </c>
      <c r="AV1890" s="12" t="s">
        <v>84</v>
      </c>
      <c r="AW1890" s="12" t="s">
        <v>41</v>
      </c>
      <c r="AX1890" s="12" t="s">
        <v>77</v>
      </c>
      <c r="AY1890" s="229" t="s">
        <v>153</v>
      </c>
    </row>
    <row r="1891" spans="2:51" s="13" customFormat="1" ht="13.5">
      <c r="B1891" s="230"/>
      <c r="C1891" s="231"/>
      <c r="D1891" s="220" t="s">
        <v>162</v>
      </c>
      <c r="E1891" s="232" t="s">
        <v>34</v>
      </c>
      <c r="F1891" s="233" t="s">
        <v>175</v>
      </c>
      <c r="G1891" s="231"/>
      <c r="H1891" s="234">
        <v>21.22</v>
      </c>
      <c r="I1891" s="235"/>
      <c r="J1891" s="231"/>
      <c r="K1891" s="231"/>
      <c r="L1891" s="236"/>
      <c r="M1891" s="237"/>
      <c r="N1891" s="238"/>
      <c r="O1891" s="238"/>
      <c r="P1891" s="238"/>
      <c r="Q1891" s="238"/>
      <c r="R1891" s="238"/>
      <c r="S1891" s="238"/>
      <c r="T1891" s="239"/>
      <c r="AT1891" s="240" t="s">
        <v>162</v>
      </c>
      <c r="AU1891" s="240" t="s">
        <v>86</v>
      </c>
      <c r="AV1891" s="13" t="s">
        <v>86</v>
      </c>
      <c r="AW1891" s="13" t="s">
        <v>41</v>
      </c>
      <c r="AX1891" s="13" t="s">
        <v>77</v>
      </c>
      <c r="AY1891" s="240" t="s">
        <v>153</v>
      </c>
    </row>
    <row r="1892" spans="2:51" s="12" customFormat="1" ht="13.5">
      <c r="B1892" s="218"/>
      <c r="C1892" s="219"/>
      <c r="D1892" s="220" t="s">
        <v>162</v>
      </c>
      <c r="E1892" s="221" t="s">
        <v>34</v>
      </c>
      <c r="F1892" s="222" t="s">
        <v>176</v>
      </c>
      <c r="G1892" s="219"/>
      <c r="H1892" s="223" t="s">
        <v>34</v>
      </c>
      <c r="I1892" s="224"/>
      <c r="J1892" s="219"/>
      <c r="K1892" s="219"/>
      <c r="L1892" s="225"/>
      <c r="M1892" s="226"/>
      <c r="N1892" s="227"/>
      <c r="O1892" s="227"/>
      <c r="P1892" s="227"/>
      <c r="Q1892" s="227"/>
      <c r="R1892" s="227"/>
      <c r="S1892" s="227"/>
      <c r="T1892" s="228"/>
      <c r="AT1892" s="229" t="s">
        <v>162</v>
      </c>
      <c r="AU1892" s="229" t="s">
        <v>86</v>
      </c>
      <c r="AV1892" s="12" t="s">
        <v>84</v>
      </c>
      <c r="AW1892" s="12" t="s">
        <v>41</v>
      </c>
      <c r="AX1892" s="12" t="s">
        <v>77</v>
      </c>
      <c r="AY1892" s="229" t="s">
        <v>153</v>
      </c>
    </row>
    <row r="1893" spans="2:51" s="13" customFormat="1" ht="13.5">
      <c r="B1893" s="230"/>
      <c r="C1893" s="231"/>
      <c r="D1893" s="220" t="s">
        <v>162</v>
      </c>
      <c r="E1893" s="232" t="s">
        <v>34</v>
      </c>
      <c r="F1893" s="233" t="s">
        <v>177</v>
      </c>
      <c r="G1893" s="231"/>
      <c r="H1893" s="234">
        <v>10.37</v>
      </c>
      <c r="I1893" s="235"/>
      <c r="J1893" s="231"/>
      <c r="K1893" s="231"/>
      <c r="L1893" s="236"/>
      <c r="M1893" s="237"/>
      <c r="N1893" s="238"/>
      <c r="O1893" s="238"/>
      <c r="P1893" s="238"/>
      <c r="Q1893" s="238"/>
      <c r="R1893" s="238"/>
      <c r="S1893" s="238"/>
      <c r="T1893" s="239"/>
      <c r="AT1893" s="240" t="s">
        <v>162</v>
      </c>
      <c r="AU1893" s="240" t="s">
        <v>86</v>
      </c>
      <c r="AV1893" s="13" t="s">
        <v>86</v>
      </c>
      <c r="AW1893" s="13" t="s">
        <v>41</v>
      </c>
      <c r="AX1893" s="13" t="s">
        <v>77</v>
      </c>
      <c r="AY1893" s="240" t="s">
        <v>153</v>
      </c>
    </row>
    <row r="1894" spans="2:51" s="12" customFormat="1" ht="13.5">
      <c r="B1894" s="218"/>
      <c r="C1894" s="219"/>
      <c r="D1894" s="220" t="s">
        <v>162</v>
      </c>
      <c r="E1894" s="221" t="s">
        <v>34</v>
      </c>
      <c r="F1894" s="222" t="s">
        <v>178</v>
      </c>
      <c r="G1894" s="219"/>
      <c r="H1894" s="223" t="s">
        <v>34</v>
      </c>
      <c r="I1894" s="224"/>
      <c r="J1894" s="219"/>
      <c r="K1894" s="219"/>
      <c r="L1894" s="225"/>
      <c r="M1894" s="226"/>
      <c r="N1894" s="227"/>
      <c r="O1894" s="227"/>
      <c r="P1894" s="227"/>
      <c r="Q1894" s="227"/>
      <c r="R1894" s="227"/>
      <c r="S1894" s="227"/>
      <c r="T1894" s="228"/>
      <c r="AT1894" s="229" t="s">
        <v>162</v>
      </c>
      <c r="AU1894" s="229" t="s">
        <v>86</v>
      </c>
      <c r="AV1894" s="12" t="s">
        <v>84</v>
      </c>
      <c r="AW1894" s="12" t="s">
        <v>41</v>
      </c>
      <c r="AX1894" s="12" t="s">
        <v>77</v>
      </c>
      <c r="AY1894" s="229" t="s">
        <v>153</v>
      </c>
    </row>
    <row r="1895" spans="2:51" s="13" customFormat="1" ht="13.5">
      <c r="B1895" s="230"/>
      <c r="C1895" s="231"/>
      <c r="D1895" s="220" t="s">
        <v>162</v>
      </c>
      <c r="E1895" s="232" t="s">
        <v>34</v>
      </c>
      <c r="F1895" s="233" t="s">
        <v>179</v>
      </c>
      <c r="G1895" s="231"/>
      <c r="H1895" s="234">
        <v>13.63</v>
      </c>
      <c r="I1895" s="235"/>
      <c r="J1895" s="231"/>
      <c r="K1895" s="231"/>
      <c r="L1895" s="236"/>
      <c r="M1895" s="237"/>
      <c r="N1895" s="238"/>
      <c r="O1895" s="238"/>
      <c r="P1895" s="238"/>
      <c r="Q1895" s="238"/>
      <c r="R1895" s="238"/>
      <c r="S1895" s="238"/>
      <c r="T1895" s="239"/>
      <c r="AT1895" s="240" t="s">
        <v>162</v>
      </c>
      <c r="AU1895" s="240" t="s">
        <v>86</v>
      </c>
      <c r="AV1895" s="13" t="s">
        <v>86</v>
      </c>
      <c r="AW1895" s="13" t="s">
        <v>41</v>
      </c>
      <c r="AX1895" s="13" t="s">
        <v>77</v>
      </c>
      <c r="AY1895" s="240" t="s">
        <v>153</v>
      </c>
    </row>
    <row r="1896" spans="2:51" s="12" customFormat="1" ht="13.5">
      <c r="B1896" s="218"/>
      <c r="C1896" s="219"/>
      <c r="D1896" s="220" t="s">
        <v>162</v>
      </c>
      <c r="E1896" s="221" t="s">
        <v>34</v>
      </c>
      <c r="F1896" s="222" t="s">
        <v>180</v>
      </c>
      <c r="G1896" s="219"/>
      <c r="H1896" s="223" t="s">
        <v>34</v>
      </c>
      <c r="I1896" s="224"/>
      <c r="J1896" s="219"/>
      <c r="K1896" s="219"/>
      <c r="L1896" s="225"/>
      <c r="M1896" s="226"/>
      <c r="N1896" s="227"/>
      <c r="O1896" s="227"/>
      <c r="P1896" s="227"/>
      <c r="Q1896" s="227"/>
      <c r="R1896" s="227"/>
      <c r="S1896" s="227"/>
      <c r="T1896" s="228"/>
      <c r="AT1896" s="229" t="s">
        <v>162</v>
      </c>
      <c r="AU1896" s="229" t="s">
        <v>86</v>
      </c>
      <c r="AV1896" s="12" t="s">
        <v>84</v>
      </c>
      <c r="AW1896" s="12" t="s">
        <v>41</v>
      </c>
      <c r="AX1896" s="12" t="s">
        <v>77</v>
      </c>
      <c r="AY1896" s="229" t="s">
        <v>153</v>
      </c>
    </row>
    <row r="1897" spans="2:51" s="13" customFormat="1" ht="13.5">
      <c r="B1897" s="230"/>
      <c r="C1897" s="231"/>
      <c r="D1897" s="220" t="s">
        <v>162</v>
      </c>
      <c r="E1897" s="232" t="s">
        <v>34</v>
      </c>
      <c r="F1897" s="233" t="s">
        <v>181</v>
      </c>
      <c r="G1897" s="231"/>
      <c r="H1897" s="234">
        <v>9.53</v>
      </c>
      <c r="I1897" s="235"/>
      <c r="J1897" s="231"/>
      <c r="K1897" s="231"/>
      <c r="L1897" s="236"/>
      <c r="M1897" s="237"/>
      <c r="N1897" s="238"/>
      <c r="O1897" s="238"/>
      <c r="P1897" s="238"/>
      <c r="Q1897" s="238"/>
      <c r="R1897" s="238"/>
      <c r="S1897" s="238"/>
      <c r="T1897" s="239"/>
      <c r="AT1897" s="240" t="s">
        <v>162</v>
      </c>
      <c r="AU1897" s="240" t="s">
        <v>86</v>
      </c>
      <c r="AV1897" s="13" t="s">
        <v>86</v>
      </c>
      <c r="AW1897" s="13" t="s">
        <v>41</v>
      </c>
      <c r="AX1897" s="13" t="s">
        <v>77</v>
      </c>
      <c r="AY1897" s="240" t="s">
        <v>153</v>
      </c>
    </row>
    <row r="1898" spans="2:51" s="14" customFormat="1" ht="13.5">
      <c r="B1898" s="241"/>
      <c r="C1898" s="242"/>
      <c r="D1898" s="243" t="s">
        <v>162</v>
      </c>
      <c r="E1898" s="244" t="s">
        <v>34</v>
      </c>
      <c r="F1898" s="245" t="s">
        <v>168</v>
      </c>
      <c r="G1898" s="242"/>
      <c r="H1898" s="246">
        <v>54.75</v>
      </c>
      <c r="I1898" s="247"/>
      <c r="J1898" s="242"/>
      <c r="K1898" s="242"/>
      <c r="L1898" s="248"/>
      <c r="M1898" s="249"/>
      <c r="N1898" s="250"/>
      <c r="O1898" s="250"/>
      <c r="P1898" s="250"/>
      <c r="Q1898" s="250"/>
      <c r="R1898" s="250"/>
      <c r="S1898" s="250"/>
      <c r="T1898" s="251"/>
      <c r="AT1898" s="252" t="s">
        <v>162</v>
      </c>
      <c r="AU1898" s="252" t="s">
        <v>86</v>
      </c>
      <c r="AV1898" s="14" t="s">
        <v>160</v>
      </c>
      <c r="AW1898" s="14" t="s">
        <v>41</v>
      </c>
      <c r="AX1898" s="14" t="s">
        <v>84</v>
      </c>
      <c r="AY1898" s="252" t="s">
        <v>153</v>
      </c>
    </row>
    <row r="1899" spans="2:65" s="1" customFormat="1" ht="22.5" customHeight="1">
      <c r="B1899" s="43"/>
      <c r="C1899" s="277" t="s">
        <v>1734</v>
      </c>
      <c r="D1899" s="277" t="s">
        <v>928</v>
      </c>
      <c r="E1899" s="278" t="s">
        <v>1735</v>
      </c>
      <c r="F1899" s="279" t="s">
        <v>1736</v>
      </c>
      <c r="G1899" s="280" t="s">
        <v>318</v>
      </c>
      <c r="H1899" s="281">
        <v>1505.625</v>
      </c>
      <c r="I1899" s="282"/>
      <c r="J1899" s="283">
        <f>ROUND(I1899*H1899,2)</f>
        <v>0</v>
      </c>
      <c r="K1899" s="279" t="s">
        <v>159</v>
      </c>
      <c r="L1899" s="284"/>
      <c r="M1899" s="285" t="s">
        <v>34</v>
      </c>
      <c r="N1899" s="286" t="s">
        <v>48</v>
      </c>
      <c r="O1899" s="44"/>
      <c r="P1899" s="215">
        <f>O1899*H1899</f>
        <v>0</v>
      </c>
      <c r="Q1899" s="215">
        <v>0.00236</v>
      </c>
      <c r="R1899" s="215">
        <f>Q1899*H1899</f>
        <v>3.553275</v>
      </c>
      <c r="S1899" s="215">
        <v>0</v>
      </c>
      <c r="T1899" s="216">
        <f>S1899*H1899</f>
        <v>0</v>
      </c>
      <c r="AR1899" s="25" t="s">
        <v>420</v>
      </c>
      <c r="AT1899" s="25" t="s">
        <v>928</v>
      </c>
      <c r="AU1899" s="25" t="s">
        <v>86</v>
      </c>
      <c r="AY1899" s="25" t="s">
        <v>153</v>
      </c>
      <c r="BE1899" s="217">
        <f>IF(N1899="základní",J1899,0)</f>
        <v>0</v>
      </c>
      <c r="BF1899" s="217">
        <f>IF(N1899="snížená",J1899,0)</f>
        <v>0</v>
      </c>
      <c r="BG1899" s="217">
        <f>IF(N1899="zákl. přenesená",J1899,0)</f>
        <v>0</v>
      </c>
      <c r="BH1899" s="217">
        <f>IF(N1899="sníž. přenesená",J1899,0)</f>
        <v>0</v>
      </c>
      <c r="BI1899" s="217">
        <f>IF(N1899="nulová",J1899,0)</f>
        <v>0</v>
      </c>
      <c r="BJ1899" s="25" t="s">
        <v>84</v>
      </c>
      <c r="BK1899" s="217">
        <f>ROUND(I1899*H1899,2)</f>
        <v>0</v>
      </c>
      <c r="BL1899" s="25" t="s">
        <v>288</v>
      </c>
      <c r="BM1899" s="25" t="s">
        <v>1737</v>
      </c>
    </row>
    <row r="1900" spans="2:47" s="1" customFormat="1" ht="27">
      <c r="B1900" s="43"/>
      <c r="C1900" s="65"/>
      <c r="D1900" s="220" t="s">
        <v>932</v>
      </c>
      <c r="E1900" s="65"/>
      <c r="F1900" s="287" t="s">
        <v>1738</v>
      </c>
      <c r="G1900" s="65"/>
      <c r="H1900" s="65"/>
      <c r="I1900" s="174"/>
      <c r="J1900" s="65"/>
      <c r="K1900" s="65"/>
      <c r="L1900" s="63"/>
      <c r="M1900" s="288"/>
      <c r="N1900" s="44"/>
      <c r="O1900" s="44"/>
      <c r="P1900" s="44"/>
      <c r="Q1900" s="44"/>
      <c r="R1900" s="44"/>
      <c r="S1900" s="44"/>
      <c r="T1900" s="80"/>
      <c r="AT1900" s="25" t="s">
        <v>932</v>
      </c>
      <c r="AU1900" s="25" t="s">
        <v>86</v>
      </c>
    </row>
    <row r="1901" spans="2:51" s="12" customFormat="1" ht="13.5">
      <c r="B1901" s="218"/>
      <c r="C1901" s="219"/>
      <c r="D1901" s="220" t="s">
        <v>162</v>
      </c>
      <c r="E1901" s="221" t="s">
        <v>34</v>
      </c>
      <c r="F1901" s="222" t="s">
        <v>173</v>
      </c>
      <c r="G1901" s="219"/>
      <c r="H1901" s="223" t="s">
        <v>34</v>
      </c>
      <c r="I1901" s="224"/>
      <c r="J1901" s="219"/>
      <c r="K1901" s="219"/>
      <c r="L1901" s="225"/>
      <c r="M1901" s="226"/>
      <c r="N1901" s="227"/>
      <c r="O1901" s="227"/>
      <c r="P1901" s="227"/>
      <c r="Q1901" s="227"/>
      <c r="R1901" s="227"/>
      <c r="S1901" s="227"/>
      <c r="T1901" s="228"/>
      <c r="AT1901" s="229" t="s">
        <v>162</v>
      </c>
      <c r="AU1901" s="229" t="s">
        <v>86</v>
      </c>
      <c r="AV1901" s="12" t="s">
        <v>84</v>
      </c>
      <c r="AW1901" s="12" t="s">
        <v>41</v>
      </c>
      <c r="AX1901" s="12" t="s">
        <v>77</v>
      </c>
      <c r="AY1901" s="229" t="s">
        <v>153</v>
      </c>
    </row>
    <row r="1902" spans="2:51" s="12" customFormat="1" ht="13.5">
      <c r="B1902" s="218"/>
      <c r="C1902" s="219"/>
      <c r="D1902" s="220" t="s">
        <v>162</v>
      </c>
      <c r="E1902" s="221" t="s">
        <v>34</v>
      </c>
      <c r="F1902" s="222" t="s">
        <v>174</v>
      </c>
      <c r="G1902" s="219"/>
      <c r="H1902" s="223" t="s">
        <v>34</v>
      </c>
      <c r="I1902" s="224"/>
      <c r="J1902" s="219"/>
      <c r="K1902" s="219"/>
      <c r="L1902" s="225"/>
      <c r="M1902" s="226"/>
      <c r="N1902" s="227"/>
      <c r="O1902" s="227"/>
      <c r="P1902" s="227"/>
      <c r="Q1902" s="227"/>
      <c r="R1902" s="227"/>
      <c r="S1902" s="227"/>
      <c r="T1902" s="228"/>
      <c r="AT1902" s="229" t="s">
        <v>162</v>
      </c>
      <c r="AU1902" s="229" t="s">
        <v>86</v>
      </c>
      <c r="AV1902" s="12" t="s">
        <v>84</v>
      </c>
      <c r="AW1902" s="12" t="s">
        <v>41</v>
      </c>
      <c r="AX1902" s="12" t="s">
        <v>77</v>
      </c>
      <c r="AY1902" s="229" t="s">
        <v>153</v>
      </c>
    </row>
    <row r="1903" spans="2:51" s="13" customFormat="1" ht="13.5">
      <c r="B1903" s="230"/>
      <c r="C1903" s="231"/>
      <c r="D1903" s="220" t="s">
        <v>162</v>
      </c>
      <c r="E1903" s="232" t="s">
        <v>34</v>
      </c>
      <c r="F1903" s="233" t="s">
        <v>175</v>
      </c>
      <c r="G1903" s="231"/>
      <c r="H1903" s="234">
        <v>21.22</v>
      </c>
      <c r="I1903" s="235"/>
      <c r="J1903" s="231"/>
      <c r="K1903" s="231"/>
      <c r="L1903" s="236"/>
      <c r="M1903" s="237"/>
      <c r="N1903" s="238"/>
      <c r="O1903" s="238"/>
      <c r="P1903" s="238"/>
      <c r="Q1903" s="238"/>
      <c r="R1903" s="238"/>
      <c r="S1903" s="238"/>
      <c r="T1903" s="239"/>
      <c r="AT1903" s="240" t="s">
        <v>162</v>
      </c>
      <c r="AU1903" s="240" t="s">
        <v>86</v>
      </c>
      <c r="AV1903" s="13" t="s">
        <v>86</v>
      </c>
      <c r="AW1903" s="13" t="s">
        <v>41</v>
      </c>
      <c r="AX1903" s="13" t="s">
        <v>77</v>
      </c>
      <c r="AY1903" s="240" t="s">
        <v>153</v>
      </c>
    </row>
    <row r="1904" spans="2:51" s="12" customFormat="1" ht="13.5">
      <c r="B1904" s="218"/>
      <c r="C1904" s="219"/>
      <c r="D1904" s="220" t="s">
        <v>162</v>
      </c>
      <c r="E1904" s="221" t="s">
        <v>34</v>
      </c>
      <c r="F1904" s="222" t="s">
        <v>176</v>
      </c>
      <c r="G1904" s="219"/>
      <c r="H1904" s="223" t="s">
        <v>34</v>
      </c>
      <c r="I1904" s="224"/>
      <c r="J1904" s="219"/>
      <c r="K1904" s="219"/>
      <c r="L1904" s="225"/>
      <c r="M1904" s="226"/>
      <c r="N1904" s="227"/>
      <c r="O1904" s="227"/>
      <c r="P1904" s="227"/>
      <c r="Q1904" s="227"/>
      <c r="R1904" s="227"/>
      <c r="S1904" s="227"/>
      <c r="T1904" s="228"/>
      <c r="AT1904" s="229" t="s">
        <v>162</v>
      </c>
      <c r="AU1904" s="229" t="s">
        <v>86</v>
      </c>
      <c r="AV1904" s="12" t="s">
        <v>84</v>
      </c>
      <c r="AW1904" s="12" t="s">
        <v>41</v>
      </c>
      <c r="AX1904" s="12" t="s">
        <v>77</v>
      </c>
      <c r="AY1904" s="229" t="s">
        <v>153</v>
      </c>
    </row>
    <row r="1905" spans="2:51" s="13" customFormat="1" ht="13.5">
      <c r="B1905" s="230"/>
      <c r="C1905" s="231"/>
      <c r="D1905" s="220" t="s">
        <v>162</v>
      </c>
      <c r="E1905" s="232" t="s">
        <v>34</v>
      </c>
      <c r="F1905" s="233" t="s">
        <v>177</v>
      </c>
      <c r="G1905" s="231"/>
      <c r="H1905" s="234">
        <v>10.37</v>
      </c>
      <c r="I1905" s="235"/>
      <c r="J1905" s="231"/>
      <c r="K1905" s="231"/>
      <c r="L1905" s="236"/>
      <c r="M1905" s="237"/>
      <c r="N1905" s="238"/>
      <c r="O1905" s="238"/>
      <c r="P1905" s="238"/>
      <c r="Q1905" s="238"/>
      <c r="R1905" s="238"/>
      <c r="S1905" s="238"/>
      <c r="T1905" s="239"/>
      <c r="AT1905" s="240" t="s">
        <v>162</v>
      </c>
      <c r="AU1905" s="240" t="s">
        <v>86</v>
      </c>
      <c r="AV1905" s="13" t="s">
        <v>86</v>
      </c>
      <c r="AW1905" s="13" t="s">
        <v>41</v>
      </c>
      <c r="AX1905" s="13" t="s">
        <v>77</v>
      </c>
      <c r="AY1905" s="240" t="s">
        <v>153</v>
      </c>
    </row>
    <row r="1906" spans="2:51" s="12" customFormat="1" ht="13.5">
      <c r="B1906" s="218"/>
      <c r="C1906" s="219"/>
      <c r="D1906" s="220" t="s">
        <v>162</v>
      </c>
      <c r="E1906" s="221" t="s">
        <v>34</v>
      </c>
      <c r="F1906" s="222" t="s">
        <v>178</v>
      </c>
      <c r="G1906" s="219"/>
      <c r="H1906" s="223" t="s">
        <v>34</v>
      </c>
      <c r="I1906" s="224"/>
      <c r="J1906" s="219"/>
      <c r="K1906" s="219"/>
      <c r="L1906" s="225"/>
      <c r="M1906" s="226"/>
      <c r="N1906" s="227"/>
      <c r="O1906" s="227"/>
      <c r="P1906" s="227"/>
      <c r="Q1906" s="227"/>
      <c r="R1906" s="227"/>
      <c r="S1906" s="227"/>
      <c r="T1906" s="228"/>
      <c r="AT1906" s="229" t="s">
        <v>162</v>
      </c>
      <c r="AU1906" s="229" t="s">
        <v>86</v>
      </c>
      <c r="AV1906" s="12" t="s">
        <v>84</v>
      </c>
      <c r="AW1906" s="12" t="s">
        <v>41</v>
      </c>
      <c r="AX1906" s="12" t="s">
        <v>77</v>
      </c>
      <c r="AY1906" s="229" t="s">
        <v>153</v>
      </c>
    </row>
    <row r="1907" spans="2:51" s="13" customFormat="1" ht="13.5">
      <c r="B1907" s="230"/>
      <c r="C1907" s="231"/>
      <c r="D1907" s="220" t="s">
        <v>162</v>
      </c>
      <c r="E1907" s="232" t="s">
        <v>34</v>
      </c>
      <c r="F1907" s="233" t="s">
        <v>179</v>
      </c>
      <c r="G1907" s="231"/>
      <c r="H1907" s="234">
        <v>13.63</v>
      </c>
      <c r="I1907" s="235"/>
      <c r="J1907" s="231"/>
      <c r="K1907" s="231"/>
      <c r="L1907" s="236"/>
      <c r="M1907" s="237"/>
      <c r="N1907" s="238"/>
      <c r="O1907" s="238"/>
      <c r="P1907" s="238"/>
      <c r="Q1907" s="238"/>
      <c r="R1907" s="238"/>
      <c r="S1907" s="238"/>
      <c r="T1907" s="239"/>
      <c r="AT1907" s="240" t="s">
        <v>162</v>
      </c>
      <c r="AU1907" s="240" t="s">
        <v>86</v>
      </c>
      <c r="AV1907" s="13" t="s">
        <v>86</v>
      </c>
      <c r="AW1907" s="13" t="s">
        <v>41</v>
      </c>
      <c r="AX1907" s="13" t="s">
        <v>77</v>
      </c>
      <c r="AY1907" s="240" t="s">
        <v>153</v>
      </c>
    </row>
    <row r="1908" spans="2:51" s="12" customFormat="1" ht="13.5">
      <c r="B1908" s="218"/>
      <c r="C1908" s="219"/>
      <c r="D1908" s="220" t="s">
        <v>162</v>
      </c>
      <c r="E1908" s="221" t="s">
        <v>34</v>
      </c>
      <c r="F1908" s="222" t="s">
        <v>180</v>
      </c>
      <c r="G1908" s="219"/>
      <c r="H1908" s="223" t="s">
        <v>34</v>
      </c>
      <c r="I1908" s="224"/>
      <c r="J1908" s="219"/>
      <c r="K1908" s="219"/>
      <c r="L1908" s="225"/>
      <c r="M1908" s="226"/>
      <c r="N1908" s="227"/>
      <c r="O1908" s="227"/>
      <c r="P1908" s="227"/>
      <c r="Q1908" s="227"/>
      <c r="R1908" s="227"/>
      <c r="S1908" s="227"/>
      <c r="T1908" s="228"/>
      <c r="AT1908" s="229" t="s">
        <v>162</v>
      </c>
      <c r="AU1908" s="229" t="s">
        <v>86</v>
      </c>
      <c r="AV1908" s="12" t="s">
        <v>84</v>
      </c>
      <c r="AW1908" s="12" t="s">
        <v>41</v>
      </c>
      <c r="AX1908" s="12" t="s">
        <v>77</v>
      </c>
      <c r="AY1908" s="229" t="s">
        <v>153</v>
      </c>
    </row>
    <row r="1909" spans="2:51" s="13" customFormat="1" ht="13.5">
      <c r="B1909" s="230"/>
      <c r="C1909" s="231"/>
      <c r="D1909" s="220" t="s">
        <v>162</v>
      </c>
      <c r="E1909" s="232" t="s">
        <v>34</v>
      </c>
      <c r="F1909" s="233" t="s">
        <v>181</v>
      </c>
      <c r="G1909" s="231"/>
      <c r="H1909" s="234">
        <v>9.53</v>
      </c>
      <c r="I1909" s="235"/>
      <c r="J1909" s="231"/>
      <c r="K1909" s="231"/>
      <c r="L1909" s="236"/>
      <c r="M1909" s="237"/>
      <c r="N1909" s="238"/>
      <c r="O1909" s="238"/>
      <c r="P1909" s="238"/>
      <c r="Q1909" s="238"/>
      <c r="R1909" s="238"/>
      <c r="S1909" s="238"/>
      <c r="T1909" s="239"/>
      <c r="AT1909" s="240" t="s">
        <v>162</v>
      </c>
      <c r="AU1909" s="240" t="s">
        <v>86</v>
      </c>
      <c r="AV1909" s="13" t="s">
        <v>86</v>
      </c>
      <c r="AW1909" s="13" t="s">
        <v>41</v>
      </c>
      <c r="AX1909" s="13" t="s">
        <v>77</v>
      </c>
      <c r="AY1909" s="240" t="s">
        <v>153</v>
      </c>
    </row>
    <row r="1910" spans="2:51" s="14" customFormat="1" ht="13.5">
      <c r="B1910" s="241"/>
      <c r="C1910" s="242"/>
      <c r="D1910" s="220" t="s">
        <v>162</v>
      </c>
      <c r="E1910" s="253" t="s">
        <v>34</v>
      </c>
      <c r="F1910" s="254" t="s">
        <v>168</v>
      </c>
      <c r="G1910" s="242"/>
      <c r="H1910" s="255">
        <v>54.75</v>
      </c>
      <c r="I1910" s="247"/>
      <c r="J1910" s="242"/>
      <c r="K1910" s="242"/>
      <c r="L1910" s="248"/>
      <c r="M1910" s="249"/>
      <c r="N1910" s="250"/>
      <c r="O1910" s="250"/>
      <c r="P1910" s="250"/>
      <c r="Q1910" s="250"/>
      <c r="R1910" s="250"/>
      <c r="S1910" s="250"/>
      <c r="T1910" s="251"/>
      <c r="AT1910" s="252" t="s">
        <v>162</v>
      </c>
      <c r="AU1910" s="252" t="s">
        <v>86</v>
      </c>
      <c r="AV1910" s="14" t="s">
        <v>160</v>
      </c>
      <c r="AW1910" s="14" t="s">
        <v>41</v>
      </c>
      <c r="AX1910" s="14" t="s">
        <v>77</v>
      </c>
      <c r="AY1910" s="252" t="s">
        <v>153</v>
      </c>
    </row>
    <row r="1911" spans="2:51" s="13" customFormat="1" ht="13.5">
      <c r="B1911" s="230"/>
      <c r="C1911" s="231"/>
      <c r="D1911" s="220" t="s">
        <v>162</v>
      </c>
      <c r="E1911" s="232" t="s">
        <v>34</v>
      </c>
      <c r="F1911" s="233" t="s">
        <v>1739</v>
      </c>
      <c r="G1911" s="231"/>
      <c r="H1911" s="234">
        <v>1368.75</v>
      </c>
      <c r="I1911" s="235"/>
      <c r="J1911" s="231"/>
      <c r="K1911" s="231"/>
      <c r="L1911" s="236"/>
      <c r="M1911" s="237"/>
      <c r="N1911" s="238"/>
      <c r="O1911" s="238"/>
      <c r="P1911" s="238"/>
      <c r="Q1911" s="238"/>
      <c r="R1911" s="238"/>
      <c r="S1911" s="238"/>
      <c r="T1911" s="239"/>
      <c r="AT1911" s="240" t="s">
        <v>162</v>
      </c>
      <c r="AU1911" s="240" t="s">
        <v>86</v>
      </c>
      <c r="AV1911" s="13" t="s">
        <v>86</v>
      </c>
      <c r="AW1911" s="13" t="s">
        <v>41</v>
      </c>
      <c r="AX1911" s="13" t="s">
        <v>77</v>
      </c>
      <c r="AY1911" s="240" t="s">
        <v>153</v>
      </c>
    </row>
    <row r="1912" spans="2:51" s="14" customFormat="1" ht="13.5">
      <c r="B1912" s="241"/>
      <c r="C1912" s="242"/>
      <c r="D1912" s="220" t="s">
        <v>162</v>
      </c>
      <c r="E1912" s="253" t="s">
        <v>34</v>
      </c>
      <c r="F1912" s="254" t="s">
        <v>168</v>
      </c>
      <c r="G1912" s="242"/>
      <c r="H1912" s="255">
        <v>1368.75</v>
      </c>
      <c r="I1912" s="247"/>
      <c r="J1912" s="242"/>
      <c r="K1912" s="242"/>
      <c r="L1912" s="248"/>
      <c r="M1912" s="249"/>
      <c r="N1912" s="250"/>
      <c r="O1912" s="250"/>
      <c r="P1912" s="250"/>
      <c r="Q1912" s="250"/>
      <c r="R1912" s="250"/>
      <c r="S1912" s="250"/>
      <c r="T1912" s="251"/>
      <c r="AT1912" s="252" t="s">
        <v>162</v>
      </c>
      <c r="AU1912" s="252" t="s">
        <v>86</v>
      </c>
      <c r="AV1912" s="14" t="s">
        <v>160</v>
      </c>
      <c r="AW1912" s="14" t="s">
        <v>41</v>
      </c>
      <c r="AX1912" s="14" t="s">
        <v>77</v>
      </c>
      <c r="AY1912" s="252" t="s">
        <v>153</v>
      </c>
    </row>
    <row r="1913" spans="2:51" s="13" customFormat="1" ht="13.5">
      <c r="B1913" s="230"/>
      <c r="C1913" s="231"/>
      <c r="D1913" s="220" t="s">
        <v>162</v>
      </c>
      <c r="E1913" s="232" t="s">
        <v>34</v>
      </c>
      <c r="F1913" s="233" t="s">
        <v>1740</v>
      </c>
      <c r="G1913" s="231"/>
      <c r="H1913" s="234">
        <v>1505.625</v>
      </c>
      <c r="I1913" s="235"/>
      <c r="J1913" s="231"/>
      <c r="K1913" s="231"/>
      <c r="L1913" s="236"/>
      <c r="M1913" s="237"/>
      <c r="N1913" s="238"/>
      <c r="O1913" s="238"/>
      <c r="P1913" s="238"/>
      <c r="Q1913" s="238"/>
      <c r="R1913" s="238"/>
      <c r="S1913" s="238"/>
      <c r="T1913" s="239"/>
      <c r="AT1913" s="240" t="s">
        <v>162</v>
      </c>
      <c r="AU1913" s="240" t="s">
        <v>86</v>
      </c>
      <c r="AV1913" s="13" t="s">
        <v>86</v>
      </c>
      <c r="AW1913" s="13" t="s">
        <v>41</v>
      </c>
      <c r="AX1913" s="13" t="s">
        <v>77</v>
      </c>
      <c r="AY1913" s="240" t="s">
        <v>153</v>
      </c>
    </row>
    <row r="1914" spans="2:51" s="14" customFormat="1" ht="13.5">
      <c r="B1914" s="241"/>
      <c r="C1914" s="242"/>
      <c r="D1914" s="243" t="s">
        <v>162</v>
      </c>
      <c r="E1914" s="244" t="s">
        <v>34</v>
      </c>
      <c r="F1914" s="245" t="s">
        <v>168</v>
      </c>
      <c r="G1914" s="242"/>
      <c r="H1914" s="246">
        <v>1505.625</v>
      </c>
      <c r="I1914" s="247"/>
      <c r="J1914" s="242"/>
      <c r="K1914" s="242"/>
      <c r="L1914" s="248"/>
      <c r="M1914" s="249"/>
      <c r="N1914" s="250"/>
      <c r="O1914" s="250"/>
      <c r="P1914" s="250"/>
      <c r="Q1914" s="250"/>
      <c r="R1914" s="250"/>
      <c r="S1914" s="250"/>
      <c r="T1914" s="251"/>
      <c r="AT1914" s="252" t="s">
        <v>162</v>
      </c>
      <c r="AU1914" s="252" t="s">
        <v>86</v>
      </c>
      <c r="AV1914" s="14" t="s">
        <v>160</v>
      </c>
      <c r="AW1914" s="14" t="s">
        <v>41</v>
      </c>
      <c r="AX1914" s="14" t="s">
        <v>84</v>
      </c>
      <c r="AY1914" s="252" t="s">
        <v>153</v>
      </c>
    </row>
    <row r="1915" spans="2:65" s="1" customFormat="1" ht="31.5" customHeight="1">
      <c r="B1915" s="43"/>
      <c r="C1915" s="206" t="s">
        <v>1741</v>
      </c>
      <c r="D1915" s="206" t="s">
        <v>155</v>
      </c>
      <c r="E1915" s="207" t="s">
        <v>1742</v>
      </c>
      <c r="F1915" s="208" t="s">
        <v>1743</v>
      </c>
      <c r="G1915" s="209" t="s">
        <v>158</v>
      </c>
      <c r="H1915" s="210">
        <v>84.06</v>
      </c>
      <c r="I1915" s="211"/>
      <c r="J1915" s="212">
        <f>ROUND(I1915*H1915,2)</f>
        <v>0</v>
      </c>
      <c r="K1915" s="208" t="s">
        <v>159</v>
      </c>
      <c r="L1915" s="63"/>
      <c r="M1915" s="213" t="s">
        <v>34</v>
      </c>
      <c r="N1915" s="214" t="s">
        <v>48</v>
      </c>
      <c r="O1915" s="44"/>
      <c r="P1915" s="215">
        <f>O1915*H1915</f>
        <v>0</v>
      </c>
      <c r="Q1915" s="215">
        <v>0.00417</v>
      </c>
      <c r="R1915" s="215">
        <f>Q1915*H1915</f>
        <v>0.3505302</v>
      </c>
      <c r="S1915" s="215">
        <v>0</v>
      </c>
      <c r="T1915" s="216">
        <f>S1915*H1915</f>
        <v>0</v>
      </c>
      <c r="AR1915" s="25" t="s">
        <v>288</v>
      </c>
      <c r="AT1915" s="25" t="s">
        <v>155</v>
      </c>
      <c r="AU1915" s="25" t="s">
        <v>86</v>
      </c>
      <c r="AY1915" s="25" t="s">
        <v>153</v>
      </c>
      <c r="BE1915" s="217">
        <f>IF(N1915="základní",J1915,0)</f>
        <v>0</v>
      </c>
      <c r="BF1915" s="217">
        <f>IF(N1915="snížená",J1915,0)</f>
        <v>0</v>
      </c>
      <c r="BG1915" s="217">
        <f>IF(N1915="zákl. přenesená",J1915,0)</f>
        <v>0</v>
      </c>
      <c r="BH1915" s="217">
        <f>IF(N1915="sníž. přenesená",J1915,0)</f>
        <v>0</v>
      </c>
      <c r="BI1915" s="217">
        <f>IF(N1915="nulová",J1915,0)</f>
        <v>0</v>
      </c>
      <c r="BJ1915" s="25" t="s">
        <v>84</v>
      </c>
      <c r="BK1915" s="217">
        <f>ROUND(I1915*H1915,2)</f>
        <v>0</v>
      </c>
      <c r="BL1915" s="25" t="s">
        <v>288</v>
      </c>
      <c r="BM1915" s="25" t="s">
        <v>1744</v>
      </c>
    </row>
    <row r="1916" spans="2:51" s="12" customFormat="1" ht="13.5">
      <c r="B1916" s="218"/>
      <c r="C1916" s="219"/>
      <c r="D1916" s="220" t="s">
        <v>162</v>
      </c>
      <c r="E1916" s="221" t="s">
        <v>34</v>
      </c>
      <c r="F1916" s="222" t="s">
        <v>1745</v>
      </c>
      <c r="G1916" s="219"/>
      <c r="H1916" s="223" t="s">
        <v>34</v>
      </c>
      <c r="I1916" s="224"/>
      <c r="J1916" s="219"/>
      <c r="K1916" s="219"/>
      <c r="L1916" s="225"/>
      <c r="M1916" s="226"/>
      <c r="N1916" s="227"/>
      <c r="O1916" s="227"/>
      <c r="P1916" s="227"/>
      <c r="Q1916" s="227"/>
      <c r="R1916" s="227"/>
      <c r="S1916" s="227"/>
      <c r="T1916" s="228"/>
      <c r="AT1916" s="229" t="s">
        <v>162</v>
      </c>
      <c r="AU1916" s="229" t="s">
        <v>86</v>
      </c>
      <c r="AV1916" s="12" t="s">
        <v>84</v>
      </c>
      <c r="AW1916" s="12" t="s">
        <v>41</v>
      </c>
      <c r="AX1916" s="12" t="s">
        <v>77</v>
      </c>
      <c r="AY1916" s="229" t="s">
        <v>153</v>
      </c>
    </row>
    <row r="1917" spans="2:51" s="12" customFormat="1" ht="13.5">
      <c r="B1917" s="218"/>
      <c r="C1917" s="219"/>
      <c r="D1917" s="220" t="s">
        <v>162</v>
      </c>
      <c r="E1917" s="221" t="s">
        <v>34</v>
      </c>
      <c r="F1917" s="222" t="s">
        <v>182</v>
      </c>
      <c r="G1917" s="219"/>
      <c r="H1917" s="223" t="s">
        <v>34</v>
      </c>
      <c r="I1917" s="224"/>
      <c r="J1917" s="219"/>
      <c r="K1917" s="219"/>
      <c r="L1917" s="225"/>
      <c r="M1917" s="226"/>
      <c r="N1917" s="227"/>
      <c r="O1917" s="227"/>
      <c r="P1917" s="227"/>
      <c r="Q1917" s="227"/>
      <c r="R1917" s="227"/>
      <c r="S1917" s="227"/>
      <c r="T1917" s="228"/>
      <c r="AT1917" s="229" t="s">
        <v>162</v>
      </c>
      <c r="AU1917" s="229" t="s">
        <v>86</v>
      </c>
      <c r="AV1917" s="12" t="s">
        <v>84</v>
      </c>
      <c r="AW1917" s="12" t="s">
        <v>41</v>
      </c>
      <c r="AX1917" s="12" t="s">
        <v>77</v>
      </c>
      <c r="AY1917" s="229" t="s">
        <v>153</v>
      </c>
    </row>
    <row r="1918" spans="2:51" s="12" customFormat="1" ht="13.5">
      <c r="B1918" s="218"/>
      <c r="C1918" s="219"/>
      <c r="D1918" s="220" t="s">
        <v>162</v>
      </c>
      <c r="E1918" s="221" t="s">
        <v>34</v>
      </c>
      <c r="F1918" s="222" t="s">
        <v>183</v>
      </c>
      <c r="G1918" s="219"/>
      <c r="H1918" s="223" t="s">
        <v>34</v>
      </c>
      <c r="I1918" s="224"/>
      <c r="J1918" s="219"/>
      <c r="K1918" s="219"/>
      <c r="L1918" s="225"/>
      <c r="M1918" s="226"/>
      <c r="N1918" s="227"/>
      <c r="O1918" s="227"/>
      <c r="P1918" s="227"/>
      <c r="Q1918" s="227"/>
      <c r="R1918" s="227"/>
      <c r="S1918" s="227"/>
      <c r="T1918" s="228"/>
      <c r="AT1918" s="229" t="s">
        <v>162</v>
      </c>
      <c r="AU1918" s="229" t="s">
        <v>86</v>
      </c>
      <c r="AV1918" s="12" t="s">
        <v>84</v>
      </c>
      <c r="AW1918" s="12" t="s">
        <v>41</v>
      </c>
      <c r="AX1918" s="12" t="s">
        <v>77</v>
      </c>
      <c r="AY1918" s="229" t="s">
        <v>153</v>
      </c>
    </row>
    <row r="1919" spans="2:51" s="13" customFormat="1" ht="13.5">
      <c r="B1919" s="230"/>
      <c r="C1919" s="231"/>
      <c r="D1919" s="220" t="s">
        <v>162</v>
      </c>
      <c r="E1919" s="232" t="s">
        <v>34</v>
      </c>
      <c r="F1919" s="233" t="s">
        <v>184</v>
      </c>
      <c r="G1919" s="231"/>
      <c r="H1919" s="234">
        <v>8.58</v>
      </c>
      <c r="I1919" s="235"/>
      <c r="J1919" s="231"/>
      <c r="K1919" s="231"/>
      <c r="L1919" s="236"/>
      <c r="M1919" s="237"/>
      <c r="N1919" s="238"/>
      <c r="O1919" s="238"/>
      <c r="P1919" s="238"/>
      <c r="Q1919" s="238"/>
      <c r="R1919" s="238"/>
      <c r="S1919" s="238"/>
      <c r="T1919" s="239"/>
      <c r="AT1919" s="240" t="s">
        <v>162</v>
      </c>
      <c r="AU1919" s="240" t="s">
        <v>86</v>
      </c>
      <c r="AV1919" s="13" t="s">
        <v>86</v>
      </c>
      <c r="AW1919" s="13" t="s">
        <v>41</v>
      </c>
      <c r="AX1919" s="13" t="s">
        <v>77</v>
      </c>
      <c r="AY1919" s="240" t="s">
        <v>153</v>
      </c>
    </row>
    <row r="1920" spans="2:51" s="12" customFormat="1" ht="13.5">
      <c r="B1920" s="218"/>
      <c r="C1920" s="219"/>
      <c r="D1920" s="220" t="s">
        <v>162</v>
      </c>
      <c r="E1920" s="221" t="s">
        <v>34</v>
      </c>
      <c r="F1920" s="222" t="s">
        <v>185</v>
      </c>
      <c r="G1920" s="219"/>
      <c r="H1920" s="223" t="s">
        <v>34</v>
      </c>
      <c r="I1920" s="224"/>
      <c r="J1920" s="219"/>
      <c r="K1920" s="219"/>
      <c r="L1920" s="225"/>
      <c r="M1920" s="226"/>
      <c r="N1920" s="227"/>
      <c r="O1920" s="227"/>
      <c r="P1920" s="227"/>
      <c r="Q1920" s="227"/>
      <c r="R1920" s="227"/>
      <c r="S1920" s="227"/>
      <c r="T1920" s="228"/>
      <c r="AT1920" s="229" t="s">
        <v>162</v>
      </c>
      <c r="AU1920" s="229" t="s">
        <v>86</v>
      </c>
      <c r="AV1920" s="12" t="s">
        <v>84</v>
      </c>
      <c r="AW1920" s="12" t="s">
        <v>41</v>
      </c>
      <c r="AX1920" s="12" t="s">
        <v>77</v>
      </c>
      <c r="AY1920" s="229" t="s">
        <v>153</v>
      </c>
    </row>
    <row r="1921" spans="2:51" s="13" customFormat="1" ht="13.5">
      <c r="B1921" s="230"/>
      <c r="C1921" s="231"/>
      <c r="D1921" s="220" t="s">
        <v>162</v>
      </c>
      <c r="E1921" s="232" t="s">
        <v>34</v>
      </c>
      <c r="F1921" s="233" t="s">
        <v>186</v>
      </c>
      <c r="G1921" s="231"/>
      <c r="H1921" s="234">
        <v>7.64</v>
      </c>
      <c r="I1921" s="235"/>
      <c r="J1921" s="231"/>
      <c r="K1921" s="231"/>
      <c r="L1921" s="236"/>
      <c r="M1921" s="237"/>
      <c r="N1921" s="238"/>
      <c r="O1921" s="238"/>
      <c r="P1921" s="238"/>
      <c r="Q1921" s="238"/>
      <c r="R1921" s="238"/>
      <c r="S1921" s="238"/>
      <c r="T1921" s="239"/>
      <c r="AT1921" s="240" t="s">
        <v>162</v>
      </c>
      <c r="AU1921" s="240" t="s">
        <v>86</v>
      </c>
      <c r="AV1921" s="13" t="s">
        <v>86</v>
      </c>
      <c r="AW1921" s="13" t="s">
        <v>41</v>
      </c>
      <c r="AX1921" s="13" t="s">
        <v>77</v>
      </c>
      <c r="AY1921" s="240" t="s">
        <v>153</v>
      </c>
    </row>
    <row r="1922" spans="2:51" s="12" customFormat="1" ht="13.5">
      <c r="B1922" s="218"/>
      <c r="C1922" s="219"/>
      <c r="D1922" s="220" t="s">
        <v>162</v>
      </c>
      <c r="E1922" s="221" t="s">
        <v>34</v>
      </c>
      <c r="F1922" s="222" t="s">
        <v>187</v>
      </c>
      <c r="G1922" s="219"/>
      <c r="H1922" s="223" t="s">
        <v>34</v>
      </c>
      <c r="I1922" s="224"/>
      <c r="J1922" s="219"/>
      <c r="K1922" s="219"/>
      <c r="L1922" s="225"/>
      <c r="M1922" s="226"/>
      <c r="N1922" s="227"/>
      <c r="O1922" s="227"/>
      <c r="P1922" s="227"/>
      <c r="Q1922" s="227"/>
      <c r="R1922" s="227"/>
      <c r="S1922" s="227"/>
      <c r="T1922" s="228"/>
      <c r="AT1922" s="229" t="s">
        <v>162</v>
      </c>
      <c r="AU1922" s="229" t="s">
        <v>86</v>
      </c>
      <c r="AV1922" s="12" t="s">
        <v>84</v>
      </c>
      <c r="AW1922" s="12" t="s">
        <v>41</v>
      </c>
      <c r="AX1922" s="12" t="s">
        <v>77</v>
      </c>
      <c r="AY1922" s="229" t="s">
        <v>153</v>
      </c>
    </row>
    <row r="1923" spans="2:51" s="13" customFormat="1" ht="13.5">
      <c r="B1923" s="230"/>
      <c r="C1923" s="231"/>
      <c r="D1923" s="220" t="s">
        <v>162</v>
      </c>
      <c r="E1923" s="232" t="s">
        <v>34</v>
      </c>
      <c r="F1923" s="233" t="s">
        <v>188</v>
      </c>
      <c r="G1923" s="231"/>
      <c r="H1923" s="234">
        <v>15.64</v>
      </c>
      <c r="I1923" s="235"/>
      <c r="J1923" s="231"/>
      <c r="K1923" s="231"/>
      <c r="L1923" s="236"/>
      <c r="M1923" s="237"/>
      <c r="N1923" s="238"/>
      <c r="O1923" s="238"/>
      <c r="P1923" s="238"/>
      <c r="Q1923" s="238"/>
      <c r="R1923" s="238"/>
      <c r="S1923" s="238"/>
      <c r="T1923" s="239"/>
      <c r="AT1923" s="240" t="s">
        <v>162</v>
      </c>
      <c r="AU1923" s="240" t="s">
        <v>86</v>
      </c>
      <c r="AV1923" s="13" t="s">
        <v>86</v>
      </c>
      <c r="AW1923" s="13" t="s">
        <v>41</v>
      </c>
      <c r="AX1923" s="13" t="s">
        <v>77</v>
      </c>
      <c r="AY1923" s="240" t="s">
        <v>153</v>
      </c>
    </row>
    <row r="1924" spans="2:51" s="12" customFormat="1" ht="13.5">
      <c r="B1924" s="218"/>
      <c r="C1924" s="219"/>
      <c r="D1924" s="220" t="s">
        <v>162</v>
      </c>
      <c r="E1924" s="221" t="s">
        <v>34</v>
      </c>
      <c r="F1924" s="222" t="s">
        <v>189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162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153</v>
      </c>
    </row>
    <row r="1925" spans="2:51" s="13" customFormat="1" ht="13.5">
      <c r="B1925" s="230"/>
      <c r="C1925" s="231"/>
      <c r="D1925" s="220" t="s">
        <v>162</v>
      </c>
      <c r="E1925" s="232" t="s">
        <v>34</v>
      </c>
      <c r="F1925" s="233" t="s">
        <v>190</v>
      </c>
      <c r="G1925" s="231"/>
      <c r="H1925" s="234">
        <v>18.8</v>
      </c>
      <c r="I1925" s="235"/>
      <c r="J1925" s="231"/>
      <c r="K1925" s="231"/>
      <c r="L1925" s="236"/>
      <c r="M1925" s="237"/>
      <c r="N1925" s="238"/>
      <c r="O1925" s="238"/>
      <c r="P1925" s="238"/>
      <c r="Q1925" s="238"/>
      <c r="R1925" s="238"/>
      <c r="S1925" s="238"/>
      <c r="T1925" s="239"/>
      <c r="AT1925" s="240" t="s">
        <v>162</v>
      </c>
      <c r="AU1925" s="240" t="s">
        <v>86</v>
      </c>
      <c r="AV1925" s="13" t="s">
        <v>86</v>
      </c>
      <c r="AW1925" s="13" t="s">
        <v>41</v>
      </c>
      <c r="AX1925" s="13" t="s">
        <v>77</v>
      </c>
      <c r="AY1925" s="240" t="s">
        <v>153</v>
      </c>
    </row>
    <row r="1926" spans="2:51" s="12" customFormat="1" ht="13.5">
      <c r="B1926" s="218"/>
      <c r="C1926" s="219"/>
      <c r="D1926" s="220" t="s">
        <v>162</v>
      </c>
      <c r="E1926" s="221" t="s">
        <v>34</v>
      </c>
      <c r="F1926" s="222" t="s">
        <v>267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162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153</v>
      </c>
    </row>
    <row r="1927" spans="2:51" s="12" customFormat="1" ht="13.5">
      <c r="B1927" s="218"/>
      <c r="C1927" s="219"/>
      <c r="D1927" s="220" t="s">
        <v>162</v>
      </c>
      <c r="E1927" s="221" t="s">
        <v>34</v>
      </c>
      <c r="F1927" s="222" t="s">
        <v>268</v>
      </c>
      <c r="G1927" s="219"/>
      <c r="H1927" s="223" t="s">
        <v>34</v>
      </c>
      <c r="I1927" s="224"/>
      <c r="J1927" s="219"/>
      <c r="K1927" s="219"/>
      <c r="L1927" s="225"/>
      <c r="M1927" s="226"/>
      <c r="N1927" s="227"/>
      <c r="O1927" s="227"/>
      <c r="P1927" s="227"/>
      <c r="Q1927" s="227"/>
      <c r="R1927" s="227"/>
      <c r="S1927" s="227"/>
      <c r="T1927" s="228"/>
      <c r="AT1927" s="229" t="s">
        <v>162</v>
      </c>
      <c r="AU1927" s="229" t="s">
        <v>86</v>
      </c>
      <c r="AV1927" s="12" t="s">
        <v>84</v>
      </c>
      <c r="AW1927" s="12" t="s">
        <v>41</v>
      </c>
      <c r="AX1927" s="12" t="s">
        <v>77</v>
      </c>
      <c r="AY1927" s="229" t="s">
        <v>153</v>
      </c>
    </row>
    <row r="1928" spans="2:51" s="13" customFormat="1" ht="13.5">
      <c r="B1928" s="230"/>
      <c r="C1928" s="231"/>
      <c r="D1928" s="220" t="s">
        <v>162</v>
      </c>
      <c r="E1928" s="232" t="s">
        <v>34</v>
      </c>
      <c r="F1928" s="233" t="s">
        <v>269</v>
      </c>
      <c r="G1928" s="231"/>
      <c r="H1928" s="234">
        <v>7.13</v>
      </c>
      <c r="I1928" s="235"/>
      <c r="J1928" s="231"/>
      <c r="K1928" s="231"/>
      <c r="L1928" s="236"/>
      <c r="M1928" s="237"/>
      <c r="N1928" s="238"/>
      <c r="O1928" s="238"/>
      <c r="P1928" s="238"/>
      <c r="Q1928" s="238"/>
      <c r="R1928" s="238"/>
      <c r="S1928" s="238"/>
      <c r="T1928" s="239"/>
      <c r="AT1928" s="240" t="s">
        <v>162</v>
      </c>
      <c r="AU1928" s="240" t="s">
        <v>86</v>
      </c>
      <c r="AV1928" s="13" t="s">
        <v>86</v>
      </c>
      <c r="AW1928" s="13" t="s">
        <v>41</v>
      </c>
      <c r="AX1928" s="13" t="s">
        <v>77</v>
      </c>
      <c r="AY1928" s="240" t="s">
        <v>153</v>
      </c>
    </row>
    <row r="1929" spans="2:51" s="12" customFormat="1" ht="13.5">
      <c r="B1929" s="218"/>
      <c r="C1929" s="219"/>
      <c r="D1929" s="220" t="s">
        <v>162</v>
      </c>
      <c r="E1929" s="221" t="s">
        <v>34</v>
      </c>
      <c r="F1929" s="222" t="s">
        <v>270</v>
      </c>
      <c r="G1929" s="219"/>
      <c r="H1929" s="223" t="s">
        <v>34</v>
      </c>
      <c r="I1929" s="224"/>
      <c r="J1929" s="219"/>
      <c r="K1929" s="219"/>
      <c r="L1929" s="225"/>
      <c r="M1929" s="226"/>
      <c r="N1929" s="227"/>
      <c r="O1929" s="227"/>
      <c r="P1929" s="227"/>
      <c r="Q1929" s="227"/>
      <c r="R1929" s="227"/>
      <c r="S1929" s="227"/>
      <c r="T1929" s="228"/>
      <c r="AT1929" s="229" t="s">
        <v>162</v>
      </c>
      <c r="AU1929" s="229" t="s">
        <v>86</v>
      </c>
      <c r="AV1929" s="12" t="s">
        <v>84</v>
      </c>
      <c r="AW1929" s="12" t="s">
        <v>41</v>
      </c>
      <c r="AX1929" s="12" t="s">
        <v>77</v>
      </c>
      <c r="AY1929" s="229" t="s">
        <v>153</v>
      </c>
    </row>
    <row r="1930" spans="2:51" s="13" customFormat="1" ht="13.5">
      <c r="B1930" s="230"/>
      <c r="C1930" s="231"/>
      <c r="D1930" s="220" t="s">
        <v>162</v>
      </c>
      <c r="E1930" s="232" t="s">
        <v>34</v>
      </c>
      <c r="F1930" s="233" t="s">
        <v>271</v>
      </c>
      <c r="G1930" s="231"/>
      <c r="H1930" s="234">
        <v>12.91</v>
      </c>
      <c r="I1930" s="235"/>
      <c r="J1930" s="231"/>
      <c r="K1930" s="231"/>
      <c r="L1930" s="236"/>
      <c r="M1930" s="237"/>
      <c r="N1930" s="238"/>
      <c r="O1930" s="238"/>
      <c r="P1930" s="238"/>
      <c r="Q1930" s="238"/>
      <c r="R1930" s="238"/>
      <c r="S1930" s="238"/>
      <c r="T1930" s="239"/>
      <c r="AT1930" s="240" t="s">
        <v>162</v>
      </c>
      <c r="AU1930" s="240" t="s">
        <v>86</v>
      </c>
      <c r="AV1930" s="13" t="s">
        <v>86</v>
      </c>
      <c r="AW1930" s="13" t="s">
        <v>41</v>
      </c>
      <c r="AX1930" s="13" t="s">
        <v>77</v>
      </c>
      <c r="AY1930" s="240" t="s">
        <v>153</v>
      </c>
    </row>
    <row r="1931" spans="2:51" s="12" customFormat="1" ht="13.5">
      <c r="B1931" s="218"/>
      <c r="C1931" s="219"/>
      <c r="D1931" s="220" t="s">
        <v>162</v>
      </c>
      <c r="E1931" s="221" t="s">
        <v>34</v>
      </c>
      <c r="F1931" s="222" t="s">
        <v>272</v>
      </c>
      <c r="G1931" s="219"/>
      <c r="H1931" s="223" t="s">
        <v>34</v>
      </c>
      <c r="I1931" s="224"/>
      <c r="J1931" s="219"/>
      <c r="K1931" s="219"/>
      <c r="L1931" s="225"/>
      <c r="M1931" s="226"/>
      <c r="N1931" s="227"/>
      <c r="O1931" s="227"/>
      <c r="P1931" s="227"/>
      <c r="Q1931" s="227"/>
      <c r="R1931" s="227"/>
      <c r="S1931" s="227"/>
      <c r="T1931" s="228"/>
      <c r="AT1931" s="229" t="s">
        <v>162</v>
      </c>
      <c r="AU1931" s="229" t="s">
        <v>86</v>
      </c>
      <c r="AV1931" s="12" t="s">
        <v>84</v>
      </c>
      <c r="AW1931" s="12" t="s">
        <v>41</v>
      </c>
      <c r="AX1931" s="12" t="s">
        <v>77</v>
      </c>
      <c r="AY1931" s="229" t="s">
        <v>153</v>
      </c>
    </row>
    <row r="1932" spans="2:51" s="13" customFormat="1" ht="13.5">
      <c r="B1932" s="230"/>
      <c r="C1932" s="231"/>
      <c r="D1932" s="220" t="s">
        <v>162</v>
      </c>
      <c r="E1932" s="232" t="s">
        <v>34</v>
      </c>
      <c r="F1932" s="233" t="s">
        <v>273</v>
      </c>
      <c r="G1932" s="231"/>
      <c r="H1932" s="234">
        <v>7.61</v>
      </c>
      <c r="I1932" s="235"/>
      <c r="J1932" s="231"/>
      <c r="K1932" s="231"/>
      <c r="L1932" s="236"/>
      <c r="M1932" s="237"/>
      <c r="N1932" s="238"/>
      <c r="O1932" s="238"/>
      <c r="P1932" s="238"/>
      <c r="Q1932" s="238"/>
      <c r="R1932" s="238"/>
      <c r="S1932" s="238"/>
      <c r="T1932" s="239"/>
      <c r="AT1932" s="240" t="s">
        <v>162</v>
      </c>
      <c r="AU1932" s="240" t="s">
        <v>86</v>
      </c>
      <c r="AV1932" s="13" t="s">
        <v>86</v>
      </c>
      <c r="AW1932" s="13" t="s">
        <v>41</v>
      </c>
      <c r="AX1932" s="13" t="s">
        <v>77</v>
      </c>
      <c r="AY1932" s="240" t="s">
        <v>153</v>
      </c>
    </row>
    <row r="1933" spans="2:51" s="12" customFormat="1" ht="13.5">
      <c r="B1933" s="218"/>
      <c r="C1933" s="219"/>
      <c r="D1933" s="220" t="s">
        <v>162</v>
      </c>
      <c r="E1933" s="221" t="s">
        <v>34</v>
      </c>
      <c r="F1933" s="222" t="s">
        <v>274</v>
      </c>
      <c r="G1933" s="219"/>
      <c r="H1933" s="223" t="s">
        <v>34</v>
      </c>
      <c r="I1933" s="224"/>
      <c r="J1933" s="219"/>
      <c r="K1933" s="219"/>
      <c r="L1933" s="225"/>
      <c r="M1933" s="226"/>
      <c r="N1933" s="227"/>
      <c r="O1933" s="227"/>
      <c r="P1933" s="227"/>
      <c r="Q1933" s="227"/>
      <c r="R1933" s="227"/>
      <c r="S1933" s="227"/>
      <c r="T1933" s="228"/>
      <c r="AT1933" s="229" t="s">
        <v>162</v>
      </c>
      <c r="AU1933" s="229" t="s">
        <v>86</v>
      </c>
      <c r="AV1933" s="12" t="s">
        <v>84</v>
      </c>
      <c r="AW1933" s="12" t="s">
        <v>41</v>
      </c>
      <c r="AX1933" s="12" t="s">
        <v>77</v>
      </c>
      <c r="AY1933" s="229" t="s">
        <v>153</v>
      </c>
    </row>
    <row r="1934" spans="2:51" s="13" customFormat="1" ht="13.5">
      <c r="B1934" s="230"/>
      <c r="C1934" s="231"/>
      <c r="D1934" s="220" t="s">
        <v>162</v>
      </c>
      <c r="E1934" s="232" t="s">
        <v>34</v>
      </c>
      <c r="F1934" s="233" t="s">
        <v>275</v>
      </c>
      <c r="G1934" s="231"/>
      <c r="H1934" s="234">
        <v>5.75</v>
      </c>
      <c r="I1934" s="235"/>
      <c r="J1934" s="231"/>
      <c r="K1934" s="231"/>
      <c r="L1934" s="236"/>
      <c r="M1934" s="237"/>
      <c r="N1934" s="238"/>
      <c r="O1934" s="238"/>
      <c r="P1934" s="238"/>
      <c r="Q1934" s="238"/>
      <c r="R1934" s="238"/>
      <c r="S1934" s="238"/>
      <c r="T1934" s="239"/>
      <c r="AT1934" s="240" t="s">
        <v>162</v>
      </c>
      <c r="AU1934" s="240" t="s">
        <v>86</v>
      </c>
      <c r="AV1934" s="13" t="s">
        <v>86</v>
      </c>
      <c r="AW1934" s="13" t="s">
        <v>41</v>
      </c>
      <c r="AX1934" s="13" t="s">
        <v>77</v>
      </c>
      <c r="AY1934" s="240" t="s">
        <v>153</v>
      </c>
    </row>
    <row r="1935" spans="2:51" s="14" customFormat="1" ht="13.5">
      <c r="B1935" s="241"/>
      <c r="C1935" s="242"/>
      <c r="D1935" s="243" t="s">
        <v>162</v>
      </c>
      <c r="E1935" s="244" t="s">
        <v>34</v>
      </c>
      <c r="F1935" s="245" t="s">
        <v>168</v>
      </c>
      <c r="G1935" s="242"/>
      <c r="H1935" s="246">
        <v>84.06</v>
      </c>
      <c r="I1935" s="247"/>
      <c r="J1935" s="242"/>
      <c r="K1935" s="242"/>
      <c r="L1935" s="248"/>
      <c r="M1935" s="249"/>
      <c r="N1935" s="250"/>
      <c r="O1935" s="250"/>
      <c r="P1935" s="250"/>
      <c r="Q1935" s="250"/>
      <c r="R1935" s="250"/>
      <c r="S1935" s="250"/>
      <c r="T1935" s="251"/>
      <c r="AT1935" s="252" t="s">
        <v>162</v>
      </c>
      <c r="AU1935" s="252" t="s">
        <v>86</v>
      </c>
      <c r="AV1935" s="14" t="s">
        <v>160</v>
      </c>
      <c r="AW1935" s="14" t="s">
        <v>41</v>
      </c>
      <c r="AX1935" s="14" t="s">
        <v>84</v>
      </c>
      <c r="AY1935" s="252" t="s">
        <v>153</v>
      </c>
    </row>
    <row r="1936" spans="2:65" s="1" customFormat="1" ht="22.5" customHeight="1">
      <c r="B1936" s="43"/>
      <c r="C1936" s="277" t="s">
        <v>1746</v>
      </c>
      <c r="D1936" s="277" t="s">
        <v>928</v>
      </c>
      <c r="E1936" s="278" t="s">
        <v>1747</v>
      </c>
      <c r="F1936" s="279" t="s">
        <v>1748</v>
      </c>
      <c r="G1936" s="280" t="s">
        <v>158</v>
      </c>
      <c r="H1936" s="281">
        <v>55.726</v>
      </c>
      <c r="I1936" s="282"/>
      <c r="J1936" s="283">
        <f>ROUND(I1936*H1936,2)</f>
        <v>0</v>
      </c>
      <c r="K1936" s="279" t="s">
        <v>159</v>
      </c>
      <c r="L1936" s="284"/>
      <c r="M1936" s="285" t="s">
        <v>34</v>
      </c>
      <c r="N1936" s="286" t="s">
        <v>48</v>
      </c>
      <c r="O1936" s="44"/>
      <c r="P1936" s="215">
        <f>O1936*H1936</f>
        <v>0</v>
      </c>
      <c r="Q1936" s="215">
        <v>0.0192</v>
      </c>
      <c r="R1936" s="215">
        <f>Q1936*H1936</f>
        <v>1.0699391999999999</v>
      </c>
      <c r="S1936" s="215">
        <v>0</v>
      </c>
      <c r="T1936" s="216">
        <f>S1936*H1936</f>
        <v>0</v>
      </c>
      <c r="AR1936" s="25" t="s">
        <v>420</v>
      </c>
      <c r="AT1936" s="25" t="s">
        <v>928</v>
      </c>
      <c r="AU1936" s="25" t="s">
        <v>86</v>
      </c>
      <c r="AY1936" s="25" t="s">
        <v>153</v>
      </c>
      <c r="BE1936" s="217">
        <f>IF(N1936="základní",J1936,0)</f>
        <v>0</v>
      </c>
      <c r="BF1936" s="217">
        <f>IF(N1936="snížená",J1936,0)</f>
        <v>0</v>
      </c>
      <c r="BG1936" s="217">
        <f>IF(N1936="zákl. přenesená",J1936,0)</f>
        <v>0</v>
      </c>
      <c r="BH1936" s="217">
        <f>IF(N1936="sníž. přenesená",J1936,0)</f>
        <v>0</v>
      </c>
      <c r="BI1936" s="217">
        <f>IF(N1936="nulová",J1936,0)</f>
        <v>0</v>
      </c>
      <c r="BJ1936" s="25" t="s">
        <v>84</v>
      </c>
      <c r="BK1936" s="217">
        <f>ROUND(I1936*H1936,2)</f>
        <v>0</v>
      </c>
      <c r="BL1936" s="25" t="s">
        <v>288</v>
      </c>
      <c r="BM1936" s="25" t="s">
        <v>1749</v>
      </c>
    </row>
    <row r="1937" spans="2:51" s="12" customFormat="1" ht="13.5">
      <c r="B1937" s="218"/>
      <c r="C1937" s="219"/>
      <c r="D1937" s="220" t="s">
        <v>162</v>
      </c>
      <c r="E1937" s="221" t="s">
        <v>34</v>
      </c>
      <c r="F1937" s="222" t="s">
        <v>1745</v>
      </c>
      <c r="G1937" s="219"/>
      <c r="H1937" s="223" t="s">
        <v>34</v>
      </c>
      <c r="I1937" s="224"/>
      <c r="J1937" s="219"/>
      <c r="K1937" s="219"/>
      <c r="L1937" s="225"/>
      <c r="M1937" s="226"/>
      <c r="N1937" s="227"/>
      <c r="O1937" s="227"/>
      <c r="P1937" s="227"/>
      <c r="Q1937" s="227"/>
      <c r="R1937" s="227"/>
      <c r="S1937" s="227"/>
      <c r="T1937" s="228"/>
      <c r="AT1937" s="229" t="s">
        <v>162</v>
      </c>
      <c r="AU1937" s="229" t="s">
        <v>86</v>
      </c>
      <c r="AV1937" s="12" t="s">
        <v>84</v>
      </c>
      <c r="AW1937" s="12" t="s">
        <v>41</v>
      </c>
      <c r="AX1937" s="12" t="s">
        <v>77</v>
      </c>
      <c r="AY1937" s="229" t="s">
        <v>153</v>
      </c>
    </row>
    <row r="1938" spans="2:51" s="12" customFormat="1" ht="13.5">
      <c r="B1938" s="218"/>
      <c r="C1938" s="219"/>
      <c r="D1938" s="220" t="s">
        <v>162</v>
      </c>
      <c r="E1938" s="221" t="s">
        <v>34</v>
      </c>
      <c r="F1938" s="222" t="s">
        <v>182</v>
      </c>
      <c r="G1938" s="219"/>
      <c r="H1938" s="223" t="s">
        <v>34</v>
      </c>
      <c r="I1938" s="224"/>
      <c r="J1938" s="219"/>
      <c r="K1938" s="219"/>
      <c r="L1938" s="225"/>
      <c r="M1938" s="226"/>
      <c r="N1938" s="227"/>
      <c r="O1938" s="227"/>
      <c r="P1938" s="227"/>
      <c r="Q1938" s="227"/>
      <c r="R1938" s="227"/>
      <c r="S1938" s="227"/>
      <c r="T1938" s="228"/>
      <c r="AT1938" s="229" t="s">
        <v>162</v>
      </c>
      <c r="AU1938" s="229" t="s">
        <v>86</v>
      </c>
      <c r="AV1938" s="12" t="s">
        <v>84</v>
      </c>
      <c r="AW1938" s="12" t="s">
        <v>41</v>
      </c>
      <c r="AX1938" s="12" t="s">
        <v>77</v>
      </c>
      <c r="AY1938" s="229" t="s">
        <v>153</v>
      </c>
    </row>
    <row r="1939" spans="2:51" s="12" customFormat="1" ht="13.5">
      <c r="B1939" s="218"/>
      <c r="C1939" s="219"/>
      <c r="D1939" s="220" t="s">
        <v>162</v>
      </c>
      <c r="E1939" s="221" t="s">
        <v>34</v>
      </c>
      <c r="F1939" s="222" t="s">
        <v>183</v>
      </c>
      <c r="G1939" s="219"/>
      <c r="H1939" s="223" t="s">
        <v>34</v>
      </c>
      <c r="I1939" s="224"/>
      <c r="J1939" s="219"/>
      <c r="K1939" s="219"/>
      <c r="L1939" s="225"/>
      <c r="M1939" s="226"/>
      <c r="N1939" s="227"/>
      <c r="O1939" s="227"/>
      <c r="P1939" s="227"/>
      <c r="Q1939" s="227"/>
      <c r="R1939" s="227"/>
      <c r="S1939" s="227"/>
      <c r="T1939" s="228"/>
      <c r="AT1939" s="229" t="s">
        <v>162</v>
      </c>
      <c r="AU1939" s="229" t="s">
        <v>86</v>
      </c>
      <c r="AV1939" s="12" t="s">
        <v>84</v>
      </c>
      <c r="AW1939" s="12" t="s">
        <v>41</v>
      </c>
      <c r="AX1939" s="12" t="s">
        <v>77</v>
      </c>
      <c r="AY1939" s="229" t="s">
        <v>153</v>
      </c>
    </row>
    <row r="1940" spans="2:51" s="13" customFormat="1" ht="13.5">
      <c r="B1940" s="230"/>
      <c r="C1940" s="231"/>
      <c r="D1940" s="220" t="s">
        <v>162</v>
      </c>
      <c r="E1940" s="232" t="s">
        <v>34</v>
      </c>
      <c r="F1940" s="233" t="s">
        <v>184</v>
      </c>
      <c r="G1940" s="231"/>
      <c r="H1940" s="234">
        <v>8.58</v>
      </c>
      <c r="I1940" s="235"/>
      <c r="J1940" s="231"/>
      <c r="K1940" s="231"/>
      <c r="L1940" s="236"/>
      <c r="M1940" s="237"/>
      <c r="N1940" s="238"/>
      <c r="O1940" s="238"/>
      <c r="P1940" s="238"/>
      <c r="Q1940" s="238"/>
      <c r="R1940" s="238"/>
      <c r="S1940" s="238"/>
      <c r="T1940" s="239"/>
      <c r="AT1940" s="240" t="s">
        <v>162</v>
      </c>
      <c r="AU1940" s="240" t="s">
        <v>86</v>
      </c>
      <c r="AV1940" s="13" t="s">
        <v>86</v>
      </c>
      <c r="AW1940" s="13" t="s">
        <v>41</v>
      </c>
      <c r="AX1940" s="13" t="s">
        <v>77</v>
      </c>
      <c r="AY1940" s="240" t="s">
        <v>153</v>
      </c>
    </row>
    <row r="1941" spans="2:51" s="12" customFormat="1" ht="13.5">
      <c r="B1941" s="218"/>
      <c r="C1941" s="219"/>
      <c r="D1941" s="220" t="s">
        <v>162</v>
      </c>
      <c r="E1941" s="221" t="s">
        <v>34</v>
      </c>
      <c r="F1941" s="222" t="s">
        <v>185</v>
      </c>
      <c r="G1941" s="219"/>
      <c r="H1941" s="223" t="s">
        <v>34</v>
      </c>
      <c r="I1941" s="224"/>
      <c r="J1941" s="219"/>
      <c r="K1941" s="219"/>
      <c r="L1941" s="225"/>
      <c r="M1941" s="226"/>
      <c r="N1941" s="227"/>
      <c r="O1941" s="227"/>
      <c r="P1941" s="227"/>
      <c r="Q1941" s="227"/>
      <c r="R1941" s="227"/>
      <c r="S1941" s="227"/>
      <c r="T1941" s="228"/>
      <c r="AT1941" s="229" t="s">
        <v>162</v>
      </c>
      <c r="AU1941" s="229" t="s">
        <v>86</v>
      </c>
      <c r="AV1941" s="12" t="s">
        <v>84</v>
      </c>
      <c r="AW1941" s="12" t="s">
        <v>41</v>
      </c>
      <c r="AX1941" s="12" t="s">
        <v>77</v>
      </c>
      <c r="AY1941" s="229" t="s">
        <v>153</v>
      </c>
    </row>
    <row r="1942" spans="2:51" s="13" customFormat="1" ht="13.5">
      <c r="B1942" s="230"/>
      <c r="C1942" s="231"/>
      <c r="D1942" s="220" t="s">
        <v>162</v>
      </c>
      <c r="E1942" s="232" t="s">
        <v>34</v>
      </c>
      <c r="F1942" s="233" t="s">
        <v>186</v>
      </c>
      <c r="G1942" s="231"/>
      <c r="H1942" s="234">
        <v>7.64</v>
      </c>
      <c r="I1942" s="235"/>
      <c r="J1942" s="231"/>
      <c r="K1942" s="231"/>
      <c r="L1942" s="236"/>
      <c r="M1942" s="237"/>
      <c r="N1942" s="238"/>
      <c r="O1942" s="238"/>
      <c r="P1942" s="238"/>
      <c r="Q1942" s="238"/>
      <c r="R1942" s="238"/>
      <c r="S1942" s="238"/>
      <c r="T1942" s="239"/>
      <c r="AT1942" s="240" t="s">
        <v>162</v>
      </c>
      <c r="AU1942" s="240" t="s">
        <v>86</v>
      </c>
      <c r="AV1942" s="13" t="s">
        <v>86</v>
      </c>
      <c r="AW1942" s="13" t="s">
        <v>41</v>
      </c>
      <c r="AX1942" s="13" t="s">
        <v>77</v>
      </c>
      <c r="AY1942" s="240" t="s">
        <v>153</v>
      </c>
    </row>
    <row r="1943" spans="2:51" s="12" customFormat="1" ht="13.5">
      <c r="B1943" s="218"/>
      <c r="C1943" s="219"/>
      <c r="D1943" s="220" t="s">
        <v>162</v>
      </c>
      <c r="E1943" s="221" t="s">
        <v>34</v>
      </c>
      <c r="F1943" s="222" t="s">
        <v>187</v>
      </c>
      <c r="G1943" s="219"/>
      <c r="H1943" s="223" t="s">
        <v>34</v>
      </c>
      <c r="I1943" s="224"/>
      <c r="J1943" s="219"/>
      <c r="K1943" s="219"/>
      <c r="L1943" s="225"/>
      <c r="M1943" s="226"/>
      <c r="N1943" s="227"/>
      <c r="O1943" s="227"/>
      <c r="P1943" s="227"/>
      <c r="Q1943" s="227"/>
      <c r="R1943" s="227"/>
      <c r="S1943" s="227"/>
      <c r="T1943" s="228"/>
      <c r="AT1943" s="229" t="s">
        <v>162</v>
      </c>
      <c r="AU1943" s="229" t="s">
        <v>86</v>
      </c>
      <c r="AV1943" s="12" t="s">
        <v>84</v>
      </c>
      <c r="AW1943" s="12" t="s">
        <v>41</v>
      </c>
      <c r="AX1943" s="12" t="s">
        <v>77</v>
      </c>
      <c r="AY1943" s="229" t="s">
        <v>153</v>
      </c>
    </row>
    <row r="1944" spans="2:51" s="13" customFormat="1" ht="13.5">
      <c r="B1944" s="230"/>
      <c r="C1944" s="231"/>
      <c r="D1944" s="220" t="s">
        <v>162</v>
      </c>
      <c r="E1944" s="232" t="s">
        <v>34</v>
      </c>
      <c r="F1944" s="233" t="s">
        <v>188</v>
      </c>
      <c r="G1944" s="231"/>
      <c r="H1944" s="234">
        <v>15.64</v>
      </c>
      <c r="I1944" s="235"/>
      <c r="J1944" s="231"/>
      <c r="K1944" s="231"/>
      <c r="L1944" s="236"/>
      <c r="M1944" s="237"/>
      <c r="N1944" s="238"/>
      <c r="O1944" s="238"/>
      <c r="P1944" s="238"/>
      <c r="Q1944" s="238"/>
      <c r="R1944" s="238"/>
      <c r="S1944" s="238"/>
      <c r="T1944" s="239"/>
      <c r="AT1944" s="240" t="s">
        <v>162</v>
      </c>
      <c r="AU1944" s="240" t="s">
        <v>86</v>
      </c>
      <c r="AV1944" s="13" t="s">
        <v>86</v>
      </c>
      <c r="AW1944" s="13" t="s">
        <v>41</v>
      </c>
      <c r="AX1944" s="13" t="s">
        <v>77</v>
      </c>
      <c r="AY1944" s="240" t="s">
        <v>153</v>
      </c>
    </row>
    <row r="1945" spans="2:51" s="12" customFormat="1" ht="13.5">
      <c r="B1945" s="218"/>
      <c r="C1945" s="219"/>
      <c r="D1945" s="220" t="s">
        <v>162</v>
      </c>
      <c r="E1945" s="221" t="s">
        <v>34</v>
      </c>
      <c r="F1945" s="222" t="s">
        <v>189</v>
      </c>
      <c r="G1945" s="219"/>
      <c r="H1945" s="223" t="s">
        <v>34</v>
      </c>
      <c r="I1945" s="224"/>
      <c r="J1945" s="219"/>
      <c r="K1945" s="219"/>
      <c r="L1945" s="225"/>
      <c r="M1945" s="226"/>
      <c r="N1945" s="227"/>
      <c r="O1945" s="227"/>
      <c r="P1945" s="227"/>
      <c r="Q1945" s="227"/>
      <c r="R1945" s="227"/>
      <c r="S1945" s="227"/>
      <c r="T1945" s="228"/>
      <c r="AT1945" s="229" t="s">
        <v>162</v>
      </c>
      <c r="AU1945" s="229" t="s">
        <v>86</v>
      </c>
      <c r="AV1945" s="12" t="s">
        <v>84</v>
      </c>
      <c r="AW1945" s="12" t="s">
        <v>41</v>
      </c>
      <c r="AX1945" s="12" t="s">
        <v>77</v>
      </c>
      <c r="AY1945" s="229" t="s">
        <v>153</v>
      </c>
    </row>
    <row r="1946" spans="2:51" s="13" customFormat="1" ht="13.5">
      <c r="B1946" s="230"/>
      <c r="C1946" s="231"/>
      <c r="D1946" s="220" t="s">
        <v>162</v>
      </c>
      <c r="E1946" s="232" t="s">
        <v>34</v>
      </c>
      <c r="F1946" s="233" t="s">
        <v>190</v>
      </c>
      <c r="G1946" s="231"/>
      <c r="H1946" s="234">
        <v>18.8</v>
      </c>
      <c r="I1946" s="235"/>
      <c r="J1946" s="231"/>
      <c r="K1946" s="231"/>
      <c r="L1946" s="236"/>
      <c r="M1946" s="237"/>
      <c r="N1946" s="238"/>
      <c r="O1946" s="238"/>
      <c r="P1946" s="238"/>
      <c r="Q1946" s="238"/>
      <c r="R1946" s="238"/>
      <c r="S1946" s="238"/>
      <c r="T1946" s="239"/>
      <c r="AT1946" s="240" t="s">
        <v>162</v>
      </c>
      <c r="AU1946" s="240" t="s">
        <v>86</v>
      </c>
      <c r="AV1946" s="13" t="s">
        <v>86</v>
      </c>
      <c r="AW1946" s="13" t="s">
        <v>41</v>
      </c>
      <c r="AX1946" s="13" t="s">
        <v>77</v>
      </c>
      <c r="AY1946" s="240" t="s">
        <v>153</v>
      </c>
    </row>
    <row r="1947" spans="2:51" s="14" customFormat="1" ht="13.5">
      <c r="B1947" s="241"/>
      <c r="C1947" s="242"/>
      <c r="D1947" s="220" t="s">
        <v>162</v>
      </c>
      <c r="E1947" s="253" t="s">
        <v>34</v>
      </c>
      <c r="F1947" s="254" t="s">
        <v>168</v>
      </c>
      <c r="G1947" s="242"/>
      <c r="H1947" s="255">
        <v>50.66</v>
      </c>
      <c r="I1947" s="247"/>
      <c r="J1947" s="242"/>
      <c r="K1947" s="242"/>
      <c r="L1947" s="248"/>
      <c r="M1947" s="249"/>
      <c r="N1947" s="250"/>
      <c r="O1947" s="250"/>
      <c r="P1947" s="250"/>
      <c r="Q1947" s="250"/>
      <c r="R1947" s="250"/>
      <c r="S1947" s="250"/>
      <c r="T1947" s="251"/>
      <c r="AT1947" s="252" t="s">
        <v>162</v>
      </c>
      <c r="AU1947" s="252" t="s">
        <v>86</v>
      </c>
      <c r="AV1947" s="14" t="s">
        <v>160</v>
      </c>
      <c r="AW1947" s="14" t="s">
        <v>41</v>
      </c>
      <c r="AX1947" s="14" t="s">
        <v>77</v>
      </c>
      <c r="AY1947" s="252" t="s">
        <v>153</v>
      </c>
    </row>
    <row r="1948" spans="2:51" s="13" customFormat="1" ht="13.5">
      <c r="B1948" s="230"/>
      <c r="C1948" s="231"/>
      <c r="D1948" s="220" t="s">
        <v>162</v>
      </c>
      <c r="E1948" s="232" t="s">
        <v>34</v>
      </c>
      <c r="F1948" s="233" t="s">
        <v>1750</v>
      </c>
      <c r="G1948" s="231"/>
      <c r="H1948" s="234">
        <v>55.726</v>
      </c>
      <c r="I1948" s="235"/>
      <c r="J1948" s="231"/>
      <c r="K1948" s="231"/>
      <c r="L1948" s="236"/>
      <c r="M1948" s="237"/>
      <c r="N1948" s="238"/>
      <c r="O1948" s="238"/>
      <c r="P1948" s="238"/>
      <c r="Q1948" s="238"/>
      <c r="R1948" s="238"/>
      <c r="S1948" s="238"/>
      <c r="T1948" s="239"/>
      <c r="AT1948" s="240" t="s">
        <v>162</v>
      </c>
      <c r="AU1948" s="240" t="s">
        <v>86</v>
      </c>
      <c r="AV1948" s="13" t="s">
        <v>86</v>
      </c>
      <c r="AW1948" s="13" t="s">
        <v>41</v>
      </c>
      <c r="AX1948" s="13" t="s">
        <v>77</v>
      </c>
      <c r="AY1948" s="240" t="s">
        <v>153</v>
      </c>
    </row>
    <row r="1949" spans="2:51" s="14" customFormat="1" ht="13.5">
      <c r="B1949" s="241"/>
      <c r="C1949" s="242"/>
      <c r="D1949" s="243" t="s">
        <v>162</v>
      </c>
      <c r="E1949" s="244" t="s">
        <v>34</v>
      </c>
      <c r="F1949" s="245" t="s">
        <v>168</v>
      </c>
      <c r="G1949" s="242"/>
      <c r="H1949" s="246">
        <v>55.726</v>
      </c>
      <c r="I1949" s="247"/>
      <c r="J1949" s="242"/>
      <c r="K1949" s="242"/>
      <c r="L1949" s="248"/>
      <c r="M1949" s="249"/>
      <c r="N1949" s="250"/>
      <c r="O1949" s="250"/>
      <c r="P1949" s="250"/>
      <c r="Q1949" s="250"/>
      <c r="R1949" s="250"/>
      <c r="S1949" s="250"/>
      <c r="T1949" s="251"/>
      <c r="AT1949" s="252" t="s">
        <v>162</v>
      </c>
      <c r="AU1949" s="252" t="s">
        <v>86</v>
      </c>
      <c r="AV1949" s="14" t="s">
        <v>160</v>
      </c>
      <c r="AW1949" s="14" t="s">
        <v>41</v>
      </c>
      <c r="AX1949" s="14" t="s">
        <v>84</v>
      </c>
      <c r="AY1949" s="252" t="s">
        <v>153</v>
      </c>
    </row>
    <row r="1950" spans="2:65" s="1" customFormat="1" ht="22.5" customHeight="1">
      <c r="B1950" s="43"/>
      <c r="C1950" s="277" t="s">
        <v>1751</v>
      </c>
      <c r="D1950" s="277" t="s">
        <v>928</v>
      </c>
      <c r="E1950" s="278" t="s">
        <v>1752</v>
      </c>
      <c r="F1950" s="279" t="s">
        <v>1753</v>
      </c>
      <c r="G1950" s="280" t="s">
        <v>158</v>
      </c>
      <c r="H1950" s="281">
        <v>36.74</v>
      </c>
      <c r="I1950" s="282"/>
      <c r="J1950" s="283">
        <f>ROUND(I1950*H1950,2)</f>
        <v>0</v>
      </c>
      <c r="K1950" s="279" t="s">
        <v>159</v>
      </c>
      <c r="L1950" s="284"/>
      <c r="M1950" s="285" t="s">
        <v>34</v>
      </c>
      <c r="N1950" s="286" t="s">
        <v>48</v>
      </c>
      <c r="O1950" s="44"/>
      <c r="P1950" s="215">
        <f>O1950*H1950</f>
        <v>0</v>
      </c>
      <c r="Q1950" s="215">
        <v>0.025</v>
      </c>
      <c r="R1950" s="215">
        <f>Q1950*H1950</f>
        <v>0.9185000000000001</v>
      </c>
      <c r="S1950" s="215">
        <v>0</v>
      </c>
      <c r="T1950" s="216">
        <f>S1950*H1950</f>
        <v>0</v>
      </c>
      <c r="AR1950" s="25" t="s">
        <v>420</v>
      </c>
      <c r="AT1950" s="25" t="s">
        <v>928</v>
      </c>
      <c r="AU1950" s="25" t="s">
        <v>86</v>
      </c>
      <c r="AY1950" s="25" t="s">
        <v>153</v>
      </c>
      <c r="BE1950" s="217">
        <f>IF(N1950="základní",J1950,0)</f>
        <v>0</v>
      </c>
      <c r="BF1950" s="217">
        <f>IF(N1950="snížená",J1950,0)</f>
        <v>0</v>
      </c>
      <c r="BG1950" s="217">
        <f>IF(N1950="zákl. přenesená",J1950,0)</f>
        <v>0</v>
      </c>
      <c r="BH1950" s="217">
        <f>IF(N1950="sníž. přenesená",J1950,0)</f>
        <v>0</v>
      </c>
      <c r="BI1950" s="217">
        <f>IF(N1950="nulová",J1950,0)</f>
        <v>0</v>
      </c>
      <c r="BJ1950" s="25" t="s">
        <v>84</v>
      </c>
      <c r="BK1950" s="217">
        <f>ROUND(I1950*H1950,2)</f>
        <v>0</v>
      </c>
      <c r="BL1950" s="25" t="s">
        <v>288</v>
      </c>
      <c r="BM1950" s="25" t="s">
        <v>1754</v>
      </c>
    </row>
    <row r="1951" spans="2:51" s="12" customFormat="1" ht="13.5">
      <c r="B1951" s="218"/>
      <c r="C1951" s="219"/>
      <c r="D1951" s="220" t="s">
        <v>162</v>
      </c>
      <c r="E1951" s="221" t="s">
        <v>34</v>
      </c>
      <c r="F1951" s="222" t="s">
        <v>1745</v>
      </c>
      <c r="G1951" s="219"/>
      <c r="H1951" s="223" t="s">
        <v>34</v>
      </c>
      <c r="I1951" s="224"/>
      <c r="J1951" s="219"/>
      <c r="K1951" s="219"/>
      <c r="L1951" s="225"/>
      <c r="M1951" s="226"/>
      <c r="N1951" s="227"/>
      <c r="O1951" s="227"/>
      <c r="P1951" s="227"/>
      <c r="Q1951" s="227"/>
      <c r="R1951" s="227"/>
      <c r="S1951" s="227"/>
      <c r="T1951" s="228"/>
      <c r="AT1951" s="229" t="s">
        <v>162</v>
      </c>
      <c r="AU1951" s="229" t="s">
        <v>86</v>
      </c>
      <c r="AV1951" s="12" t="s">
        <v>84</v>
      </c>
      <c r="AW1951" s="12" t="s">
        <v>41</v>
      </c>
      <c r="AX1951" s="12" t="s">
        <v>77</v>
      </c>
      <c r="AY1951" s="229" t="s">
        <v>153</v>
      </c>
    </row>
    <row r="1952" spans="2:51" s="12" customFormat="1" ht="13.5">
      <c r="B1952" s="218"/>
      <c r="C1952" s="219"/>
      <c r="D1952" s="220" t="s">
        <v>162</v>
      </c>
      <c r="E1952" s="221" t="s">
        <v>34</v>
      </c>
      <c r="F1952" s="222" t="s">
        <v>267</v>
      </c>
      <c r="G1952" s="219"/>
      <c r="H1952" s="223" t="s">
        <v>34</v>
      </c>
      <c r="I1952" s="224"/>
      <c r="J1952" s="219"/>
      <c r="K1952" s="219"/>
      <c r="L1952" s="225"/>
      <c r="M1952" s="226"/>
      <c r="N1952" s="227"/>
      <c r="O1952" s="227"/>
      <c r="P1952" s="227"/>
      <c r="Q1952" s="227"/>
      <c r="R1952" s="227"/>
      <c r="S1952" s="227"/>
      <c r="T1952" s="228"/>
      <c r="AT1952" s="229" t="s">
        <v>162</v>
      </c>
      <c r="AU1952" s="229" t="s">
        <v>86</v>
      </c>
      <c r="AV1952" s="12" t="s">
        <v>84</v>
      </c>
      <c r="AW1952" s="12" t="s">
        <v>41</v>
      </c>
      <c r="AX1952" s="12" t="s">
        <v>77</v>
      </c>
      <c r="AY1952" s="229" t="s">
        <v>153</v>
      </c>
    </row>
    <row r="1953" spans="2:51" s="12" customFormat="1" ht="13.5">
      <c r="B1953" s="218"/>
      <c r="C1953" s="219"/>
      <c r="D1953" s="220" t="s">
        <v>162</v>
      </c>
      <c r="E1953" s="221" t="s">
        <v>34</v>
      </c>
      <c r="F1953" s="222" t="s">
        <v>268</v>
      </c>
      <c r="G1953" s="219"/>
      <c r="H1953" s="223" t="s">
        <v>34</v>
      </c>
      <c r="I1953" s="224"/>
      <c r="J1953" s="219"/>
      <c r="K1953" s="219"/>
      <c r="L1953" s="225"/>
      <c r="M1953" s="226"/>
      <c r="N1953" s="227"/>
      <c r="O1953" s="227"/>
      <c r="P1953" s="227"/>
      <c r="Q1953" s="227"/>
      <c r="R1953" s="227"/>
      <c r="S1953" s="227"/>
      <c r="T1953" s="228"/>
      <c r="AT1953" s="229" t="s">
        <v>162</v>
      </c>
      <c r="AU1953" s="229" t="s">
        <v>86</v>
      </c>
      <c r="AV1953" s="12" t="s">
        <v>84</v>
      </c>
      <c r="AW1953" s="12" t="s">
        <v>41</v>
      </c>
      <c r="AX1953" s="12" t="s">
        <v>77</v>
      </c>
      <c r="AY1953" s="229" t="s">
        <v>153</v>
      </c>
    </row>
    <row r="1954" spans="2:51" s="13" customFormat="1" ht="13.5">
      <c r="B1954" s="230"/>
      <c r="C1954" s="231"/>
      <c r="D1954" s="220" t="s">
        <v>162</v>
      </c>
      <c r="E1954" s="232" t="s">
        <v>34</v>
      </c>
      <c r="F1954" s="233" t="s">
        <v>269</v>
      </c>
      <c r="G1954" s="231"/>
      <c r="H1954" s="234">
        <v>7.13</v>
      </c>
      <c r="I1954" s="235"/>
      <c r="J1954" s="231"/>
      <c r="K1954" s="231"/>
      <c r="L1954" s="236"/>
      <c r="M1954" s="237"/>
      <c r="N1954" s="238"/>
      <c r="O1954" s="238"/>
      <c r="P1954" s="238"/>
      <c r="Q1954" s="238"/>
      <c r="R1954" s="238"/>
      <c r="S1954" s="238"/>
      <c r="T1954" s="239"/>
      <c r="AT1954" s="240" t="s">
        <v>162</v>
      </c>
      <c r="AU1954" s="240" t="s">
        <v>86</v>
      </c>
      <c r="AV1954" s="13" t="s">
        <v>86</v>
      </c>
      <c r="AW1954" s="13" t="s">
        <v>41</v>
      </c>
      <c r="AX1954" s="13" t="s">
        <v>77</v>
      </c>
      <c r="AY1954" s="240" t="s">
        <v>153</v>
      </c>
    </row>
    <row r="1955" spans="2:51" s="12" customFormat="1" ht="13.5">
      <c r="B1955" s="218"/>
      <c r="C1955" s="219"/>
      <c r="D1955" s="220" t="s">
        <v>162</v>
      </c>
      <c r="E1955" s="221" t="s">
        <v>34</v>
      </c>
      <c r="F1955" s="222" t="s">
        <v>270</v>
      </c>
      <c r="G1955" s="219"/>
      <c r="H1955" s="223" t="s">
        <v>34</v>
      </c>
      <c r="I1955" s="224"/>
      <c r="J1955" s="219"/>
      <c r="K1955" s="219"/>
      <c r="L1955" s="225"/>
      <c r="M1955" s="226"/>
      <c r="N1955" s="227"/>
      <c r="O1955" s="227"/>
      <c r="P1955" s="227"/>
      <c r="Q1955" s="227"/>
      <c r="R1955" s="227"/>
      <c r="S1955" s="227"/>
      <c r="T1955" s="228"/>
      <c r="AT1955" s="229" t="s">
        <v>162</v>
      </c>
      <c r="AU1955" s="229" t="s">
        <v>86</v>
      </c>
      <c r="AV1955" s="12" t="s">
        <v>84</v>
      </c>
      <c r="AW1955" s="12" t="s">
        <v>41</v>
      </c>
      <c r="AX1955" s="12" t="s">
        <v>77</v>
      </c>
      <c r="AY1955" s="229" t="s">
        <v>153</v>
      </c>
    </row>
    <row r="1956" spans="2:51" s="13" customFormat="1" ht="13.5">
      <c r="B1956" s="230"/>
      <c r="C1956" s="231"/>
      <c r="D1956" s="220" t="s">
        <v>162</v>
      </c>
      <c r="E1956" s="232" t="s">
        <v>34</v>
      </c>
      <c r="F1956" s="233" t="s">
        <v>271</v>
      </c>
      <c r="G1956" s="231"/>
      <c r="H1956" s="234">
        <v>12.91</v>
      </c>
      <c r="I1956" s="235"/>
      <c r="J1956" s="231"/>
      <c r="K1956" s="231"/>
      <c r="L1956" s="236"/>
      <c r="M1956" s="237"/>
      <c r="N1956" s="238"/>
      <c r="O1956" s="238"/>
      <c r="P1956" s="238"/>
      <c r="Q1956" s="238"/>
      <c r="R1956" s="238"/>
      <c r="S1956" s="238"/>
      <c r="T1956" s="239"/>
      <c r="AT1956" s="240" t="s">
        <v>162</v>
      </c>
      <c r="AU1956" s="240" t="s">
        <v>86</v>
      </c>
      <c r="AV1956" s="13" t="s">
        <v>86</v>
      </c>
      <c r="AW1956" s="13" t="s">
        <v>41</v>
      </c>
      <c r="AX1956" s="13" t="s">
        <v>77</v>
      </c>
      <c r="AY1956" s="240" t="s">
        <v>153</v>
      </c>
    </row>
    <row r="1957" spans="2:51" s="12" customFormat="1" ht="13.5">
      <c r="B1957" s="218"/>
      <c r="C1957" s="219"/>
      <c r="D1957" s="220" t="s">
        <v>162</v>
      </c>
      <c r="E1957" s="221" t="s">
        <v>34</v>
      </c>
      <c r="F1957" s="222" t="s">
        <v>272</v>
      </c>
      <c r="G1957" s="219"/>
      <c r="H1957" s="223" t="s">
        <v>34</v>
      </c>
      <c r="I1957" s="224"/>
      <c r="J1957" s="219"/>
      <c r="K1957" s="219"/>
      <c r="L1957" s="225"/>
      <c r="M1957" s="226"/>
      <c r="N1957" s="227"/>
      <c r="O1957" s="227"/>
      <c r="P1957" s="227"/>
      <c r="Q1957" s="227"/>
      <c r="R1957" s="227"/>
      <c r="S1957" s="227"/>
      <c r="T1957" s="228"/>
      <c r="AT1957" s="229" t="s">
        <v>162</v>
      </c>
      <c r="AU1957" s="229" t="s">
        <v>86</v>
      </c>
      <c r="AV1957" s="12" t="s">
        <v>84</v>
      </c>
      <c r="AW1957" s="12" t="s">
        <v>41</v>
      </c>
      <c r="AX1957" s="12" t="s">
        <v>77</v>
      </c>
      <c r="AY1957" s="229" t="s">
        <v>153</v>
      </c>
    </row>
    <row r="1958" spans="2:51" s="13" customFormat="1" ht="13.5">
      <c r="B1958" s="230"/>
      <c r="C1958" s="231"/>
      <c r="D1958" s="220" t="s">
        <v>162</v>
      </c>
      <c r="E1958" s="232" t="s">
        <v>34</v>
      </c>
      <c r="F1958" s="233" t="s">
        <v>273</v>
      </c>
      <c r="G1958" s="231"/>
      <c r="H1958" s="234">
        <v>7.61</v>
      </c>
      <c r="I1958" s="235"/>
      <c r="J1958" s="231"/>
      <c r="K1958" s="231"/>
      <c r="L1958" s="236"/>
      <c r="M1958" s="237"/>
      <c r="N1958" s="238"/>
      <c r="O1958" s="238"/>
      <c r="P1958" s="238"/>
      <c r="Q1958" s="238"/>
      <c r="R1958" s="238"/>
      <c r="S1958" s="238"/>
      <c r="T1958" s="239"/>
      <c r="AT1958" s="240" t="s">
        <v>162</v>
      </c>
      <c r="AU1958" s="240" t="s">
        <v>86</v>
      </c>
      <c r="AV1958" s="13" t="s">
        <v>86</v>
      </c>
      <c r="AW1958" s="13" t="s">
        <v>41</v>
      </c>
      <c r="AX1958" s="13" t="s">
        <v>77</v>
      </c>
      <c r="AY1958" s="240" t="s">
        <v>153</v>
      </c>
    </row>
    <row r="1959" spans="2:51" s="12" customFormat="1" ht="13.5">
      <c r="B1959" s="218"/>
      <c r="C1959" s="219"/>
      <c r="D1959" s="220" t="s">
        <v>162</v>
      </c>
      <c r="E1959" s="221" t="s">
        <v>34</v>
      </c>
      <c r="F1959" s="222" t="s">
        <v>274</v>
      </c>
      <c r="G1959" s="219"/>
      <c r="H1959" s="223" t="s">
        <v>34</v>
      </c>
      <c r="I1959" s="224"/>
      <c r="J1959" s="219"/>
      <c r="K1959" s="219"/>
      <c r="L1959" s="225"/>
      <c r="M1959" s="226"/>
      <c r="N1959" s="227"/>
      <c r="O1959" s="227"/>
      <c r="P1959" s="227"/>
      <c r="Q1959" s="227"/>
      <c r="R1959" s="227"/>
      <c r="S1959" s="227"/>
      <c r="T1959" s="228"/>
      <c r="AT1959" s="229" t="s">
        <v>162</v>
      </c>
      <c r="AU1959" s="229" t="s">
        <v>86</v>
      </c>
      <c r="AV1959" s="12" t="s">
        <v>84</v>
      </c>
      <c r="AW1959" s="12" t="s">
        <v>41</v>
      </c>
      <c r="AX1959" s="12" t="s">
        <v>77</v>
      </c>
      <c r="AY1959" s="229" t="s">
        <v>153</v>
      </c>
    </row>
    <row r="1960" spans="2:51" s="13" customFormat="1" ht="13.5">
      <c r="B1960" s="230"/>
      <c r="C1960" s="231"/>
      <c r="D1960" s="220" t="s">
        <v>162</v>
      </c>
      <c r="E1960" s="232" t="s">
        <v>34</v>
      </c>
      <c r="F1960" s="233" t="s">
        <v>275</v>
      </c>
      <c r="G1960" s="231"/>
      <c r="H1960" s="234">
        <v>5.75</v>
      </c>
      <c r="I1960" s="235"/>
      <c r="J1960" s="231"/>
      <c r="K1960" s="231"/>
      <c r="L1960" s="236"/>
      <c r="M1960" s="237"/>
      <c r="N1960" s="238"/>
      <c r="O1960" s="238"/>
      <c r="P1960" s="238"/>
      <c r="Q1960" s="238"/>
      <c r="R1960" s="238"/>
      <c r="S1960" s="238"/>
      <c r="T1960" s="239"/>
      <c r="AT1960" s="240" t="s">
        <v>162</v>
      </c>
      <c r="AU1960" s="240" t="s">
        <v>86</v>
      </c>
      <c r="AV1960" s="13" t="s">
        <v>86</v>
      </c>
      <c r="AW1960" s="13" t="s">
        <v>41</v>
      </c>
      <c r="AX1960" s="13" t="s">
        <v>77</v>
      </c>
      <c r="AY1960" s="240" t="s">
        <v>153</v>
      </c>
    </row>
    <row r="1961" spans="2:51" s="14" customFormat="1" ht="13.5">
      <c r="B1961" s="241"/>
      <c r="C1961" s="242"/>
      <c r="D1961" s="220" t="s">
        <v>162</v>
      </c>
      <c r="E1961" s="253" t="s">
        <v>34</v>
      </c>
      <c r="F1961" s="254" t="s">
        <v>168</v>
      </c>
      <c r="G1961" s="242"/>
      <c r="H1961" s="255">
        <v>33.4</v>
      </c>
      <c r="I1961" s="247"/>
      <c r="J1961" s="242"/>
      <c r="K1961" s="242"/>
      <c r="L1961" s="248"/>
      <c r="M1961" s="249"/>
      <c r="N1961" s="250"/>
      <c r="O1961" s="250"/>
      <c r="P1961" s="250"/>
      <c r="Q1961" s="250"/>
      <c r="R1961" s="250"/>
      <c r="S1961" s="250"/>
      <c r="T1961" s="251"/>
      <c r="AT1961" s="252" t="s">
        <v>162</v>
      </c>
      <c r="AU1961" s="252" t="s">
        <v>86</v>
      </c>
      <c r="AV1961" s="14" t="s">
        <v>160</v>
      </c>
      <c r="AW1961" s="14" t="s">
        <v>41</v>
      </c>
      <c r="AX1961" s="14" t="s">
        <v>77</v>
      </c>
      <c r="AY1961" s="252" t="s">
        <v>153</v>
      </c>
    </row>
    <row r="1962" spans="2:51" s="13" customFormat="1" ht="13.5">
      <c r="B1962" s="230"/>
      <c r="C1962" s="231"/>
      <c r="D1962" s="220" t="s">
        <v>162</v>
      </c>
      <c r="E1962" s="232" t="s">
        <v>34</v>
      </c>
      <c r="F1962" s="233" t="s">
        <v>1046</v>
      </c>
      <c r="G1962" s="231"/>
      <c r="H1962" s="234">
        <v>36.74</v>
      </c>
      <c r="I1962" s="235"/>
      <c r="J1962" s="231"/>
      <c r="K1962" s="231"/>
      <c r="L1962" s="236"/>
      <c r="M1962" s="237"/>
      <c r="N1962" s="238"/>
      <c r="O1962" s="238"/>
      <c r="P1962" s="238"/>
      <c r="Q1962" s="238"/>
      <c r="R1962" s="238"/>
      <c r="S1962" s="238"/>
      <c r="T1962" s="239"/>
      <c r="AT1962" s="240" t="s">
        <v>162</v>
      </c>
      <c r="AU1962" s="240" t="s">
        <v>86</v>
      </c>
      <c r="AV1962" s="13" t="s">
        <v>86</v>
      </c>
      <c r="AW1962" s="13" t="s">
        <v>41</v>
      </c>
      <c r="AX1962" s="13" t="s">
        <v>77</v>
      </c>
      <c r="AY1962" s="240" t="s">
        <v>153</v>
      </c>
    </row>
    <row r="1963" spans="2:51" s="14" customFormat="1" ht="13.5">
      <c r="B1963" s="241"/>
      <c r="C1963" s="242"/>
      <c r="D1963" s="243" t="s">
        <v>162</v>
      </c>
      <c r="E1963" s="244" t="s">
        <v>34</v>
      </c>
      <c r="F1963" s="245" t="s">
        <v>168</v>
      </c>
      <c r="G1963" s="242"/>
      <c r="H1963" s="246">
        <v>36.74</v>
      </c>
      <c r="I1963" s="247"/>
      <c r="J1963" s="242"/>
      <c r="K1963" s="242"/>
      <c r="L1963" s="248"/>
      <c r="M1963" s="249"/>
      <c r="N1963" s="250"/>
      <c r="O1963" s="250"/>
      <c r="P1963" s="250"/>
      <c r="Q1963" s="250"/>
      <c r="R1963" s="250"/>
      <c r="S1963" s="250"/>
      <c r="T1963" s="251"/>
      <c r="AT1963" s="252" t="s">
        <v>162</v>
      </c>
      <c r="AU1963" s="252" t="s">
        <v>86</v>
      </c>
      <c r="AV1963" s="14" t="s">
        <v>160</v>
      </c>
      <c r="AW1963" s="14" t="s">
        <v>41</v>
      </c>
      <c r="AX1963" s="14" t="s">
        <v>84</v>
      </c>
      <c r="AY1963" s="252" t="s">
        <v>153</v>
      </c>
    </row>
    <row r="1964" spans="2:65" s="1" customFormat="1" ht="31.5" customHeight="1">
      <c r="B1964" s="43"/>
      <c r="C1964" s="206" t="s">
        <v>1755</v>
      </c>
      <c r="D1964" s="206" t="s">
        <v>155</v>
      </c>
      <c r="E1964" s="207" t="s">
        <v>1756</v>
      </c>
      <c r="F1964" s="208" t="s">
        <v>1757</v>
      </c>
      <c r="G1964" s="209" t="s">
        <v>982</v>
      </c>
      <c r="H1964" s="289"/>
      <c r="I1964" s="211"/>
      <c r="J1964" s="212">
        <f>ROUND(I1964*H1964,2)</f>
        <v>0</v>
      </c>
      <c r="K1964" s="208" t="s">
        <v>159</v>
      </c>
      <c r="L1964" s="63"/>
      <c r="M1964" s="213" t="s">
        <v>34</v>
      </c>
      <c r="N1964" s="214" t="s">
        <v>48</v>
      </c>
      <c r="O1964" s="44"/>
      <c r="P1964" s="215">
        <f>O1964*H1964</f>
        <v>0</v>
      </c>
      <c r="Q1964" s="215">
        <v>0</v>
      </c>
      <c r="R1964" s="215">
        <f>Q1964*H1964</f>
        <v>0</v>
      </c>
      <c r="S1964" s="215">
        <v>0</v>
      </c>
      <c r="T1964" s="216">
        <f>S1964*H1964</f>
        <v>0</v>
      </c>
      <c r="AR1964" s="25" t="s">
        <v>288</v>
      </c>
      <c r="AT1964" s="25" t="s">
        <v>155</v>
      </c>
      <c r="AU1964" s="25" t="s">
        <v>86</v>
      </c>
      <c r="AY1964" s="25" t="s">
        <v>153</v>
      </c>
      <c r="BE1964" s="217">
        <f>IF(N1964="základní",J1964,0)</f>
        <v>0</v>
      </c>
      <c r="BF1964" s="217">
        <f>IF(N1964="snížená",J1964,0)</f>
        <v>0</v>
      </c>
      <c r="BG1964" s="217">
        <f>IF(N1964="zákl. přenesená",J1964,0)</f>
        <v>0</v>
      </c>
      <c r="BH1964" s="217">
        <f>IF(N1964="sníž. přenesená",J1964,0)</f>
        <v>0</v>
      </c>
      <c r="BI1964" s="217">
        <f>IF(N1964="nulová",J1964,0)</f>
        <v>0</v>
      </c>
      <c r="BJ1964" s="25" t="s">
        <v>84</v>
      </c>
      <c r="BK1964" s="217">
        <f>ROUND(I1964*H1964,2)</f>
        <v>0</v>
      </c>
      <c r="BL1964" s="25" t="s">
        <v>288</v>
      </c>
      <c r="BM1964" s="25" t="s">
        <v>1758</v>
      </c>
    </row>
    <row r="1965" spans="2:65" s="1" customFormat="1" ht="22.5" customHeight="1">
      <c r="B1965" s="43"/>
      <c r="C1965" s="206" t="s">
        <v>1759</v>
      </c>
      <c r="D1965" s="206" t="s">
        <v>155</v>
      </c>
      <c r="E1965" s="207" t="s">
        <v>1760</v>
      </c>
      <c r="F1965" s="208" t="s">
        <v>1761</v>
      </c>
      <c r="G1965" s="209" t="s">
        <v>158</v>
      </c>
      <c r="H1965" s="210">
        <v>181.41</v>
      </c>
      <c r="I1965" s="211"/>
      <c r="J1965" s="212">
        <f>ROUND(I1965*H1965,2)</f>
        <v>0</v>
      </c>
      <c r="K1965" s="208" t="s">
        <v>34</v>
      </c>
      <c r="L1965" s="63"/>
      <c r="M1965" s="213" t="s">
        <v>34</v>
      </c>
      <c r="N1965" s="214" t="s">
        <v>48</v>
      </c>
      <c r="O1965" s="44"/>
      <c r="P1965" s="215">
        <f>O1965*H1965</f>
        <v>0</v>
      </c>
      <c r="Q1965" s="215">
        <v>8E-05</v>
      </c>
      <c r="R1965" s="215">
        <f>Q1965*H1965</f>
        <v>0.014512800000000001</v>
      </c>
      <c r="S1965" s="215">
        <v>0</v>
      </c>
      <c r="T1965" s="216">
        <f>S1965*H1965</f>
        <v>0</v>
      </c>
      <c r="AR1965" s="25" t="s">
        <v>288</v>
      </c>
      <c r="AT1965" s="25" t="s">
        <v>155</v>
      </c>
      <c r="AU1965" s="25" t="s">
        <v>86</v>
      </c>
      <c r="AY1965" s="25" t="s">
        <v>153</v>
      </c>
      <c r="BE1965" s="217">
        <f>IF(N1965="základní",J1965,0)</f>
        <v>0</v>
      </c>
      <c r="BF1965" s="217">
        <f>IF(N1965="snížená",J1965,0)</f>
        <v>0</v>
      </c>
      <c r="BG1965" s="217">
        <f>IF(N1965="zákl. přenesená",J1965,0)</f>
        <v>0</v>
      </c>
      <c r="BH1965" s="217">
        <f>IF(N1965="sníž. přenesená",J1965,0)</f>
        <v>0</v>
      </c>
      <c r="BI1965" s="217">
        <f>IF(N1965="nulová",J1965,0)</f>
        <v>0</v>
      </c>
      <c r="BJ1965" s="25" t="s">
        <v>84</v>
      </c>
      <c r="BK1965" s="217">
        <f>ROUND(I1965*H1965,2)</f>
        <v>0</v>
      </c>
      <c r="BL1965" s="25" t="s">
        <v>288</v>
      </c>
      <c r="BM1965" s="25" t="s">
        <v>1762</v>
      </c>
    </row>
    <row r="1966" spans="2:51" s="12" customFormat="1" ht="13.5">
      <c r="B1966" s="218"/>
      <c r="C1966" s="219"/>
      <c r="D1966" s="220" t="s">
        <v>162</v>
      </c>
      <c r="E1966" s="221" t="s">
        <v>34</v>
      </c>
      <c r="F1966" s="222" t="s">
        <v>173</v>
      </c>
      <c r="G1966" s="219"/>
      <c r="H1966" s="223" t="s">
        <v>34</v>
      </c>
      <c r="I1966" s="224"/>
      <c r="J1966" s="219"/>
      <c r="K1966" s="219"/>
      <c r="L1966" s="225"/>
      <c r="M1966" s="226"/>
      <c r="N1966" s="227"/>
      <c r="O1966" s="227"/>
      <c r="P1966" s="227"/>
      <c r="Q1966" s="227"/>
      <c r="R1966" s="227"/>
      <c r="S1966" s="227"/>
      <c r="T1966" s="228"/>
      <c r="AT1966" s="229" t="s">
        <v>162</v>
      </c>
      <c r="AU1966" s="229" t="s">
        <v>86</v>
      </c>
      <c r="AV1966" s="12" t="s">
        <v>84</v>
      </c>
      <c r="AW1966" s="12" t="s">
        <v>41</v>
      </c>
      <c r="AX1966" s="12" t="s">
        <v>77</v>
      </c>
      <c r="AY1966" s="229" t="s">
        <v>153</v>
      </c>
    </row>
    <row r="1967" spans="2:51" s="12" customFormat="1" ht="13.5">
      <c r="B1967" s="218"/>
      <c r="C1967" s="219"/>
      <c r="D1967" s="220" t="s">
        <v>162</v>
      </c>
      <c r="E1967" s="221" t="s">
        <v>34</v>
      </c>
      <c r="F1967" s="222" t="s">
        <v>174</v>
      </c>
      <c r="G1967" s="219"/>
      <c r="H1967" s="223" t="s">
        <v>34</v>
      </c>
      <c r="I1967" s="224"/>
      <c r="J1967" s="219"/>
      <c r="K1967" s="219"/>
      <c r="L1967" s="225"/>
      <c r="M1967" s="226"/>
      <c r="N1967" s="227"/>
      <c r="O1967" s="227"/>
      <c r="P1967" s="227"/>
      <c r="Q1967" s="227"/>
      <c r="R1967" s="227"/>
      <c r="S1967" s="227"/>
      <c r="T1967" s="228"/>
      <c r="AT1967" s="229" t="s">
        <v>162</v>
      </c>
      <c r="AU1967" s="229" t="s">
        <v>86</v>
      </c>
      <c r="AV1967" s="12" t="s">
        <v>84</v>
      </c>
      <c r="AW1967" s="12" t="s">
        <v>41</v>
      </c>
      <c r="AX1967" s="12" t="s">
        <v>77</v>
      </c>
      <c r="AY1967" s="229" t="s">
        <v>153</v>
      </c>
    </row>
    <row r="1968" spans="2:51" s="13" customFormat="1" ht="13.5">
      <c r="B1968" s="230"/>
      <c r="C1968" s="231"/>
      <c r="D1968" s="220" t="s">
        <v>162</v>
      </c>
      <c r="E1968" s="232" t="s">
        <v>34</v>
      </c>
      <c r="F1968" s="233" t="s">
        <v>175</v>
      </c>
      <c r="G1968" s="231"/>
      <c r="H1968" s="234">
        <v>21.22</v>
      </c>
      <c r="I1968" s="235"/>
      <c r="J1968" s="231"/>
      <c r="K1968" s="231"/>
      <c r="L1968" s="236"/>
      <c r="M1968" s="237"/>
      <c r="N1968" s="238"/>
      <c r="O1968" s="238"/>
      <c r="P1968" s="238"/>
      <c r="Q1968" s="238"/>
      <c r="R1968" s="238"/>
      <c r="S1968" s="238"/>
      <c r="T1968" s="239"/>
      <c r="AT1968" s="240" t="s">
        <v>162</v>
      </c>
      <c r="AU1968" s="240" t="s">
        <v>86</v>
      </c>
      <c r="AV1968" s="13" t="s">
        <v>86</v>
      </c>
      <c r="AW1968" s="13" t="s">
        <v>41</v>
      </c>
      <c r="AX1968" s="13" t="s">
        <v>77</v>
      </c>
      <c r="AY1968" s="240" t="s">
        <v>153</v>
      </c>
    </row>
    <row r="1969" spans="2:51" s="12" customFormat="1" ht="13.5">
      <c r="B1969" s="218"/>
      <c r="C1969" s="219"/>
      <c r="D1969" s="220" t="s">
        <v>162</v>
      </c>
      <c r="E1969" s="221" t="s">
        <v>34</v>
      </c>
      <c r="F1969" s="222" t="s">
        <v>176</v>
      </c>
      <c r="G1969" s="219"/>
      <c r="H1969" s="223" t="s">
        <v>34</v>
      </c>
      <c r="I1969" s="224"/>
      <c r="J1969" s="219"/>
      <c r="K1969" s="219"/>
      <c r="L1969" s="225"/>
      <c r="M1969" s="226"/>
      <c r="N1969" s="227"/>
      <c r="O1969" s="227"/>
      <c r="P1969" s="227"/>
      <c r="Q1969" s="227"/>
      <c r="R1969" s="227"/>
      <c r="S1969" s="227"/>
      <c r="T1969" s="228"/>
      <c r="AT1969" s="229" t="s">
        <v>162</v>
      </c>
      <c r="AU1969" s="229" t="s">
        <v>86</v>
      </c>
      <c r="AV1969" s="12" t="s">
        <v>84</v>
      </c>
      <c r="AW1969" s="12" t="s">
        <v>41</v>
      </c>
      <c r="AX1969" s="12" t="s">
        <v>77</v>
      </c>
      <c r="AY1969" s="229" t="s">
        <v>153</v>
      </c>
    </row>
    <row r="1970" spans="2:51" s="13" customFormat="1" ht="13.5">
      <c r="B1970" s="230"/>
      <c r="C1970" s="231"/>
      <c r="D1970" s="220" t="s">
        <v>162</v>
      </c>
      <c r="E1970" s="232" t="s">
        <v>34</v>
      </c>
      <c r="F1970" s="233" t="s">
        <v>177</v>
      </c>
      <c r="G1970" s="231"/>
      <c r="H1970" s="234">
        <v>10.37</v>
      </c>
      <c r="I1970" s="235"/>
      <c r="J1970" s="231"/>
      <c r="K1970" s="231"/>
      <c r="L1970" s="236"/>
      <c r="M1970" s="237"/>
      <c r="N1970" s="238"/>
      <c r="O1970" s="238"/>
      <c r="P1970" s="238"/>
      <c r="Q1970" s="238"/>
      <c r="R1970" s="238"/>
      <c r="S1970" s="238"/>
      <c r="T1970" s="239"/>
      <c r="AT1970" s="240" t="s">
        <v>162</v>
      </c>
      <c r="AU1970" s="240" t="s">
        <v>86</v>
      </c>
      <c r="AV1970" s="13" t="s">
        <v>86</v>
      </c>
      <c r="AW1970" s="13" t="s">
        <v>41</v>
      </c>
      <c r="AX1970" s="13" t="s">
        <v>77</v>
      </c>
      <c r="AY1970" s="240" t="s">
        <v>153</v>
      </c>
    </row>
    <row r="1971" spans="2:51" s="12" customFormat="1" ht="13.5">
      <c r="B1971" s="218"/>
      <c r="C1971" s="219"/>
      <c r="D1971" s="220" t="s">
        <v>162</v>
      </c>
      <c r="E1971" s="221" t="s">
        <v>34</v>
      </c>
      <c r="F1971" s="222" t="s">
        <v>178</v>
      </c>
      <c r="G1971" s="219"/>
      <c r="H1971" s="223" t="s">
        <v>34</v>
      </c>
      <c r="I1971" s="224"/>
      <c r="J1971" s="219"/>
      <c r="K1971" s="219"/>
      <c r="L1971" s="225"/>
      <c r="M1971" s="226"/>
      <c r="N1971" s="227"/>
      <c r="O1971" s="227"/>
      <c r="P1971" s="227"/>
      <c r="Q1971" s="227"/>
      <c r="R1971" s="227"/>
      <c r="S1971" s="227"/>
      <c r="T1971" s="228"/>
      <c r="AT1971" s="229" t="s">
        <v>162</v>
      </c>
      <c r="AU1971" s="229" t="s">
        <v>86</v>
      </c>
      <c r="AV1971" s="12" t="s">
        <v>84</v>
      </c>
      <c r="AW1971" s="12" t="s">
        <v>41</v>
      </c>
      <c r="AX1971" s="12" t="s">
        <v>77</v>
      </c>
      <c r="AY1971" s="229" t="s">
        <v>153</v>
      </c>
    </row>
    <row r="1972" spans="2:51" s="13" customFormat="1" ht="13.5">
      <c r="B1972" s="230"/>
      <c r="C1972" s="231"/>
      <c r="D1972" s="220" t="s">
        <v>162</v>
      </c>
      <c r="E1972" s="232" t="s">
        <v>34</v>
      </c>
      <c r="F1972" s="233" t="s">
        <v>179</v>
      </c>
      <c r="G1972" s="231"/>
      <c r="H1972" s="234">
        <v>13.63</v>
      </c>
      <c r="I1972" s="235"/>
      <c r="J1972" s="231"/>
      <c r="K1972" s="231"/>
      <c r="L1972" s="236"/>
      <c r="M1972" s="237"/>
      <c r="N1972" s="238"/>
      <c r="O1972" s="238"/>
      <c r="P1972" s="238"/>
      <c r="Q1972" s="238"/>
      <c r="R1972" s="238"/>
      <c r="S1972" s="238"/>
      <c r="T1972" s="239"/>
      <c r="AT1972" s="240" t="s">
        <v>162</v>
      </c>
      <c r="AU1972" s="240" t="s">
        <v>86</v>
      </c>
      <c r="AV1972" s="13" t="s">
        <v>86</v>
      </c>
      <c r="AW1972" s="13" t="s">
        <v>41</v>
      </c>
      <c r="AX1972" s="13" t="s">
        <v>77</v>
      </c>
      <c r="AY1972" s="240" t="s">
        <v>153</v>
      </c>
    </row>
    <row r="1973" spans="2:51" s="12" customFormat="1" ht="13.5">
      <c r="B1973" s="218"/>
      <c r="C1973" s="219"/>
      <c r="D1973" s="220" t="s">
        <v>162</v>
      </c>
      <c r="E1973" s="221" t="s">
        <v>34</v>
      </c>
      <c r="F1973" s="222" t="s">
        <v>180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162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153</v>
      </c>
    </row>
    <row r="1974" spans="2:51" s="13" customFormat="1" ht="13.5">
      <c r="B1974" s="230"/>
      <c r="C1974" s="231"/>
      <c r="D1974" s="220" t="s">
        <v>162</v>
      </c>
      <c r="E1974" s="232" t="s">
        <v>34</v>
      </c>
      <c r="F1974" s="233" t="s">
        <v>181</v>
      </c>
      <c r="G1974" s="231"/>
      <c r="H1974" s="234">
        <v>9.53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162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153</v>
      </c>
    </row>
    <row r="1975" spans="2:51" s="12" customFormat="1" ht="13.5">
      <c r="B1975" s="218"/>
      <c r="C1975" s="219"/>
      <c r="D1975" s="220" t="s">
        <v>162</v>
      </c>
      <c r="E1975" s="221" t="s">
        <v>34</v>
      </c>
      <c r="F1975" s="222" t="s">
        <v>540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162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153</v>
      </c>
    </row>
    <row r="1976" spans="2:51" s="12" customFormat="1" ht="13.5">
      <c r="B1976" s="218"/>
      <c r="C1976" s="219"/>
      <c r="D1976" s="220" t="s">
        <v>162</v>
      </c>
      <c r="E1976" s="221" t="s">
        <v>34</v>
      </c>
      <c r="F1976" s="222" t="s">
        <v>541</v>
      </c>
      <c r="G1976" s="219"/>
      <c r="H1976" s="223" t="s">
        <v>34</v>
      </c>
      <c r="I1976" s="224"/>
      <c r="J1976" s="219"/>
      <c r="K1976" s="219"/>
      <c r="L1976" s="225"/>
      <c r="M1976" s="226"/>
      <c r="N1976" s="227"/>
      <c r="O1976" s="227"/>
      <c r="P1976" s="227"/>
      <c r="Q1976" s="227"/>
      <c r="R1976" s="227"/>
      <c r="S1976" s="227"/>
      <c r="T1976" s="228"/>
      <c r="AT1976" s="229" t="s">
        <v>162</v>
      </c>
      <c r="AU1976" s="229" t="s">
        <v>86</v>
      </c>
      <c r="AV1976" s="12" t="s">
        <v>84</v>
      </c>
      <c r="AW1976" s="12" t="s">
        <v>41</v>
      </c>
      <c r="AX1976" s="12" t="s">
        <v>77</v>
      </c>
      <c r="AY1976" s="229" t="s">
        <v>153</v>
      </c>
    </row>
    <row r="1977" spans="2:51" s="13" customFormat="1" ht="13.5">
      <c r="B1977" s="230"/>
      <c r="C1977" s="231"/>
      <c r="D1977" s="220" t="s">
        <v>162</v>
      </c>
      <c r="E1977" s="232" t="s">
        <v>34</v>
      </c>
      <c r="F1977" s="233" t="s">
        <v>542</v>
      </c>
      <c r="G1977" s="231"/>
      <c r="H1977" s="234">
        <v>4.58</v>
      </c>
      <c r="I1977" s="235"/>
      <c r="J1977" s="231"/>
      <c r="K1977" s="231"/>
      <c r="L1977" s="236"/>
      <c r="M1977" s="237"/>
      <c r="N1977" s="238"/>
      <c r="O1977" s="238"/>
      <c r="P1977" s="238"/>
      <c r="Q1977" s="238"/>
      <c r="R1977" s="238"/>
      <c r="S1977" s="238"/>
      <c r="T1977" s="239"/>
      <c r="AT1977" s="240" t="s">
        <v>162</v>
      </c>
      <c r="AU1977" s="240" t="s">
        <v>86</v>
      </c>
      <c r="AV1977" s="13" t="s">
        <v>86</v>
      </c>
      <c r="AW1977" s="13" t="s">
        <v>41</v>
      </c>
      <c r="AX1977" s="13" t="s">
        <v>77</v>
      </c>
      <c r="AY1977" s="240" t="s">
        <v>153</v>
      </c>
    </row>
    <row r="1978" spans="2:51" s="12" customFormat="1" ht="13.5">
      <c r="B1978" s="218"/>
      <c r="C1978" s="219"/>
      <c r="D1978" s="220" t="s">
        <v>162</v>
      </c>
      <c r="E1978" s="221" t="s">
        <v>34</v>
      </c>
      <c r="F1978" s="222" t="s">
        <v>543</v>
      </c>
      <c r="G1978" s="219"/>
      <c r="H1978" s="223" t="s">
        <v>34</v>
      </c>
      <c r="I1978" s="224"/>
      <c r="J1978" s="219"/>
      <c r="K1978" s="219"/>
      <c r="L1978" s="225"/>
      <c r="M1978" s="226"/>
      <c r="N1978" s="227"/>
      <c r="O1978" s="227"/>
      <c r="P1978" s="227"/>
      <c r="Q1978" s="227"/>
      <c r="R1978" s="227"/>
      <c r="S1978" s="227"/>
      <c r="T1978" s="228"/>
      <c r="AT1978" s="229" t="s">
        <v>162</v>
      </c>
      <c r="AU1978" s="229" t="s">
        <v>86</v>
      </c>
      <c r="AV1978" s="12" t="s">
        <v>84</v>
      </c>
      <c r="AW1978" s="12" t="s">
        <v>41</v>
      </c>
      <c r="AX1978" s="12" t="s">
        <v>77</v>
      </c>
      <c r="AY1978" s="229" t="s">
        <v>153</v>
      </c>
    </row>
    <row r="1979" spans="2:51" s="13" customFormat="1" ht="13.5">
      <c r="B1979" s="230"/>
      <c r="C1979" s="231"/>
      <c r="D1979" s="220" t="s">
        <v>162</v>
      </c>
      <c r="E1979" s="232" t="s">
        <v>34</v>
      </c>
      <c r="F1979" s="233" t="s">
        <v>544</v>
      </c>
      <c r="G1979" s="231"/>
      <c r="H1979" s="234">
        <v>4.27</v>
      </c>
      <c r="I1979" s="235"/>
      <c r="J1979" s="231"/>
      <c r="K1979" s="231"/>
      <c r="L1979" s="236"/>
      <c r="M1979" s="237"/>
      <c r="N1979" s="238"/>
      <c r="O1979" s="238"/>
      <c r="P1979" s="238"/>
      <c r="Q1979" s="238"/>
      <c r="R1979" s="238"/>
      <c r="S1979" s="238"/>
      <c r="T1979" s="239"/>
      <c r="AT1979" s="240" t="s">
        <v>162</v>
      </c>
      <c r="AU1979" s="240" t="s">
        <v>86</v>
      </c>
      <c r="AV1979" s="13" t="s">
        <v>86</v>
      </c>
      <c r="AW1979" s="13" t="s">
        <v>41</v>
      </c>
      <c r="AX1979" s="13" t="s">
        <v>77</v>
      </c>
      <c r="AY1979" s="240" t="s">
        <v>153</v>
      </c>
    </row>
    <row r="1980" spans="2:51" s="12" customFormat="1" ht="13.5">
      <c r="B1980" s="218"/>
      <c r="C1980" s="219"/>
      <c r="D1980" s="220" t="s">
        <v>162</v>
      </c>
      <c r="E1980" s="221" t="s">
        <v>34</v>
      </c>
      <c r="F1980" s="222" t="s">
        <v>545</v>
      </c>
      <c r="G1980" s="219"/>
      <c r="H1980" s="223" t="s">
        <v>34</v>
      </c>
      <c r="I1980" s="224"/>
      <c r="J1980" s="219"/>
      <c r="K1980" s="219"/>
      <c r="L1980" s="225"/>
      <c r="M1980" s="226"/>
      <c r="N1980" s="227"/>
      <c r="O1980" s="227"/>
      <c r="P1980" s="227"/>
      <c r="Q1980" s="227"/>
      <c r="R1980" s="227"/>
      <c r="S1980" s="227"/>
      <c r="T1980" s="228"/>
      <c r="AT1980" s="229" t="s">
        <v>162</v>
      </c>
      <c r="AU1980" s="229" t="s">
        <v>86</v>
      </c>
      <c r="AV1980" s="12" t="s">
        <v>84</v>
      </c>
      <c r="AW1980" s="12" t="s">
        <v>41</v>
      </c>
      <c r="AX1980" s="12" t="s">
        <v>77</v>
      </c>
      <c r="AY1980" s="229" t="s">
        <v>153</v>
      </c>
    </row>
    <row r="1981" spans="2:51" s="13" customFormat="1" ht="13.5">
      <c r="B1981" s="230"/>
      <c r="C1981" s="231"/>
      <c r="D1981" s="220" t="s">
        <v>162</v>
      </c>
      <c r="E1981" s="232" t="s">
        <v>34</v>
      </c>
      <c r="F1981" s="233" t="s">
        <v>546</v>
      </c>
      <c r="G1981" s="231"/>
      <c r="H1981" s="234">
        <v>3.72</v>
      </c>
      <c r="I1981" s="235"/>
      <c r="J1981" s="231"/>
      <c r="K1981" s="231"/>
      <c r="L1981" s="236"/>
      <c r="M1981" s="237"/>
      <c r="N1981" s="238"/>
      <c r="O1981" s="238"/>
      <c r="P1981" s="238"/>
      <c r="Q1981" s="238"/>
      <c r="R1981" s="238"/>
      <c r="S1981" s="238"/>
      <c r="T1981" s="239"/>
      <c r="AT1981" s="240" t="s">
        <v>162</v>
      </c>
      <c r="AU1981" s="240" t="s">
        <v>86</v>
      </c>
      <c r="AV1981" s="13" t="s">
        <v>86</v>
      </c>
      <c r="AW1981" s="13" t="s">
        <v>41</v>
      </c>
      <c r="AX1981" s="13" t="s">
        <v>77</v>
      </c>
      <c r="AY1981" s="240" t="s">
        <v>153</v>
      </c>
    </row>
    <row r="1982" spans="2:51" s="12" customFormat="1" ht="13.5">
      <c r="B1982" s="218"/>
      <c r="C1982" s="219"/>
      <c r="D1982" s="220" t="s">
        <v>162</v>
      </c>
      <c r="E1982" s="221" t="s">
        <v>34</v>
      </c>
      <c r="F1982" s="222" t="s">
        <v>547</v>
      </c>
      <c r="G1982" s="219"/>
      <c r="H1982" s="223" t="s">
        <v>34</v>
      </c>
      <c r="I1982" s="224"/>
      <c r="J1982" s="219"/>
      <c r="K1982" s="219"/>
      <c r="L1982" s="225"/>
      <c r="M1982" s="226"/>
      <c r="N1982" s="227"/>
      <c r="O1982" s="227"/>
      <c r="P1982" s="227"/>
      <c r="Q1982" s="227"/>
      <c r="R1982" s="227"/>
      <c r="S1982" s="227"/>
      <c r="T1982" s="228"/>
      <c r="AT1982" s="229" t="s">
        <v>162</v>
      </c>
      <c r="AU1982" s="229" t="s">
        <v>86</v>
      </c>
      <c r="AV1982" s="12" t="s">
        <v>84</v>
      </c>
      <c r="AW1982" s="12" t="s">
        <v>41</v>
      </c>
      <c r="AX1982" s="12" t="s">
        <v>77</v>
      </c>
      <c r="AY1982" s="229" t="s">
        <v>153</v>
      </c>
    </row>
    <row r="1983" spans="2:51" s="13" customFormat="1" ht="13.5">
      <c r="B1983" s="230"/>
      <c r="C1983" s="231"/>
      <c r="D1983" s="220" t="s">
        <v>162</v>
      </c>
      <c r="E1983" s="232" t="s">
        <v>34</v>
      </c>
      <c r="F1983" s="233" t="s">
        <v>548</v>
      </c>
      <c r="G1983" s="231"/>
      <c r="H1983" s="234">
        <v>16.23</v>
      </c>
      <c r="I1983" s="235"/>
      <c r="J1983" s="231"/>
      <c r="K1983" s="231"/>
      <c r="L1983" s="236"/>
      <c r="M1983" s="237"/>
      <c r="N1983" s="238"/>
      <c r="O1983" s="238"/>
      <c r="P1983" s="238"/>
      <c r="Q1983" s="238"/>
      <c r="R1983" s="238"/>
      <c r="S1983" s="238"/>
      <c r="T1983" s="239"/>
      <c r="AT1983" s="240" t="s">
        <v>162</v>
      </c>
      <c r="AU1983" s="240" t="s">
        <v>86</v>
      </c>
      <c r="AV1983" s="13" t="s">
        <v>86</v>
      </c>
      <c r="AW1983" s="13" t="s">
        <v>41</v>
      </c>
      <c r="AX1983" s="13" t="s">
        <v>77</v>
      </c>
      <c r="AY1983" s="240" t="s">
        <v>153</v>
      </c>
    </row>
    <row r="1984" spans="2:51" s="12" customFormat="1" ht="13.5">
      <c r="B1984" s="218"/>
      <c r="C1984" s="219"/>
      <c r="D1984" s="220" t="s">
        <v>162</v>
      </c>
      <c r="E1984" s="221" t="s">
        <v>34</v>
      </c>
      <c r="F1984" s="222" t="s">
        <v>549</v>
      </c>
      <c r="G1984" s="219"/>
      <c r="H1984" s="223" t="s">
        <v>34</v>
      </c>
      <c r="I1984" s="224"/>
      <c r="J1984" s="219"/>
      <c r="K1984" s="219"/>
      <c r="L1984" s="225"/>
      <c r="M1984" s="226"/>
      <c r="N1984" s="227"/>
      <c r="O1984" s="227"/>
      <c r="P1984" s="227"/>
      <c r="Q1984" s="227"/>
      <c r="R1984" s="227"/>
      <c r="S1984" s="227"/>
      <c r="T1984" s="228"/>
      <c r="AT1984" s="229" t="s">
        <v>162</v>
      </c>
      <c r="AU1984" s="229" t="s">
        <v>86</v>
      </c>
      <c r="AV1984" s="12" t="s">
        <v>84</v>
      </c>
      <c r="AW1984" s="12" t="s">
        <v>41</v>
      </c>
      <c r="AX1984" s="12" t="s">
        <v>77</v>
      </c>
      <c r="AY1984" s="229" t="s">
        <v>153</v>
      </c>
    </row>
    <row r="1985" spans="2:51" s="13" customFormat="1" ht="13.5">
      <c r="B1985" s="230"/>
      <c r="C1985" s="231"/>
      <c r="D1985" s="220" t="s">
        <v>162</v>
      </c>
      <c r="E1985" s="232" t="s">
        <v>34</v>
      </c>
      <c r="F1985" s="233" t="s">
        <v>550</v>
      </c>
      <c r="G1985" s="231"/>
      <c r="H1985" s="234">
        <v>6.54</v>
      </c>
      <c r="I1985" s="235"/>
      <c r="J1985" s="231"/>
      <c r="K1985" s="231"/>
      <c r="L1985" s="236"/>
      <c r="M1985" s="237"/>
      <c r="N1985" s="238"/>
      <c r="O1985" s="238"/>
      <c r="P1985" s="238"/>
      <c r="Q1985" s="238"/>
      <c r="R1985" s="238"/>
      <c r="S1985" s="238"/>
      <c r="T1985" s="239"/>
      <c r="AT1985" s="240" t="s">
        <v>162</v>
      </c>
      <c r="AU1985" s="240" t="s">
        <v>86</v>
      </c>
      <c r="AV1985" s="13" t="s">
        <v>86</v>
      </c>
      <c r="AW1985" s="13" t="s">
        <v>41</v>
      </c>
      <c r="AX1985" s="13" t="s">
        <v>77</v>
      </c>
      <c r="AY1985" s="240" t="s">
        <v>153</v>
      </c>
    </row>
    <row r="1986" spans="2:51" s="12" customFormat="1" ht="13.5">
      <c r="B1986" s="218"/>
      <c r="C1986" s="219"/>
      <c r="D1986" s="220" t="s">
        <v>162</v>
      </c>
      <c r="E1986" s="221" t="s">
        <v>34</v>
      </c>
      <c r="F1986" s="222" t="s">
        <v>916</v>
      </c>
      <c r="G1986" s="219"/>
      <c r="H1986" s="223" t="s">
        <v>34</v>
      </c>
      <c r="I1986" s="224"/>
      <c r="J1986" s="219"/>
      <c r="K1986" s="219"/>
      <c r="L1986" s="225"/>
      <c r="M1986" s="226"/>
      <c r="N1986" s="227"/>
      <c r="O1986" s="227"/>
      <c r="P1986" s="227"/>
      <c r="Q1986" s="227"/>
      <c r="R1986" s="227"/>
      <c r="S1986" s="227"/>
      <c r="T1986" s="228"/>
      <c r="AT1986" s="229" t="s">
        <v>162</v>
      </c>
      <c r="AU1986" s="229" t="s">
        <v>86</v>
      </c>
      <c r="AV1986" s="12" t="s">
        <v>84</v>
      </c>
      <c r="AW1986" s="12" t="s">
        <v>41</v>
      </c>
      <c r="AX1986" s="12" t="s">
        <v>77</v>
      </c>
      <c r="AY1986" s="229" t="s">
        <v>153</v>
      </c>
    </row>
    <row r="1987" spans="2:51" s="13" customFormat="1" ht="13.5">
      <c r="B1987" s="230"/>
      <c r="C1987" s="231"/>
      <c r="D1987" s="220" t="s">
        <v>162</v>
      </c>
      <c r="E1987" s="232" t="s">
        <v>34</v>
      </c>
      <c r="F1987" s="233" t="s">
        <v>551</v>
      </c>
      <c r="G1987" s="231"/>
      <c r="H1987" s="234">
        <v>3.62</v>
      </c>
      <c r="I1987" s="235"/>
      <c r="J1987" s="231"/>
      <c r="K1987" s="231"/>
      <c r="L1987" s="236"/>
      <c r="M1987" s="237"/>
      <c r="N1987" s="238"/>
      <c r="O1987" s="238"/>
      <c r="P1987" s="238"/>
      <c r="Q1987" s="238"/>
      <c r="R1987" s="238"/>
      <c r="S1987" s="238"/>
      <c r="T1987" s="239"/>
      <c r="AT1987" s="240" t="s">
        <v>162</v>
      </c>
      <c r="AU1987" s="240" t="s">
        <v>86</v>
      </c>
      <c r="AV1987" s="13" t="s">
        <v>86</v>
      </c>
      <c r="AW1987" s="13" t="s">
        <v>41</v>
      </c>
      <c r="AX1987" s="13" t="s">
        <v>77</v>
      </c>
      <c r="AY1987" s="240" t="s">
        <v>153</v>
      </c>
    </row>
    <row r="1988" spans="2:51" s="12" customFormat="1" ht="13.5">
      <c r="B1988" s="218"/>
      <c r="C1988" s="219"/>
      <c r="D1988" s="220" t="s">
        <v>162</v>
      </c>
      <c r="E1988" s="221" t="s">
        <v>34</v>
      </c>
      <c r="F1988" s="222" t="s">
        <v>552</v>
      </c>
      <c r="G1988" s="219"/>
      <c r="H1988" s="223" t="s">
        <v>34</v>
      </c>
      <c r="I1988" s="224"/>
      <c r="J1988" s="219"/>
      <c r="K1988" s="219"/>
      <c r="L1988" s="225"/>
      <c r="M1988" s="226"/>
      <c r="N1988" s="227"/>
      <c r="O1988" s="227"/>
      <c r="P1988" s="227"/>
      <c r="Q1988" s="227"/>
      <c r="R1988" s="227"/>
      <c r="S1988" s="227"/>
      <c r="T1988" s="228"/>
      <c r="AT1988" s="229" t="s">
        <v>162</v>
      </c>
      <c r="AU1988" s="229" t="s">
        <v>86</v>
      </c>
      <c r="AV1988" s="12" t="s">
        <v>84</v>
      </c>
      <c r="AW1988" s="12" t="s">
        <v>41</v>
      </c>
      <c r="AX1988" s="12" t="s">
        <v>77</v>
      </c>
      <c r="AY1988" s="229" t="s">
        <v>153</v>
      </c>
    </row>
    <row r="1989" spans="2:51" s="13" customFormat="1" ht="13.5">
      <c r="B1989" s="230"/>
      <c r="C1989" s="231"/>
      <c r="D1989" s="220" t="s">
        <v>162</v>
      </c>
      <c r="E1989" s="232" t="s">
        <v>34</v>
      </c>
      <c r="F1989" s="233" t="s">
        <v>553</v>
      </c>
      <c r="G1989" s="231"/>
      <c r="H1989" s="234">
        <v>2.53</v>
      </c>
      <c r="I1989" s="235"/>
      <c r="J1989" s="231"/>
      <c r="K1989" s="231"/>
      <c r="L1989" s="236"/>
      <c r="M1989" s="237"/>
      <c r="N1989" s="238"/>
      <c r="O1989" s="238"/>
      <c r="P1989" s="238"/>
      <c r="Q1989" s="238"/>
      <c r="R1989" s="238"/>
      <c r="S1989" s="238"/>
      <c r="T1989" s="239"/>
      <c r="AT1989" s="240" t="s">
        <v>162</v>
      </c>
      <c r="AU1989" s="240" t="s">
        <v>86</v>
      </c>
      <c r="AV1989" s="13" t="s">
        <v>86</v>
      </c>
      <c r="AW1989" s="13" t="s">
        <v>41</v>
      </c>
      <c r="AX1989" s="13" t="s">
        <v>77</v>
      </c>
      <c r="AY1989" s="240" t="s">
        <v>153</v>
      </c>
    </row>
    <row r="1990" spans="2:51" s="12" customFormat="1" ht="13.5">
      <c r="B1990" s="218"/>
      <c r="C1990" s="219"/>
      <c r="D1990" s="220" t="s">
        <v>162</v>
      </c>
      <c r="E1990" s="221" t="s">
        <v>34</v>
      </c>
      <c r="F1990" s="222" t="s">
        <v>554</v>
      </c>
      <c r="G1990" s="219"/>
      <c r="H1990" s="223" t="s">
        <v>34</v>
      </c>
      <c r="I1990" s="224"/>
      <c r="J1990" s="219"/>
      <c r="K1990" s="219"/>
      <c r="L1990" s="225"/>
      <c r="M1990" s="226"/>
      <c r="N1990" s="227"/>
      <c r="O1990" s="227"/>
      <c r="P1990" s="227"/>
      <c r="Q1990" s="227"/>
      <c r="R1990" s="227"/>
      <c r="S1990" s="227"/>
      <c r="T1990" s="228"/>
      <c r="AT1990" s="229" t="s">
        <v>162</v>
      </c>
      <c r="AU1990" s="229" t="s">
        <v>86</v>
      </c>
      <c r="AV1990" s="12" t="s">
        <v>84</v>
      </c>
      <c r="AW1990" s="12" t="s">
        <v>41</v>
      </c>
      <c r="AX1990" s="12" t="s">
        <v>77</v>
      </c>
      <c r="AY1990" s="229" t="s">
        <v>153</v>
      </c>
    </row>
    <row r="1991" spans="2:51" s="13" customFormat="1" ht="13.5">
      <c r="B1991" s="230"/>
      <c r="C1991" s="231"/>
      <c r="D1991" s="220" t="s">
        <v>162</v>
      </c>
      <c r="E1991" s="232" t="s">
        <v>34</v>
      </c>
      <c r="F1991" s="233" t="s">
        <v>555</v>
      </c>
      <c r="G1991" s="231"/>
      <c r="H1991" s="234">
        <v>3.95</v>
      </c>
      <c r="I1991" s="235"/>
      <c r="J1991" s="231"/>
      <c r="K1991" s="231"/>
      <c r="L1991" s="236"/>
      <c r="M1991" s="237"/>
      <c r="N1991" s="238"/>
      <c r="O1991" s="238"/>
      <c r="P1991" s="238"/>
      <c r="Q1991" s="238"/>
      <c r="R1991" s="238"/>
      <c r="S1991" s="238"/>
      <c r="T1991" s="239"/>
      <c r="AT1991" s="240" t="s">
        <v>162</v>
      </c>
      <c r="AU1991" s="240" t="s">
        <v>86</v>
      </c>
      <c r="AV1991" s="13" t="s">
        <v>86</v>
      </c>
      <c r="AW1991" s="13" t="s">
        <v>41</v>
      </c>
      <c r="AX1991" s="13" t="s">
        <v>77</v>
      </c>
      <c r="AY1991" s="240" t="s">
        <v>153</v>
      </c>
    </row>
    <row r="1992" spans="2:51" s="12" customFormat="1" ht="13.5">
      <c r="B1992" s="218"/>
      <c r="C1992" s="219"/>
      <c r="D1992" s="220" t="s">
        <v>162</v>
      </c>
      <c r="E1992" s="221" t="s">
        <v>34</v>
      </c>
      <c r="F1992" s="222" t="s">
        <v>556</v>
      </c>
      <c r="G1992" s="219"/>
      <c r="H1992" s="223" t="s">
        <v>34</v>
      </c>
      <c r="I1992" s="224"/>
      <c r="J1992" s="219"/>
      <c r="K1992" s="219"/>
      <c r="L1992" s="225"/>
      <c r="M1992" s="226"/>
      <c r="N1992" s="227"/>
      <c r="O1992" s="227"/>
      <c r="P1992" s="227"/>
      <c r="Q1992" s="227"/>
      <c r="R1992" s="227"/>
      <c r="S1992" s="227"/>
      <c r="T1992" s="228"/>
      <c r="AT1992" s="229" t="s">
        <v>162</v>
      </c>
      <c r="AU1992" s="229" t="s">
        <v>86</v>
      </c>
      <c r="AV1992" s="12" t="s">
        <v>84</v>
      </c>
      <c r="AW1992" s="12" t="s">
        <v>41</v>
      </c>
      <c r="AX1992" s="12" t="s">
        <v>77</v>
      </c>
      <c r="AY1992" s="229" t="s">
        <v>153</v>
      </c>
    </row>
    <row r="1993" spans="2:51" s="13" customFormat="1" ht="13.5">
      <c r="B1993" s="230"/>
      <c r="C1993" s="231"/>
      <c r="D1993" s="220" t="s">
        <v>162</v>
      </c>
      <c r="E1993" s="232" t="s">
        <v>34</v>
      </c>
      <c r="F1993" s="233" t="s">
        <v>557</v>
      </c>
      <c r="G1993" s="231"/>
      <c r="H1993" s="234">
        <v>10.75</v>
      </c>
      <c r="I1993" s="235"/>
      <c r="J1993" s="231"/>
      <c r="K1993" s="231"/>
      <c r="L1993" s="236"/>
      <c r="M1993" s="237"/>
      <c r="N1993" s="238"/>
      <c r="O1993" s="238"/>
      <c r="P1993" s="238"/>
      <c r="Q1993" s="238"/>
      <c r="R1993" s="238"/>
      <c r="S1993" s="238"/>
      <c r="T1993" s="239"/>
      <c r="AT1993" s="240" t="s">
        <v>162</v>
      </c>
      <c r="AU1993" s="240" t="s">
        <v>86</v>
      </c>
      <c r="AV1993" s="13" t="s">
        <v>86</v>
      </c>
      <c r="AW1993" s="13" t="s">
        <v>41</v>
      </c>
      <c r="AX1993" s="13" t="s">
        <v>77</v>
      </c>
      <c r="AY1993" s="240" t="s">
        <v>153</v>
      </c>
    </row>
    <row r="1994" spans="2:51" s="12" customFormat="1" ht="13.5">
      <c r="B1994" s="218"/>
      <c r="C1994" s="219"/>
      <c r="D1994" s="220" t="s">
        <v>162</v>
      </c>
      <c r="E1994" s="221" t="s">
        <v>34</v>
      </c>
      <c r="F1994" s="222" t="s">
        <v>558</v>
      </c>
      <c r="G1994" s="219"/>
      <c r="H1994" s="223" t="s">
        <v>34</v>
      </c>
      <c r="I1994" s="224"/>
      <c r="J1994" s="219"/>
      <c r="K1994" s="219"/>
      <c r="L1994" s="225"/>
      <c r="M1994" s="226"/>
      <c r="N1994" s="227"/>
      <c r="O1994" s="227"/>
      <c r="P1994" s="227"/>
      <c r="Q1994" s="227"/>
      <c r="R1994" s="227"/>
      <c r="S1994" s="227"/>
      <c r="T1994" s="228"/>
      <c r="AT1994" s="229" t="s">
        <v>162</v>
      </c>
      <c r="AU1994" s="229" t="s">
        <v>86</v>
      </c>
      <c r="AV1994" s="12" t="s">
        <v>84</v>
      </c>
      <c r="AW1994" s="12" t="s">
        <v>41</v>
      </c>
      <c r="AX1994" s="12" t="s">
        <v>77</v>
      </c>
      <c r="AY1994" s="229" t="s">
        <v>153</v>
      </c>
    </row>
    <row r="1995" spans="2:51" s="13" customFormat="1" ht="13.5">
      <c r="B1995" s="230"/>
      <c r="C1995" s="231"/>
      <c r="D1995" s="220" t="s">
        <v>162</v>
      </c>
      <c r="E1995" s="232" t="s">
        <v>34</v>
      </c>
      <c r="F1995" s="233" t="s">
        <v>559</v>
      </c>
      <c r="G1995" s="231"/>
      <c r="H1995" s="234">
        <v>5.85</v>
      </c>
      <c r="I1995" s="235"/>
      <c r="J1995" s="231"/>
      <c r="K1995" s="231"/>
      <c r="L1995" s="236"/>
      <c r="M1995" s="237"/>
      <c r="N1995" s="238"/>
      <c r="O1995" s="238"/>
      <c r="P1995" s="238"/>
      <c r="Q1995" s="238"/>
      <c r="R1995" s="238"/>
      <c r="S1995" s="238"/>
      <c r="T1995" s="239"/>
      <c r="AT1995" s="240" t="s">
        <v>162</v>
      </c>
      <c r="AU1995" s="240" t="s">
        <v>86</v>
      </c>
      <c r="AV1995" s="13" t="s">
        <v>86</v>
      </c>
      <c r="AW1995" s="13" t="s">
        <v>41</v>
      </c>
      <c r="AX1995" s="13" t="s">
        <v>77</v>
      </c>
      <c r="AY1995" s="240" t="s">
        <v>153</v>
      </c>
    </row>
    <row r="1996" spans="2:51" s="12" customFormat="1" ht="13.5">
      <c r="B1996" s="218"/>
      <c r="C1996" s="219"/>
      <c r="D1996" s="220" t="s">
        <v>162</v>
      </c>
      <c r="E1996" s="221" t="s">
        <v>34</v>
      </c>
      <c r="F1996" s="222" t="s">
        <v>560</v>
      </c>
      <c r="G1996" s="219"/>
      <c r="H1996" s="223" t="s">
        <v>34</v>
      </c>
      <c r="I1996" s="224"/>
      <c r="J1996" s="219"/>
      <c r="K1996" s="219"/>
      <c r="L1996" s="225"/>
      <c r="M1996" s="226"/>
      <c r="N1996" s="227"/>
      <c r="O1996" s="227"/>
      <c r="P1996" s="227"/>
      <c r="Q1996" s="227"/>
      <c r="R1996" s="227"/>
      <c r="S1996" s="227"/>
      <c r="T1996" s="228"/>
      <c r="AT1996" s="229" t="s">
        <v>162</v>
      </c>
      <c r="AU1996" s="229" t="s">
        <v>86</v>
      </c>
      <c r="AV1996" s="12" t="s">
        <v>84</v>
      </c>
      <c r="AW1996" s="12" t="s">
        <v>41</v>
      </c>
      <c r="AX1996" s="12" t="s">
        <v>77</v>
      </c>
      <c r="AY1996" s="229" t="s">
        <v>153</v>
      </c>
    </row>
    <row r="1997" spans="2:51" s="13" customFormat="1" ht="13.5">
      <c r="B1997" s="230"/>
      <c r="C1997" s="231"/>
      <c r="D1997" s="220" t="s">
        <v>162</v>
      </c>
      <c r="E1997" s="232" t="s">
        <v>34</v>
      </c>
      <c r="F1997" s="233" t="s">
        <v>561</v>
      </c>
      <c r="G1997" s="231"/>
      <c r="H1997" s="234">
        <v>1.04</v>
      </c>
      <c r="I1997" s="235"/>
      <c r="J1997" s="231"/>
      <c r="K1997" s="231"/>
      <c r="L1997" s="236"/>
      <c r="M1997" s="237"/>
      <c r="N1997" s="238"/>
      <c r="O1997" s="238"/>
      <c r="P1997" s="238"/>
      <c r="Q1997" s="238"/>
      <c r="R1997" s="238"/>
      <c r="S1997" s="238"/>
      <c r="T1997" s="239"/>
      <c r="AT1997" s="240" t="s">
        <v>162</v>
      </c>
      <c r="AU1997" s="240" t="s">
        <v>86</v>
      </c>
      <c r="AV1997" s="13" t="s">
        <v>86</v>
      </c>
      <c r="AW1997" s="13" t="s">
        <v>41</v>
      </c>
      <c r="AX1997" s="13" t="s">
        <v>77</v>
      </c>
      <c r="AY1997" s="240" t="s">
        <v>153</v>
      </c>
    </row>
    <row r="1998" spans="2:51" s="12" customFormat="1" ht="13.5">
      <c r="B1998" s="218"/>
      <c r="C1998" s="219"/>
      <c r="D1998" s="220" t="s">
        <v>162</v>
      </c>
      <c r="E1998" s="221" t="s">
        <v>34</v>
      </c>
      <c r="F1998" s="222" t="s">
        <v>562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162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153</v>
      </c>
    </row>
    <row r="1999" spans="2:51" s="13" customFormat="1" ht="13.5">
      <c r="B1999" s="230"/>
      <c r="C1999" s="231"/>
      <c r="D1999" s="220" t="s">
        <v>162</v>
      </c>
      <c r="E1999" s="232" t="s">
        <v>34</v>
      </c>
      <c r="F1999" s="233" t="s">
        <v>563</v>
      </c>
      <c r="G1999" s="231"/>
      <c r="H1999" s="234">
        <v>0.55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162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153</v>
      </c>
    </row>
    <row r="2000" spans="2:51" s="12" customFormat="1" ht="13.5">
      <c r="B2000" s="218"/>
      <c r="C2000" s="219"/>
      <c r="D2000" s="220" t="s">
        <v>162</v>
      </c>
      <c r="E2000" s="221" t="s">
        <v>34</v>
      </c>
      <c r="F2000" s="222" t="s">
        <v>242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162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153</v>
      </c>
    </row>
    <row r="2001" spans="2:51" s="13" customFormat="1" ht="13.5">
      <c r="B2001" s="230"/>
      <c r="C2001" s="231"/>
      <c r="D2001" s="220" t="s">
        <v>162</v>
      </c>
      <c r="E2001" s="232" t="s">
        <v>34</v>
      </c>
      <c r="F2001" s="233" t="s">
        <v>243</v>
      </c>
      <c r="G2001" s="231"/>
      <c r="H2001" s="234">
        <v>0.68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162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153</v>
      </c>
    </row>
    <row r="2002" spans="2:51" s="12" customFormat="1" ht="13.5">
      <c r="B2002" s="218"/>
      <c r="C2002" s="219"/>
      <c r="D2002" s="220" t="s">
        <v>162</v>
      </c>
      <c r="E2002" s="221" t="s">
        <v>34</v>
      </c>
      <c r="F2002" s="222" t="s">
        <v>564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162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153</v>
      </c>
    </row>
    <row r="2003" spans="2:51" s="12" customFormat="1" ht="13.5">
      <c r="B2003" s="218"/>
      <c r="C2003" s="219"/>
      <c r="D2003" s="220" t="s">
        <v>162</v>
      </c>
      <c r="E2003" s="221" t="s">
        <v>34</v>
      </c>
      <c r="F2003" s="222" t="s">
        <v>565</v>
      </c>
      <c r="G2003" s="219"/>
      <c r="H2003" s="223" t="s">
        <v>34</v>
      </c>
      <c r="I2003" s="224"/>
      <c r="J2003" s="219"/>
      <c r="K2003" s="219"/>
      <c r="L2003" s="225"/>
      <c r="M2003" s="226"/>
      <c r="N2003" s="227"/>
      <c r="O2003" s="227"/>
      <c r="P2003" s="227"/>
      <c r="Q2003" s="227"/>
      <c r="R2003" s="227"/>
      <c r="S2003" s="227"/>
      <c r="T2003" s="228"/>
      <c r="AT2003" s="229" t="s">
        <v>162</v>
      </c>
      <c r="AU2003" s="229" t="s">
        <v>86</v>
      </c>
      <c r="AV2003" s="12" t="s">
        <v>84</v>
      </c>
      <c r="AW2003" s="12" t="s">
        <v>41</v>
      </c>
      <c r="AX2003" s="12" t="s">
        <v>77</v>
      </c>
      <c r="AY2003" s="229" t="s">
        <v>153</v>
      </c>
    </row>
    <row r="2004" spans="2:51" s="13" customFormat="1" ht="13.5">
      <c r="B2004" s="230"/>
      <c r="C2004" s="231"/>
      <c r="D2004" s="220" t="s">
        <v>162</v>
      </c>
      <c r="E2004" s="232" t="s">
        <v>34</v>
      </c>
      <c r="F2004" s="233" t="s">
        <v>566</v>
      </c>
      <c r="G2004" s="231"/>
      <c r="H2004" s="234">
        <v>2.43</v>
      </c>
      <c r="I2004" s="235"/>
      <c r="J2004" s="231"/>
      <c r="K2004" s="231"/>
      <c r="L2004" s="236"/>
      <c r="M2004" s="237"/>
      <c r="N2004" s="238"/>
      <c r="O2004" s="238"/>
      <c r="P2004" s="238"/>
      <c r="Q2004" s="238"/>
      <c r="R2004" s="238"/>
      <c r="S2004" s="238"/>
      <c r="T2004" s="239"/>
      <c r="AT2004" s="240" t="s">
        <v>162</v>
      </c>
      <c r="AU2004" s="240" t="s">
        <v>86</v>
      </c>
      <c r="AV2004" s="13" t="s">
        <v>86</v>
      </c>
      <c r="AW2004" s="13" t="s">
        <v>41</v>
      </c>
      <c r="AX2004" s="13" t="s">
        <v>77</v>
      </c>
      <c r="AY2004" s="240" t="s">
        <v>153</v>
      </c>
    </row>
    <row r="2005" spans="2:51" s="12" customFormat="1" ht="13.5">
      <c r="B2005" s="218"/>
      <c r="C2005" s="219"/>
      <c r="D2005" s="220" t="s">
        <v>162</v>
      </c>
      <c r="E2005" s="221" t="s">
        <v>34</v>
      </c>
      <c r="F2005" s="222" t="s">
        <v>567</v>
      </c>
      <c r="G2005" s="219"/>
      <c r="H2005" s="223" t="s">
        <v>34</v>
      </c>
      <c r="I2005" s="224"/>
      <c r="J2005" s="219"/>
      <c r="K2005" s="219"/>
      <c r="L2005" s="225"/>
      <c r="M2005" s="226"/>
      <c r="N2005" s="227"/>
      <c r="O2005" s="227"/>
      <c r="P2005" s="227"/>
      <c r="Q2005" s="227"/>
      <c r="R2005" s="227"/>
      <c r="S2005" s="227"/>
      <c r="T2005" s="228"/>
      <c r="AT2005" s="229" t="s">
        <v>162</v>
      </c>
      <c r="AU2005" s="229" t="s">
        <v>86</v>
      </c>
      <c r="AV2005" s="12" t="s">
        <v>84</v>
      </c>
      <c r="AW2005" s="12" t="s">
        <v>41</v>
      </c>
      <c r="AX2005" s="12" t="s">
        <v>77</v>
      </c>
      <c r="AY2005" s="229" t="s">
        <v>153</v>
      </c>
    </row>
    <row r="2006" spans="2:51" s="13" customFormat="1" ht="13.5">
      <c r="B2006" s="230"/>
      <c r="C2006" s="231"/>
      <c r="D2006" s="220" t="s">
        <v>162</v>
      </c>
      <c r="E2006" s="232" t="s">
        <v>34</v>
      </c>
      <c r="F2006" s="233" t="s">
        <v>568</v>
      </c>
      <c r="G2006" s="231"/>
      <c r="H2006" s="234">
        <v>3.96</v>
      </c>
      <c r="I2006" s="235"/>
      <c r="J2006" s="231"/>
      <c r="K2006" s="231"/>
      <c r="L2006" s="236"/>
      <c r="M2006" s="237"/>
      <c r="N2006" s="238"/>
      <c r="O2006" s="238"/>
      <c r="P2006" s="238"/>
      <c r="Q2006" s="238"/>
      <c r="R2006" s="238"/>
      <c r="S2006" s="238"/>
      <c r="T2006" s="239"/>
      <c r="AT2006" s="240" t="s">
        <v>162</v>
      </c>
      <c r="AU2006" s="240" t="s">
        <v>86</v>
      </c>
      <c r="AV2006" s="13" t="s">
        <v>86</v>
      </c>
      <c r="AW2006" s="13" t="s">
        <v>41</v>
      </c>
      <c r="AX2006" s="13" t="s">
        <v>77</v>
      </c>
      <c r="AY2006" s="240" t="s">
        <v>153</v>
      </c>
    </row>
    <row r="2007" spans="2:51" s="12" customFormat="1" ht="13.5">
      <c r="B2007" s="218"/>
      <c r="C2007" s="219"/>
      <c r="D2007" s="220" t="s">
        <v>162</v>
      </c>
      <c r="E2007" s="221" t="s">
        <v>34</v>
      </c>
      <c r="F2007" s="222" t="s">
        <v>569</v>
      </c>
      <c r="G2007" s="219"/>
      <c r="H2007" s="223" t="s">
        <v>34</v>
      </c>
      <c r="I2007" s="224"/>
      <c r="J2007" s="219"/>
      <c r="K2007" s="219"/>
      <c r="L2007" s="225"/>
      <c r="M2007" s="226"/>
      <c r="N2007" s="227"/>
      <c r="O2007" s="227"/>
      <c r="P2007" s="227"/>
      <c r="Q2007" s="227"/>
      <c r="R2007" s="227"/>
      <c r="S2007" s="227"/>
      <c r="T2007" s="228"/>
      <c r="AT2007" s="229" t="s">
        <v>162</v>
      </c>
      <c r="AU2007" s="229" t="s">
        <v>86</v>
      </c>
      <c r="AV2007" s="12" t="s">
        <v>84</v>
      </c>
      <c r="AW2007" s="12" t="s">
        <v>41</v>
      </c>
      <c r="AX2007" s="12" t="s">
        <v>77</v>
      </c>
      <c r="AY2007" s="229" t="s">
        <v>153</v>
      </c>
    </row>
    <row r="2008" spans="2:51" s="13" customFormat="1" ht="13.5">
      <c r="B2008" s="230"/>
      <c r="C2008" s="231"/>
      <c r="D2008" s="220" t="s">
        <v>162</v>
      </c>
      <c r="E2008" s="232" t="s">
        <v>34</v>
      </c>
      <c r="F2008" s="233" t="s">
        <v>570</v>
      </c>
      <c r="G2008" s="231"/>
      <c r="H2008" s="234">
        <v>5.04</v>
      </c>
      <c r="I2008" s="235"/>
      <c r="J2008" s="231"/>
      <c r="K2008" s="231"/>
      <c r="L2008" s="236"/>
      <c r="M2008" s="237"/>
      <c r="N2008" s="238"/>
      <c r="O2008" s="238"/>
      <c r="P2008" s="238"/>
      <c r="Q2008" s="238"/>
      <c r="R2008" s="238"/>
      <c r="S2008" s="238"/>
      <c r="T2008" s="239"/>
      <c r="AT2008" s="240" t="s">
        <v>162</v>
      </c>
      <c r="AU2008" s="240" t="s">
        <v>86</v>
      </c>
      <c r="AV2008" s="13" t="s">
        <v>86</v>
      </c>
      <c r="AW2008" s="13" t="s">
        <v>41</v>
      </c>
      <c r="AX2008" s="13" t="s">
        <v>77</v>
      </c>
      <c r="AY2008" s="240" t="s">
        <v>153</v>
      </c>
    </row>
    <row r="2009" spans="2:51" s="12" customFormat="1" ht="13.5">
      <c r="B2009" s="218"/>
      <c r="C2009" s="219"/>
      <c r="D2009" s="220" t="s">
        <v>162</v>
      </c>
      <c r="E2009" s="221" t="s">
        <v>34</v>
      </c>
      <c r="F2009" s="222" t="s">
        <v>571</v>
      </c>
      <c r="G2009" s="219"/>
      <c r="H2009" s="223" t="s">
        <v>34</v>
      </c>
      <c r="I2009" s="224"/>
      <c r="J2009" s="219"/>
      <c r="K2009" s="219"/>
      <c r="L2009" s="225"/>
      <c r="M2009" s="226"/>
      <c r="N2009" s="227"/>
      <c r="O2009" s="227"/>
      <c r="P2009" s="227"/>
      <c r="Q2009" s="227"/>
      <c r="R2009" s="227"/>
      <c r="S2009" s="227"/>
      <c r="T2009" s="228"/>
      <c r="AT2009" s="229" t="s">
        <v>162</v>
      </c>
      <c r="AU2009" s="229" t="s">
        <v>86</v>
      </c>
      <c r="AV2009" s="12" t="s">
        <v>84</v>
      </c>
      <c r="AW2009" s="12" t="s">
        <v>41</v>
      </c>
      <c r="AX2009" s="12" t="s">
        <v>77</v>
      </c>
      <c r="AY2009" s="229" t="s">
        <v>153</v>
      </c>
    </row>
    <row r="2010" spans="2:51" s="13" customFormat="1" ht="13.5">
      <c r="B2010" s="230"/>
      <c r="C2010" s="231"/>
      <c r="D2010" s="220" t="s">
        <v>162</v>
      </c>
      <c r="E2010" s="232" t="s">
        <v>34</v>
      </c>
      <c r="F2010" s="233" t="s">
        <v>572</v>
      </c>
      <c r="G2010" s="231"/>
      <c r="H2010" s="234">
        <v>4.86</v>
      </c>
      <c r="I2010" s="235"/>
      <c r="J2010" s="231"/>
      <c r="K2010" s="231"/>
      <c r="L2010" s="236"/>
      <c r="M2010" s="237"/>
      <c r="N2010" s="238"/>
      <c r="O2010" s="238"/>
      <c r="P2010" s="238"/>
      <c r="Q2010" s="238"/>
      <c r="R2010" s="238"/>
      <c r="S2010" s="238"/>
      <c r="T2010" s="239"/>
      <c r="AT2010" s="240" t="s">
        <v>162</v>
      </c>
      <c r="AU2010" s="240" t="s">
        <v>86</v>
      </c>
      <c r="AV2010" s="13" t="s">
        <v>86</v>
      </c>
      <c r="AW2010" s="13" t="s">
        <v>41</v>
      </c>
      <c r="AX2010" s="13" t="s">
        <v>77</v>
      </c>
      <c r="AY2010" s="240" t="s">
        <v>153</v>
      </c>
    </row>
    <row r="2011" spans="2:51" s="12" customFormat="1" ht="13.5">
      <c r="B2011" s="218"/>
      <c r="C2011" s="219"/>
      <c r="D2011" s="220" t="s">
        <v>162</v>
      </c>
      <c r="E2011" s="221" t="s">
        <v>34</v>
      </c>
      <c r="F2011" s="222" t="s">
        <v>573</v>
      </c>
      <c r="G2011" s="219"/>
      <c r="H2011" s="223" t="s">
        <v>34</v>
      </c>
      <c r="I2011" s="224"/>
      <c r="J2011" s="219"/>
      <c r="K2011" s="219"/>
      <c r="L2011" s="225"/>
      <c r="M2011" s="226"/>
      <c r="N2011" s="227"/>
      <c r="O2011" s="227"/>
      <c r="P2011" s="227"/>
      <c r="Q2011" s="227"/>
      <c r="R2011" s="227"/>
      <c r="S2011" s="227"/>
      <c r="T2011" s="228"/>
      <c r="AT2011" s="229" t="s">
        <v>162</v>
      </c>
      <c r="AU2011" s="229" t="s">
        <v>86</v>
      </c>
      <c r="AV2011" s="12" t="s">
        <v>84</v>
      </c>
      <c r="AW2011" s="12" t="s">
        <v>41</v>
      </c>
      <c r="AX2011" s="12" t="s">
        <v>77</v>
      </c>
      <c r="AY2011" s="229" t="s">
        <v>153</v>
      </c>
    </row>
    <row r="2012" spans="2:51" s="13" customFormat="1" ht="13.5">
      <c r="B2012" s="230"/>
      <c r="C2012" s="231"/>
      <c r="D2012" s="220" t="s">
        <v>162</v>
      </c>
      <c r="E2012" s="232" t="s">
        <v>34</v>
      </c>
      <c r="F2012" s="233" t="s">
        <v>574</v>
      </c>
      <c r="G2012" s="231"/>
      <c r="H2012" s="234">
        <v>5.1</v>
      </c>
      <c r="I2012" s="235"/>
      <c r="J2012" s="231"/>
      <c r="K2012" s="231"/>
      <c r="L2012" s="236"/>
      <c r="M2012" s="237"/>
      <c r="N2012" s="238"/>
      <c r="O2012" s="238"/>
      <c r="P2012" s="238"/>
      <c r="Q2012" s="238"/>
      <c r="R2012" s="238"/>
      <c r="S2012" s="238"/>
      <c r="T2012" s="239"/>
      <c r="AT2012" s="240" t="s">
        <v>162</v>
      </c>
      <c r="AU2012" s="240" t="s">
        <v>86</v>
      </c>
      <c r="AV2012" s="13" t="s">
        <v>86</v>
      </c>
      <c r="AW2012" s="13" t="s">
        <v>41</v>
      </c>
      <c r="AX2012" s="13" t="s">
        <v>77</v>
      </c>
      <c r="AY2012" s="240" t="s">
        <v>153</v>
      </c>
    </row>
    <row r="2013" spans="2:51" s="12" customFormat="1" ht="13.5">
      <c r="B2013" s="218"/>
      <c r="C2013" s="219"/>
      <c r="D2013" s="220" t="s">
        <v>162</v>
      </c>
      <c r="E2013" s="221" t="s">
        <v>34</v>
      </c>
      <c r="F2013" s="222" t="s">
        <v>575</v>
      </c>
      <c r="G2013" s="219"/>
      <c r="H2013" s="223" t="s">
        <v>34</v>
      </c>
      <c r="I2013" s="224"/>
      <c r="J2013" s="219"/>
      <c r="K2013" s="219"/>
      <c r="L2013" s="225"/>
      <c r="M2013" s="226"/>
      <c r="N2013" s="227"/>
      <c r="O2013" s="227"/>
      <c r="P2013" s="227"/>
      <c r="Q2013" s="227"/>
      <c r="R2013" s="227"/>
      <c r="S2013" s="227"/>
      <c r="T2013" s="228"/>
      <c r="AT2013" s="229" t="s">
        <v>162</v>
      </c>
      <c r="AU2013" s="229" t="s">
        <v>86</v>
      </c>
      <c r="AV2013" s="12" t="s">
        <v>84</v>
      </c>
      <c r="AW2013" s="12" t="s">
        <v>41</v>
      </c>
      <c r="AX2013" s="12" t="s">
        <v>77</v>
      </c>
      <c r="AY2013" s="229" t="s">
        <v>153</v>
      </c>
    </row>
    <row r="2014" spans="2:51" s="13" customFormat="1" ht="13.5">
      <c r="B2014" s="230"/>
      <c r="C2014" s="231"/>
      <c r="D2014" s="220" t="s">
        <v>162</v>
      </c>
      <c r="E2014" s="232" t="s">
        <v>34</v>
      </c>
      <c r="F2014" s="233" t="s">
        <v>576</v>
      </c>
      <c r="G2014" s="231"/>
      <c r="H2014" s="234">
        <v>5.91</v>
      </c>
      <c r="I2014" s="235"/>
      <c r="J2014" s="231"/>
      <c r="K2014" s="231"/>
      <c r="L2014" s="236"/>
      <c r="M2014" s="237"/>
      <c r="N2014" s="238"/>
      <c r="O2014" s="238"/>
      <c r="P2014" s="238"/>
      <c r="Q2014" s="238"/>
      <c r="R2014" s="238"/>
      <c r="S2014" s="238"/>
      <c r="T2014" s="239"/>
      <c r="AT2014" s="240" t="s">
        <v>162</v>
      </c>
      <c r="AU2014" s="240" t="s">
        <v>86</v>
      </c>
      <c r="AV2014" s="13" t="s">
        <v>86</v>
      </c>
      <c r="AW2014" s="13" t="s">
        <v>41</v>
      </c>
      <c r="AX2014" s="13" t="s">
        <v>77</v>
      </c>
      <c r="AY2014" s="240" t="s">
        <v>153</v>
      </c>
    </row>
    <row r="2015" spans="2:51" s="12" customFormat="1" ht="13.5">
      <c r="B2015" s="218"/>
      <c r="C2015" s="219"/>
      <c r="D2015" s="220" t="s">
        <v>162</v>
      </c>
      <c r="E2015" s="221" t="s">
        <v>34</v>
      </c>
      <c r="F2015" s="222" t="s">
        <v>577</v>
      </c>
      <c r="G2015" s="219"/>
      <c r="H2015" s="223" t="s">
        <v>34</v>
      </c>
      <c r="I2015" s="224"/>
      <c r="J2015" s="219"/>
      <c r="K2015" s="219"/>
      <c r="L2015" s="225"/>
      <c r="M2015" s="226"/>
      <c r="N2015" s="227"/>
      <c r="O2015" s="227"/>
      <c r="P2015" s="227"/>
      <c r="Q2015" s="227"/>
      <c r="R2015" s="227"/>
      <c r="S2015" s="227"/>
      <c r="T2015" s="228"/>
      <c r="AT2015" s="229" t="s">
        <v>162</v>
      </c>
      <c r="AU2015" s="229" t="s">
        <v>86</v>
      </c>
      <c r="AV2015" s="12" t="s">
        <v>84</v>
      </c>
      <c r="AW2015" s="12" t="s">
        <v>41</v>
      </c>
      <c r="AX2015" s="12" t="s">
        <v>77</v>
      </c>
      <c r="AY2015" s="229" t="s">
        <v>153</v>
      </c>
    </row>
    <row r="2016" spans="2:51" s="13" customFormat="1" ht="13.5">
      <c r="B2016" s="230"/>
      <c r="C2016" s="231"/>
      <c r="D2016" s="220" t="s">
        <v>162</v>
      </c>
      <c r="E2016" s="232" t="s">
        <v>34</v>
      </c>
      <c r="F2016" s="233" t="s">
        <v>578</v>
      </c>
      <c r="G2016" s="231"/>
      <c r="H2016" s="234">
        <v>6.51</v>
      </c>
      <c r="I2016" s="235"/>
      <c r="J2016" s="231"/>
      <c r="K2016" s="231"/>
      <c r="L2016" s="236"/>
      <c r="M2016" s="237"/>
      <c r="N2016" s="238"/>
      <c r="O2016" s="238"/>
      <c r="P2016" s="238"/>
      <c r="Q2016" s="238"/>
      <c r="R2016" s="238"/>
      <c r="S2016" s="238"/>
      <c r="T2016" s="239"/>
      <c r="AT2016" s="240" t="s">
        <v>162</v>
      </c>
      <c r="AU2016" s="240" t="s">
        <v>86</v>
      </c>
      <c r="AV2016" s="13" t="s">
        <v>86</v>
      </c>
      <c r="AW2016" s="13" t="s">
        <v>41</v>
      </c>
      <c r="AX2016" s="13" t="s">
        <v>77</v>
      </c>
      <c r="AY2016" s="240" t="s">
        <v>153</v>
      </c>
    </row>
    <row r="2017" spans="2:51" s="12" customFormat="1" ht="13.5">
      <c r="B2017" s="218"/>
      <c r="C2017" s="219"/>
      <c r="D2017" s="220" t="s">
        <v>162</v>
      </c>
      <c r="E2017" s="221" t="s">
        <v>34</v>
      </c>
      <c r="F2017" s="222" t="s">
        <v>579</v>
      </c>
      <c r="G2017" s="219"/>
      <c r="H2017" s="223" t="s">
        <v>34</v>
      </c>
      <c r="I2017" s="224"/>
      <c r="J2017" s="219"/>
      <c r="K2017" s="219"/>
      <c r="L2017" s="225"/>
      <c r="M2017" s="226"/>
      <c r="N2017" s="227"/>
      <c r="O2017" s="227"/>
      <c r="P2017" s="227"/>
      <c r="Q2017" s="227"/>
      <c r="R2017" s="227"/>
      <c r="S2017" s="227"/>
      <c r="T2017" s="228"/>
      <c r="AT2017" s="229" t="s">
        <v>162</v>
      </c>
      <c r="AU2017" s="229" t="s">
        <v>86</v>
      </c>
      <c r="AV2017" s="12" t="s">
        <v>84</v>
      </c>
      <c r="AW2017" s="12" t="s">
        <v>41</v>
      </c>
      <c r="AX2017" s="12" t="s">
        <v>77</v>
      </c>
      <c r="AY2017" s="229" t="s">
        <v>153</v>
      </c>
    </row>
    <row r="2018" spans="2:51" s="13" customFormat="1" ht="13.5">
      <c r="B2018" s="230"/>
      <c r="C2018" s="231"/>
      <c r="D2018" s="220" t="s">
        <v>162</v>
      </c>
      <c r="E2018" s="232" t="s">
        <v>34</v>
      </c>
      <c r="F2018" s="233" t="s">
        <v>580</v>
      </c>
      <c r="G2018" s="231"/>
      <c r="H2018" s="234">
        <v>2.36</v>
      </c>
      <c r="I2018" s="235"/>
      <c r="J2018" s="231"/>
      <c r="K2018" s="231"/>
      <c r="L2018" s="236"/>
      <c r="M2018" s="237"/>
      <c r="N2018" s="238"/>
      <c r="O2018" s="238"/>
      <c r="P2018" s="238"/>
      <c r="Q2018" s="238"/>
      <c r="R2018" s="238"/>
      <c r="S2018" s="238"/>
      <c r="T2018" s="239"/>
      <c r="AT2018" s="240" t="s">
        <v>162</v>
      </c>
      <c r="AU2018" s="240" t="s">
        <v>86</v>
      </c>
      <c r="AV2018" s="13" t="s">
        <v>86</v>
      </c>
      <c r="AW2018" s="13" t="s">
        <v>41</v>
      </c>
      <c r="AX2018" s="13" t="s">
        <v>77</v>
      </c>
      <c r="AY2018" s="240" t="s">
        <v>153</v>
      </c>
    </row>
    <row r="2019" spans="2:51" s="12" customFormat="1" ht="13.5">
      <c r="B2019" s="218"/>
      <c r="C2019" s="219"/>
      <c r="D2019" s="220" t="s">
        <v>162</v>
      </c>
      <c r="E2019" s="221" t="s">
        <v>34</v>
      </c>
      <c r="F2019" s="222" t="s">
        <v>581</v>
      </c>
      <c r="G2019" s="219"/>
      <c r="H2019" s="223" t="s">
        <v>34</v>
      </c>
      <c r="I2019" s="224"/>
      <c r="J2019" s="219"/>
      <c r="K2019" s="219"/>
      <c r="L2019" s="225"/>
      <c r="M2019" s="226"/>
      <c r="N2019" s="227"/>
      <c r="O2019" s="227"/>
      <c r="P2019" s="227"/>
      <c r="Q2019" s="227"/>
      <c r="R2019" s="227"/>
      <c r="S2019" s="227"/>
      <c r="T2019" s="228"/>
      <c r="AT2019" s="229" t="s">
        <v>162</v>
      </c>
      <c r="AU2019" s="229" t="s">
        <v>86</v>
      </c>
      <c r="AV2019" s="12" t="s">
        <v>84</v>
      </c>
      <c r="AW2019" s="12" t="s">
        <v>41</v>
      </c>
      <c r="AX2019" s="12" t="s">
        <v>77</v>
      </c>
      <c r="AY2019" s="229" t="s">
        <v>153</v>
      </c>
    </row>
    <row r="2020" spans="2:51" s="13" customFormat="1" ht="13.5">
      <c r="B2020" s="230"/>
      <c r="C2020" s="231"/>
      <c r="D2020" s="220" t="s">
        <v>162</v>
      </c>
      <c r="E2020" s="232" t="s">
        <v>34</v>
      </c>
      <c r="F2020" s="233" t="s">
        <v>582</v>
      </c>
      <c r="G2020" s="231"/>
      <c r="H2020" s="234">
        <v>13.29</v>
      </c>
      <c r="I2020" s="235"/>
      <c r="J2020" s="231"/>
      <c r="K2020" s="231"/>
      <c r="L2020" s="236"/>
      <c r="M2020" s="237"/>
      <c r="N2020" s="238"/>
      <c r="O2020" s="238"/>
      <c r="P2020" s="238"/>
      <c r="Q2020" s="238"/>
      <c r="R2020" s="238"/>
      <c r="S2020" s="238"/>
      <c r="T2020" s="239"/>
      <c r="AT2020" s="240" t="s">
        <v>162</v>
      </c>
      <c r="AU2020" s="240" t="s">
        <v>86</v>
      </c>
      <c r="AV2020" s="13" t="s">
        <v>86</v>
      </c>
      <c r="AW2020" s="13" t="s">
        <v>41</v>
      </c>
      <c r="AX2020" s="13" t="s">
        <v>77</v>
      </c>
      <c r="AY2020" s="240" t="s">
        <v>153</v>
      </c>
    </row>
    <row r="2021" spans="2:51" s="12" customFormat="1" ht="13.5">
      <c r="B2021" s="218"/>
      <c r="C2021" s="219"/>
      <c r="D2021" s="220" t="s">
        <v>162</v>
      </c>
      <c r="E2021" s="221" t="s">
        <v>34</v>
      </c>
      <c r="F2021" s="222" t="s">
        <v>583</v>
      </c>
      <c r="G2021" s="219"/>
      <c r="H2021" s="223" t="s">
        <v>34</v>
      </c>
      <c r="I2021" s="224"/>
      <c r="J2021" s="219"/>
      <c r="K2021" s="219"/>
      <c r="L2021" s="225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162</v>
      </c>
      <c r="AU2021" s="229" t="s">
        <v>86</v>
      </c>
      <c r="AV2021" s="12" t="s">
        <v>84</v>
      </c>
      <c r="AW2021" s="12" t="s">
        <v>41</v>
      </c>
      <c r="AX2021" s="12" t="s">
        <v>77</v>
      </c>
      <c r="AY2021" s="229" t="s">
        <v>153</v>
      </c>
    </row>
    <row r="2022" spans="2:51" s="13" customFormat="1" ht="13.5">
      <c r="B2022" s="230"/>
      <c r="C2022" s="231"/>
      <c r="D2022" s="220" t="s">
        <v>162</v>
      </c>
      <c r="E2022" s="232" t="s">
        <v>34</v>
      </c>
      <c r="F2022" s="233" t="s">
        <v>559</v>
      </c>
      <c r="G2022" s="231"/>
      <c r="H2022" s="234">
        <v>5.85</v>
      </c>
      <c r="I2022" s="235"/>
      <c r="J2022" s="231"/>
      <c r="K2022" s="231"/>
      <c r="L2022" s="236"/>
      <c r="M2022" s="237"/>
      <c r="N2022" s="238"/>
      <c r="O2022" s="238"/>
      <c r="P2022" s="238"/>
      <c r="Q2022" s="238"/>
      <c r="R2022" s="238"/>
      <c r="S2022" s="238"/>
      <c r="T2022" s="239"/>
      <c r="AT2022" s="240" t="s">
        <v>162</v>
      </c>
      <c r="AU2022" s="240" t="s">
        <v>86</v>
      </c>
      <c r="AV2022" s="13" t="s">
        <v>86</v>
      </c>
      <c r="AW2022" s="13" t="s">
        <v>41</v>
      </c>
      <c r="AX2022" s="13" t="s">
        <v>77</v>
      </c>
      <c r="AY2022" s="240" t="s">
        <v>153</v>
      </c>
    </row>
    <row r="2023" spans="2:51" s="12" customFormat="1" ht="13.5">
      <c r="B2023" s="218"/>
      <c r="C2023" s="219"/>
      <c r="D2023" s="220" t="s">
        <v>162</v>
      </c>
      <c r="E2023" s="221" t="s">
        <v>34</v>
      </c>
      <c r="F2023" s="222" t="s">
        <v>584</v>
      </c>
      <c r="G2023" s="219"/>
      <c r="H2023" s="223" t="s">
        <v>34</v>
      </c>
      <c r="I2023" s="224"/>
      <c r="J2023" s="219"/>
      <c r="K2023" s="219"/>
      <c r="L2023" s="225"/>
      <c r="M2023" s="226"/>
      <c r="N2023" s="227"/>
      <c r="O2023" s="227"/>
      <c r="P2023" s="227"/>
      <c r="Q2023" s="227"/>
      <c r="R2023" s="227"/>
      <c r="S2023" s="227"/>
      <c r="T2023" s="228"/>
      <c r="AT2023" s="229" t="s">
        <v>162</v>
      </c>
      <c r="AU2023" s="229" t="s">
        <v>86</v>
      </c>
      <c r="AV2023" s="12" t="s">
        <v>84</v>
      </c>
      <c r="AW2023" s="12" t="s">
        <v>41</v>
      </c>
      <c r="AX2023" s="12" t="s">
        <v>77</v>
      </c>
      <c r="AY2023" s="229" t="s">
        <v>153</v>
      </c>
    </row>
    <row r="2024" spans="2:51" s="13" customFormat="1" ht="13.5">
      <c r="B2024" s="230"/>
      <c r="C2024" s="231"/>
      <c r="D2024" s="220" t="s">
        <v>162</v>
      </c>
      <c r="E2024" s="232" t="s">
        <v>34</v>
      </c>
      <c r="F2024" s="233" t="s">
        <v>585</v>
      </c>
      <c r="G2024" s="231"/>
      <c r="H2024" s="234">
        <v>2.71</v>
      </c>
      <c r="I2024" s="235"/>
      <c r="J2024" s="231"/>
      <c r="K2024" s="231"/>
      <c r="L2024" s="236"/>
      <c r="M2024" s="237"/>
      <c r="N2024" s="238"/>
      <c r="O2024" s="238"/>
      <c r="P2024" s="238"/>
      <c r="Q2024" s="238"/>
      <c r="R2024" s="238"/>
      <c r="S2024" s="238"/>
      <c r="T2024" s="239"/>
      <c r="AT2024" s="240" t="s">
        <v>162</v>
      </c>
      <c r="AU2024" s="240" t="s">
        <v>86</v>
      </c>
      <c r="AV2024" s="13" t="s">
        <v>86</v>
      </c>
      <c r="AW2024" s="13" t="s">
        <v>41</v>
      </c>
      <c r="AX2024" s="13" t="s">
        <v>77</v>
      </c>
      <c r="AY2024" s="240" t="s">
        <v>153</v>
      </c>
    </row>
    <row r="2025" spans="2:51" s="12" customFormat="1" ht="13.5">
      <c r="B2025" s="218"/>
      <c r="C2025" s="219"/>
      <c r="D2025" s="220" t="s">
        <v>162</v>
      </c>
      <c r="E2025" s="221" t="s">
        <v>34</v>
      </c>
      <c r="F2025" s="222" t="s">
        <v>586</v>
      </c>
      <c r="G2025" s="219"/>
      <c r="H2025" s="223" t="s">
        <v>34</v>
      </c>
      <c r="I2025" s="224"/>
      <c r="J2025" s="219"/>
      <c r="K2025" s="219"/>
      <c r="L2025" s="225"/>
      <c r="M2025" s="226"/>
      <c r="N2025" s="227"/>
      <c r="O2025" s="227"/>
      <c r="P2025" s="227"/>
      <c r="Q2025" s="227"/>
      <c r="R2025" s="227"/>
      <c r="S2025" s="227"/>
      <c r="T2025" s="228"/>
      <c r="AT2025" s="229" t="s">
        <v>162</v>
      </c>
      <c r="AU2025" s="229" t="s">
        <v>86</v>
      </c>
      <c r="AV2025" s="12" t="s">
        <v>84</v>
      </c>
      <c r="AW2025" s="12" t="s">
        <v>41</v>
      </c>
      <c r="AX2025" s="12" t="s">
        <v>77</v>
      </c>
      <c r="AY2025" s="229" t="s">
        <v>153</v>
      </c>
    </row>
    <row r="2026" spans="2:51" s="13" customFormat="1" ht="13.5">
      <c r="B2026" s="230"/>
      <c r="C2026" s="231"/>
      <c r="D2026" s="220" t="s">
        <v>162</v>
      </c>
      <c r="E2026" s="232" t="s">
        <v>34</v>
      </c>
      <c r="F2026" s="233" t="s">
        <v>587</v>
      </c>
      <c r="G2026" s="231"/>
      <c r="H2026" s="234">
        <v>4.33</v>
      </c>
      <c r="I2026" s="235"/>
      <c r="J2026" s="231"/>
      <c r="K2026" s="231"/>
      <c r="L2026" s="236"/>
      <c r="M2026" s="237"/>
      <c r="N2026" s="238"/>
      <c r="O2026" s="238"/>
      <c r="P2026" s="238"/>
      <c r="Q2026" s="238"/>
      <c r="R2026" s="238"/>
      <c r="S2026" s="238"/>
      <c r="T2026" s="239"/>
      <c r="AT2026" s="240" t="s">
        <v>162</v>
      </c>
      <c r="AU2026" s="240" t="s">
        <v>86</v>
      </c>
      <c r="AV2026" s="13" t="s">
        <v>86</v>
      </c>
      <c r="AW2026" s="13" t="s">
        <v>41</v>
      </c>
      <c r="AX2026" s="13" t="s">
        <v>77</v>
      </c>
      <c r="AY2026" s="240" t="s">
        <v>153</v>
      </c>
    </row>
    <row r="2027" spans="2:51" s="14" customFormat="1" ht="13.5">
      <c r="B2027" s="241"/>
      <c r="C2027" s="242"/>
      <c r="D2027" s="220" t="s">
        <v>162</v>
      </c>
      <c r="E2027" s="253" t="s">
        <v>34</v>
      </c>
      <c r="F2027" s="254" t="s">
        <v>168</v>
      </c>
      <c r="G2027" s="242"/>
      <c r="H2027" s="255">
        <v>181.41</v>
      </c>
      <c r="I2027" s="247"/>
      <c r="J2027" s="242"/>
      <c r="K2027" s="242"/>
      <c r="L2027" s="248"/>
      <c r="M2027" s="249"/>
      <c r="N2027" s="250"/>
      <c r="O2027" s="250"/>
      <c r="P2027" s="250"/>
      <c r="Q2027" s="250"/>
      <c r="R2027" s="250"/>
      <c r="S2027" s="250"/>
      <c r="T2027" s="251"/>
      <c r="AT2027" s="252" t="s">
        <v>162</v>
      </c>
      <c r="AU2027" s="252" t="s">
        <v>86</v>
      </c>
      <c r="AV2027" s="14" t="s">
        <v>160</v>
      </c>
      <c r="AW2027" s="14" t="s">
        <v>41</v>
      </c>
      <c r="AX2027" s="14" t="s">
        <v>84</v>
      </c>
      <c r="AY2027" s="252" t="s">
        <v>153</v>
      </c>
    </row>
    <row r="2028" spans="2:63" s="11" customFormat="1" ht="29.85" customHeight="1">
      <c r="B2028" s="189"/>
      <c r="C2028" s="190"/>
      <c r="D2028" s="203" t="s">
        <v>76</v>
      </c>
      <c r="E2028" s="204" t="s">
        <v>1763</v>
      </c>
      <c r="F2028" s="204" t="s">
        <v>1764</v>
      </c>
      <c r="G2028" s="190"/>
      <c r="H2028" s="190"/>
      <c r="I2028" s="193"/>
      <c r="J2028" s="205">
        <f>BK2028</f>
        <v>0</v>
      </c>
      <c r="K2028" s="190"/>
      <c r="L2028" s="195"/>
      <c r="M2028" s="196"/>
      <c r="N2028" s="197"/>
      <c r="O2028" s="197"/>
      <c r="P2028" s="198">
        <f>SUM(P2029:P2072)</f>
        <v>0</v>
      </c>
      <c r="Q2028" s="197"/>
      <c r="R2028" s="198">
        <f>SUM(R2029:R2072)</f>
        <v>35.49786</v>
      </c>
      <c r="S2028" s="197"/>
      <c r="T2028" s="199">
        <f>SUM(T2029:T2072)</f>
        <v>0</v>
      </c>
      <c r="AR2028" s="200" t="s">
        <v>86</v>
      </c>
      <c r="AT2028" s="201" t="s">
        <v>76</v>
      </c>
      <c r="AU2028" s="201" t="s">
        <v>84</v>
      </c>
      <c r="AY2028" s="200" t="s">
        <v>153</v>
      </c>
      <c r="BK2028" s="202">
        <f>SUM(BK2029:BK2072)</f>
        <v>0</v>
      </c>
    </row>
    <row r="2029" spans="2:65" s="1" customFormat="1" ht="31.5" customHeight="1">
      <c r="B2029" s="43"/>
      <c r="C2029" s="206" t="s">
        <v>1765</v>
      </c>
      <c r="D2029" s="206" t="s">
        <v>155</v>
      </c>
      <c r="E2029" s="207" t="s">
        <v>1766</v>
      </c>
      <c r="F2029" s="208" t="s">
        <v>1767</v>
      </c>
      <c r="G2029" s="209" t="s">
        <v>158</v>
      </c>
      <c r="H2029" s="210">
        <v>196.773</v>
      </c>
      <c r="I2029" s="211"/>
      <c r="J2029" s="212">
        <f>ROUND(I2029*H2029,2)</f>
        <v>0</v>
      </c>
      <c r="K2029" s="208" t="s">
        <v>159</v>
      </c>
      <c r="L2029" s="63"/>
      <c r="M2029" s="213" t="s">
        <v>34</v>
      </c>
      <c r="N2029" s="214" t="s">
        <v>48</v>
      </c>
      <c r="O2029" s="44"/>
      <c r="P2029" s="215">
        <f>O2029*H2029</f>
        <v>0</v>
      </c>
      <c r="Q2029" s="215">
        <v>0.04</v>
      </c>
      <c r="R2029" s="215">
        <f>Q2029*H2029</f>
        <v>7.87092</v>
      </c>
      <c r="S2029" s="215">
        <v>0</v>
      </c>
      <c r="T2029" s="216">
        <f>S2029*H2029</f>
        <v>0</v>
      </c>
      <c r="AR2029" s="25" t="s">
        <v>288</v>
      </c>
      <c r="AT2029" s="25" t="s">
        <v>155</v>
      </c>
      <c r="AU2029" s="25" t="s">
        <v>86</v>
      </c>
      <c r="AY2029" s="25" t="s">
        <v>153</v>
      </c>
      <c r="BE2029" s="217">
        <f>IF(N2029="základní",J2029,0)</f>
        <v>0</v>
      </c>
      <c r="BF2029" s="217">
        <f>IF(N2029="snížená",J2029,0)</f>
        <v>0</v>
      </c>
      <c r="BG2029" s="217">
        <f>IF(N2029="zákl. přenesená",J2029,0)</f>
        <v>0</v>
      </c>
      <c r="BH2029" s="217">
        <f>IF(N2029="sníž. přenesená",J2029,0)</f>
        <v>0</v>
      </c>
      <c r="BI2029" s="217">
        <f>IF(N2029="nulová",J2029,0)</f>
        <v>0</v>
      </c>
      <c r="BJ2029" s="25" t="s">
        <v>84</v>
      </c>
      <c r="BK2029" s="217">
        <f>ROUND(I2029*H2029,2)</f>
        <v>0</v>
      </c>
      <c r="BL2029" s="25" t="s">
        <v>288</v>
      </c>
      <c r="BM2029" s="25" t="s">
        <v>1768</v>
      </c>
    </row>
    <row r="2030" spans="2:51" s="12" customFormat="1" ht="13.5">
      <c r="B2030" s="218"/>
      <c r="C2030" s="219"/>
      <c r="D2030" s="220" t="s">
        <v>162</v>
      </c>
      <c r="E2030" s="221" t="s">
        <v>34</v>
      </c>
      <c r="F2030" s="222" t="s">
        <v>1769</v>
      </c>
      <c r="G2030" s="219"/>
      <c r="H2030" s="223" t="s">
        <v>34</v>
      </c>
      <c r="I2030" s="224"/>
      <c r="J2030" s="219"/>
      <c r="K2030" s="219"/>
      <c r="L2030" s="225"/>
      <c r="M2030" s="226"/>
      <c r="N2030" s="227"/>
      <c r="O2030" s="227"/>
      <c r="P2030" s="227"/>
      <c r="Q2030" s="227"/>
      <c r="R2030" s="227"/>
      <c r="S2030" s="227"/>
      <c r="T2030" s="228"/>
      <c r="AT2030" s="229" t="s">
        <v>162</v>
      </c>
      <c r="AU2030" s="229" t="s">
        <v>86</v>
      </c>
      <c r="AV2030" s="12" t="s">
        <v>84</v>
      </c>
      <c r="AW2030" s="12" t="s">
        <v>41</v>
      </c>
      <c r="AX2030" s="12" t="s">
        <v>77</v>
      </c>
      <c r="AY2030" s="229" t="s">
        <v>153</v>
      </c>
    </row>
    <row r="2031" spans="2:51" s="12" customFormat="1" ht="13.5">
      <c r="B2031" s="218"/>
      <c r="C2031" s="219"/>
      <c r="D2031" s="220" t="s">
        <v>162</v>
      </c>
      <c r="E2031" s="221" t="s">
        <v>34</v>
      </c>
      <c r="F2031" s="222" t="s">
        <v>163</v>
      </c>
      <c r="G2031" s="219"/>
      <c r="H2031" s="223" t="s">
        <v>34</v>
      </c>
      <c r="I2031" s="224"/>
      <c r="J2031" s="219"/>
      <c r="K2031" s="219"/>
      <c r="L2031" s="225"/>
      <c r="M2031" s="226"/>
      <c r="N2031" s="227"/>
      <c r="O2031" s="227"/>
      <c r="P2031" s="227"/>
      <c r="Q2031" s="227"/>
      <c r="R2031" s="227"/>
      <c r="S2031" s="227"/>
      <c r="T2031" s="228"/>
      <c r="AT2031" s="229" t="s">
        <v>162</v>
      </c>
      <c r="AU2031" s="229" t="s">
        <v>86</v>
      </c>
      <c r="AV2031" s="12" t="s">
        <v>84</v>
      </c>
      <c r="AW2031" s="12" t="s">
        <v>41</v>
      </c>
      <c r="AX2031" s="12" t="s">
        <v>77</v>
      </c>
      <c r="AY2031" s="229" t="s">
        <v>153</v>
      </c>
    </row>
    <row r="2032" spans="2:51" s="12" customFormat="1" ht="13.5">
      <c r="B2032" s="218"/>
      <c r="C2032" s="219"/>
      <c r="D2032" s="220" t="s">
        <v>162</v>
      </c>
      <c r="E2032" s="221" t="s">
        <v>34</v>
      </c>
      <c r="F2032" s="222" t="s">
        <v>164</v>
      </c>
      <c r="G2032" s="219"/>
      <c r="H2032" s="223" t="s">
        <v>34</v>
      </c>
      <c r="I2032" s="224"/>
      <c r="J2032" s="219"/>
      <c r="K2032" s="219"/>
      <c r="L2032" s="225"/>
      <c r="M2032" s="226"/>
      <c r="N2032" s="227"/>
      <c r="O2032" s="227"/>
      <c r="P2032" s="227"/>
      <c r="Q2032" s="227"/>
      <c r="R2032" s="227"/>
      <c r="S2032" s="227"/>
      <c r="T2032" s="228"/>
      <c r="AT2032" s="229" t="s">
        <v>162</v>
      </c>
      <c r="AU2032" s="229" t="s">
        <v>86</v>
      </c>
      <c r="AV2032" s="12" t="s">
        <v>84</v>
      </c>
      <c r="AW2032" s="12" t="s">
        <v>41</v>
      </c>
      <c r="AX2032" s="12" t="s">
        <v>77</v>
      </c>
      <c r="AY2032" s="229" t="s">
        <v>153</v>
      </c>
    </row>
    <row r="2033" spans="2:51" s="13" customFormat="1" ht="13.5">
      <c r="B2033" s="230"/>
      <c r="C2033" s="231"/>
      <c r="D2033" s="220" t="s">
        <v>162</v>
      </c>
      <c r="E2033" s="232" t="s">
        <v>34</v>
      </c>
      <c r="F2033" s="233" t="s">
        <v>165</v>
      </c>
      <c r="G2033" s="231"/>
      <c r="H2033" s="234">
        <v>90.53</v>
      </c>
      <c r="I2033" s="235"/>
      <c r="J2033" s="231"/>
      <c r="K2033" s="231"/>
      <c r="L2033" s="236"/>
      <c r="M2033" s="237"/>
      <c r="N2033" s="238"/>
      <c r="O2033" s="238"/>
      <c r="P2033" s="238"/>
      <c r="Q2033" s="238"/>
      <c r="R2033" s="238"/>
      <c r="S2033" s="238"/>
      <c r="T2033" s="239"/>
      <c r="AT2033" s="240" t="s">
        <v>162</v>
      </c>
      <c r="AU2033" s="240" t="s">
        <v>86</v>
      </c>
      <c r="AV2033" s="13" t="s">
        <v>86</v>
      </c>
      <c r="AW2033" s="13" t="s">
        <v>41</v>
      </c>
      <c r="AX2033" s="13" t="s">
        <v>77</v>
      </c>
      <c r="AY2033" s="240" t="s">
        <v>153</v>
      </c>
    </row>
    <row r="2034" spans="2:51" s="12" customFormat="1" ht="13.5">
      <c r="B2034" s="218"/>
      <c r="C2034" s="219"/>
      <c r="D2034" s="220" t="s">
        <v>162</v>
      </c>
      <c r="E2034" s="221" t="s">
        <v>34</v>
      </c>
      <c r="F2034" s="222" t="s">
        <v>166</v>
      </c>
      <c r="G2034" s="219"/>
      <c r="H2034" s="223" t="s">
        <v>34</v>
      </c>
      <c r="I2034" s="224"/>
      <c r="J2034" s="219"/>
      <c r="K2034" s="219"/>
      <c r="L2034" s="225"/>
      <c r="M2034" s="226"/>
      <c r="N2034" s="227"/>
      <c r="O2034" s="227"/>
      <c r="P2034" s="227"/>
      <c r="Q2034" s="227"/>
      <c r="R2034" s="227"/>
      <c r="S2034" s="227"/>
      <c r="T2034" s="228"/>
      <c r="AT2034" s="229" t="s">
        <v>162</v>
      </c>
      <c r="AU2034" s="229" t="s">
        <v>86</v>
      </c>
      <c r="AV2034" s="12" t="s">
        <v>84</v>
      </c>
      <c r="AW2034" s="12" t="s">
        <v>41</v>
      </c>
      <c r="AX2034" s="12" t="s">
        <v>77</v>
      </c>
      <c r="AY2034" s="229" t="s">
        <v>153</v>
      </c>
    </row>
    <row r="2035" spans="2:51" s="12" customFormat="1" ht="13.5">
      <c r="B2035" s="218"/>
      <c r="C2035" s="219"/>
      <c r="D2035" s="220" t="s">
        <v>162</v>
      </c>
      <c r="E2035" s="221" t="s">
        <v>34</v>
      </c>
      <c r="F2035" s="222" t="s">
        <v>164</v>
      </c>
      <c r="G2035" s="219"/>
      <c r="H2035" s="223" t="s">
        <v>34</v>
      </c>
      <c r="I2035" s="224"/>
      <c r="J2035" s="219"/>
      <c r="K2035" s="219"/>
      <c r="L2035" s="225"/>
      <c r="M2035" s="226"/>
      <c r="N2035" s="227"/>
      <c r="O2035" s="227"/>
      <c r="P2035" s="227"/>
      <c r="Q2035" s="227"/>
      <c r="R2035" s="227"/>
      <c r="S2035" s="227"/>
      <c r="T2035" s="228"/>
      <c r="AT2035" s="229" t="s">
        <v>162</v>
      </c>
      <c r="AU2035" s="229" t="s">
        <v>86</v>
      </c>
      <c r="AV2035" s="12" t="s">
        <v>84</v>
      </c>
      <c r="AW2035" s="12" t="s">
        <v>41</v>
      </c>
      <c r="AX2035" s="12" t="s">
        <v>77</v>
      </c>
      <c r="AY2035" s="229" t="s">
        <v>153</v>
      </c>
    </row>
    <row r="2036" spans="2:51" s="13" customFormat="1" ht="13.5">
      <c r="B2036" s="230"/>
      <c r="C2036" s="231"/>
      <c r="D2036" s="220" t="s">
        <v>162</v>
      </c>
      <c r="E2036" s="232" t="s">
        <v>34</v>
      </c>
      <c r="F2036" s="233" t="s">
        <v>167</v>
      </c>
      <c r="G2036" s="231"/>
      <c r="H2036" s="234">
        <v>31.52</v>
      </c>
      <c r="I2036" s="235"/>
      <c r="J2036" s="231"/>
      <c r="K2036" s="231"/>
      <c r="L2036" s="236"/>
      <c r="M2036" s="237"/>
      <c r="N2036" s="238"/>
      <c r="O2036" s="238"/>
      <c r="P2036" s="238"/>
      <c r="Q2036" s="238"/>
      <c r="R2036" s="238"/>
      <c r="S2036" s="238"/>
      <c r="T2036" s="239"/>
      <c r="AT2036" s="240" t="s">
        <v>162</v>
      </c>
      <c r="AU2036" s="240" t="s">
        <v>86</v>
      </c>
      <c r="AV2036" s="13" t="s">
        <v>86</v>
      </c>
      <c r="AW2036" s="13" t="s">
        <v>41</v>
      </c>
      <c r="AX2036" s="13" t="s">
        <v>77</v>
      </c>
      <c r="AY2036" s="240" t="s">
        <v>153</v>
      </c>
    </row>
    <row r="2037" spans="2:51" s="14" customFormat="1" ht="13.5">
      <c r="B2037" s="241"/>
      <c r="C2037" s="242"/>
      <c r="D2037" s="220" t="s">
        <v>162</v>
      </c>
      <c r="E2037" s="253" t="s">
        <v>34</v>
      </c>
      <c r="F2037" s="254" t="s">
        <v>168</v>
      </c>
      <c r="G2037" s="242"/>
      <c r="H2037" s="255">
        <v>122.05</v>
      </c>
      <c r="I2037" s="247"/>
      <c r="J2037" s="242"/>
      <c r="K2037" s="242"/>
      <c r="L2037" s="248"/>
      <c r="M2037" s="249"/>
      <c r="N2037" s="250"/>
      <c r="O2037" s="250"/>
      <c r="P2037" s="250"/>
      <c r="Q2037" s="250"/>
      <c r="R2037" s="250"/>
      <c r="S2037" s="250"/>
      <c r="T2037" s="251"/>
      <c r="AT2037" s="252" t="s">
        <v>162</v>
      </c>
      <c r="AU2037" s="252" t="s">
        <v>86</v>
      </c>
      <c r="AV2037" s="14" t="s">
        <v>160</v>
      </c>
      <c r="AW2037" s="14" t="s">
        <v>41</v>
      </c>
      <c r="AX2037" s="14" t="s">
        <v>77</v>
      </c>
      <c r="AY2037" s="252" t="s">
        <v>153</v>
      </c>
    </row>
    <row r="2038" spans="2:51" s="13" customFormat="1" ht="13.5">
      <c r="B2038" s="230"/>
      <c r="C2038" s="231"/>
      <c r="D2038" s="220" t="s">
        <v>162</v>
      </c>
      <c r="E2038" s="232" t="s">
        <v>34</v>
      </c>
      <c r="F2038" s="233" t="s">
        <v>1770</v>
      </c>
      <c r="G2038" s="231"/>
      <c r="H2038" s="234">
        <v>158.665</v>
      </c>
      <c r="I2038" s="235"/>
      <c r="J2038" s="231"/>
      <c r="K2038" s="231"/>
      <c r="L2038" s="236"/>
      <c r="M2038" s="237"/>
      <c r="N2038" s="238"/>
      <c r="O2038" s="238"/>
      <c r="P2038" s="238"/>
      <c r="Q2038" s="238"/>
      <c r="R2038" s="238"/>
      <c r="S2038" s="238"/>
      <c r="T2038" s="239"/>
      <c r="AT2038" s="240" t="s">
        <v>162</v>
      </c>
      <c r="AU2038" s="240" t="s">
        <v>86</v>
      </c>
      <c r="AV2038" s="13" t="s">
        <v>86</v>
      </c>
      <c r="AW2038" s="13" t="s">
        <v>41</v>
      </c>
      <c r="AX2038" s="13" t="s">
        <v>77</v>
      </c>
      <c r="AY2038" s="240" t="s">
        <v>153</v>
      </c>
    </row>
    <row r="2039" spans="2:51" s="14" customFormat="1" ht="13.5">
      <c r="B2039" s="241"/>
      <c r="C2039" s="242"/>
      <c r="D2039" s="220" t="s">
        <v>162</v>
      </c>
      <c r="E2039" s="253" t="s">
        <v>34</v>
      </c>
      <c r="F2039" s="254" t="s">
        <v>257</v>
      </c>
      <c r="G2039" s="242"/>
      <c r="H2039" s="255">
        <v>158.665</v>
      </c>
      <c r="I2039" s="247"/>
      <c r="J2039" s="242"/>
      <c r="K2039" s="242"/>
      <c r="L2039" s="248"/>
      <c r="M2039" s="249"/>
      <c r="N2039" s="250"/>
      <c r="O2039" s="250"/>
      <c r="P2039" s="250"/>
      <c r="Q2039" s="250"/>
      <c r="R2039" s="250"/>
      <c r="S2039" s="250"/>
      <c r="T2039" s="251"/>
      <c r="AT2039" s="252" t="s">
        <v>162</v>
      </c>
      <c r="AU2039" s="252" t="s">
        <v>86</v>
      </c>
      <c r="AV2039" s="14" t="s">
        <v>160</v>
      </c>
      <c r="AW2039" s="14" t="s">
        <v>41</v>
      </c>
      <c r="AX2039" s="14" t="s">
        <v>77</v>
      </c>
      <c r="AY2039" s="252" t="s">
        <v>153</v>
      </c>
    </row>
    <row r="2040" spans="2:51" s="12" customFormat="1" ht="13.5">
      <c r="B2040" s="218"/>
      <c r="C2040" s="219"/>
      <c r="D2040" s="220" t="s">
        <v>162</v>
      </c>
      <c r="E2040" s="221" t="s">
        <v>34</v>
      </c>
      <c r="F2040" s="222" t="s">
        <v>283</v>
      </c>
      <c r="G2040" s="219"/>
      <c r="H2040" s="223" t="s">
        <v>34</v>
      </c>
      <c r="I2040" s="224"/>
      <c r="J2040" s="219"/>
      <c r="K2040" s="219"/>
      <c r="L2040" s="225"/>
      <c r="M2040" s="226"/>
      <c r="N2040" s="227"/>
      <c r="O2040" s="227"/>
      <c r="P2040" s="227"/>
      <c r="Q2040" s="227"/>
      <c r="R2040" s="227"/>
      <c r="S2040" s="227"/>
      <c r="T2040" s="228"/>
      <c r="AT2040" s="229" t="s">
        <v>162</v>
      </c>
      <c r="AU2040" s="229" t="s">
        <v>86</v>
      </c>
      <c r="AV2040" s="12" t="s">
        <v>84</v>
      </c>
      <c r="AW2040" s="12" t="s">
        <v>41</v>
      </c>
      <c r="AX2040" s="12" t="s">
        <v>77</v>
      </c>
      <c r="AY2040" s="229" t="s">
        <v>153</v>
      </c>
    </row>
    <row r="2041" spans="2:51" s="13" customFormat="1" ht="13.5">
      <c r="B2041" s="230"/>
      <c r="C2041" s="231"/>
      <c r="D2041" s="220" t="s">
        <v>162</v>
      </c>
      <c r="E2041" s="232" t="s">
        <v>34</v>
      </c>
      <c r="F2041" s="233" t="s">
        <v>1771</v>
      </c>
      <c r="G2041" s="231"/>
      <c r="H2041" s="234">
        <v>38.108</v>
      </c>
      <c r="I2041" s="235"/>
      <c r="J2041" s="231"/>
      <c r="K2041" s="231"/>
      <c r="L2041" s="236"/>
      <c r="M2041" s="237"/>
      <c r="N2041" s="238"/>
      <c r="O2041" s="238"/>
      <c r="P2041" s="238"/>
      <c r="Q2041" s="238"/>
      <c r="R2041" s="238"/>
      <c r="S2041" s="238"/>
      <c r="T2041" s="239"/>
      <c r="AT2041" s="240" t="s">
        <v>162</v>
      </c>
      <c r="AU2041" s="240" t="s">
        <v>86</v>
      </c>
      <c r="AV2041" s="13" t="s">
        <v>86</v>
      </c>
      <c r="AW2041" s="13" t="s">
        <v>41</v>
      </c>
      <c r="AX2041" s="13" t="s">
        <v>77</v>
      </c>
      <c r="AY2041" s="240" t="s">
        <v>153</v>
      </c>
    </row>
    <row r="2042" spans="2:51" s="14" customFormat="1" ht="13.5">
      <c r="B2042" s="241"/>
      <c r="C2042" s="242"/>
      <c r="D2042" s="220" t="s">
        <v>162</v>
      </c>
      <c r="E2042" s="253" t="s">
        <v>34</v>
      </c>
      <c r="F2042" s="254" t="s">
        <v>257</v>
      </c>
      <c r="G2042" s="242"/>
      <c r="H2042" s="255">
        <v>38.108</v>
      </c>
      <c r="I2042" s="247"/>
      <c r="J2042" s="242"/>
      <c r="K2042" s="242"/>
      <c r="L2042" s="248"/>
      <c r="M2042" s="249"/>
      <c r="N2042" s="250"/>
      <c r="O2042" s="250"/>
      <c r="P2042" s="250"/>
      <c r="Q2042" s="250"/>
      <c r="R2042" s="250"/>
      <c r="S2042" s="250"/>
      <c r="T2042" s="251"/>
      <c r="AT2042" s="252" t="s">
        <v>162</v>
      </c>
      <c r="AU2042" s="252" t="s">
        <v>86</v>
      </c>
      <c r="AV2042" s="14" t="s">
        <v>160</v>
      </c>
      <c r="AW2042" s="14" t="s">
        <v>41</v>
      </c>
      <c r="AX2042" s="14" t="s">
        <v>77</v>
      </c>
      <c r="AY2042" s="252" t="s">
        <v>153</v>
      </c>
    </row>
    <row r="2043" spans="2:51" s="13" customFormat="1" ht="13.5">
      <c r="B2043" s="230"/>
      <c r="C2043" s="231"/>
      <c r="D2043" s="220" t="s">
        <v>162</v>
      </c>
      <c r="E2043" s="232" t="s">
        <v>34</v>
      </c>
      <c r="F2043" s="233" t="s">
        <v>1772</v>
      </c>
      <c r="G2043" s="231"/>
      <c r="H2043" s="234">
        <v>196.773</v>
      </c>
      <c r="I2043" s="235"/>
      <c r="J2043" s="231"/>
      <c r="K2043" s="231"/>
      <c r="L2043" s="236"/>
      <c r="M2043" s="237"/>
      <c r="N2043" s="238"/>
      <c r="O2043" s="238"/>
      <c r="P2043" s="238"/>
      <c r="Q2043" s="238"/>
      <c r="R2043" s="238"/>
      <c r="S2043" s="238"/>
      <c r="T2043" s="239"/>
      <c r="AT2043" s="240" t="s">
        <v>162</v>
      </c>
      <c r="AU2043" s="240" t="s">
        <v>86</v>
      </c>
      <c r="AV2043" s="13" t="s">
        <v>86</v>
      </c>
      <c r="AW2043" s="13" t="s">
        <v>41</v>
      </c>
      <c r="AX2043" s="13" t="s">
        <v>77</v>
      </c>
      <c r="AY2043" s="240" t="s">
        <v>153</v>
      </c>
    </row>
    <row r="2044" spans="2:51" s="14" customFormat="1" ht="13.5">
      <c r="B2044" s="241"/>
      <c r="C2044" s="242"/>
      <c r="D2044" s="243" t="s">
        <v>162</v>
      </c>
      <c r="E2044" s="244" t="s">
        <v>34</v>
      </c>
      <c r="F2044" s="245" t="s">
        <v>168</v>
      </c>
      <c r="G2044" s="242"/>
      <c r="H2044" s="246">
        <v>196.773</v>
      </c>
      <c r="I2044" s="247"/>
      <c r="J2044" s="242"/>
      <c r="K2044" s="242"/>
      <c r="L2044" s="248"/>
      <c r="M2044" s="249"/>
      <c r="N2044" s="250"/>
      <c r="O2044" s="250"/>
      <c r="P2044" s="250"/>
      <c r="Q2044" s="250"/>
      <c r="R2044" s="250"/>
      <c r="S2044" s="250"/>
      <c r="T2044" s="251"/>
      <c r="AT2044" s="252" t="s">
        <v>162</v>
      </c>
      <c r="AU2044" s="252" t="s">
        <v>86</v>
      </c>
      <c r="AV2044" s="14" t="s">
        <v>160</v>
      </c>
      <c r="AW2044" s="14" t="s">
        <v>41</v>
      </c>
      <c r="AX2044" s="14" t="s">
        <v>84</v>
      </c>
      <c r="AY2044" s="252" t="s">
        <v>153</v>
      </c>
    </row>
    <row r="2045" spans="2:65" s="1" customFormat="1" ht="22.5" customHeight="1">
      <c r="B2045" s="43"/>
      <c r="C2045" s="277" t="s">
        <v>1773</v>
      </c>
      <c r="D2045" s="277" t="s">
        <v>928</v>
      </c>
      <c r="E2045" s="278" t="s">
        <v>1774</v>
      </c>
      <c r="F2045" s="279" t="s">
        <v>1775</v>
      </c>
      <c r="G2045" s="280" t="s">
        <v>158</v>
      </c>
      <c r="H2045" s="281">
        <v>204.644</v>
      </c>
      <c r="I2045" s="282"/>
      <c r="J2045" s="283">
        <f>ROUND(I2045*H2045,2)</f>
        <v>0</v>
      </c>
      <c r="K2045" s="279" t="s">
        <v>159</v>
      </c>
      <c r="L2045" s="284"/>
      <c r="M2045" s="285" t="s">
        <v>34</v>
      </c>
      <c r="N2045" s="286" t="s">
        <v>48</v>
      </c>
      <c r="O2045" s="44"/>
      <c r="P2045" s="215">
        <f>O2045*H2045</f>
        <v>0</v>
      </c>
      <c r="Q2045" s="215">
        <v>0.135</v>
      </c>
      <c r="R2045" s="215">
        <f>Q2045*H2045</f>
        <v>27.62694</v>
      </c>
      <c r="S2045" s="215">
        <v>0</v>
      </c>
      <c r="T2045" s="216">
        <f>S2045*H2045</f>
        <v>0</v>
      </c>
      <c r="AR2045" s="25" t="s">
        <v>420</v>
      </c>
      <c r="AT2045" s="25" t="s">
        <v>928</v>
      </c>
      <c r="AU2045" s="25" t="s">
        <v>86</v>
      </c>
      <c r="AY2045" s="25" t="s">
        <v>153</v>
      </c>
      <c r="BE2045" s="217">
        <f>IF(N2045="základní",J2045,0)</f>
        <v>0</v>
      </c>
      <c r="BF2045" s="217">
        <f>IF(N2045="snížená",J2045,0)</f>
        <v>0</v>
      </c>
      <c r="BG2045" s="217">
        <f>IF(N2045="zákl. přenesená",J2045,0)</f>
        <v>0</v>
      </c>
      <c r="BH2045" s="217">
        <f>IF(N2045="sníž. přenesená",J2045,0)</f>
        <v>0</v>
      </c>
      <c r="BI2045" s="217">
        <f>IF(N2045="nulová",J2045,0)</f>
        <v>0</v>
      </c>
      <c r="BJ2045" s="25" t="s">
        <v>84</v>
      </c>
      <c r="BK2045" s="217">
        <f>ROUND(I2045*H2045,2)</f>
        <v>0</v>
      </c>
      <c r="BL2045" s="25" t="s">
        <v>288</v>
      </c>
      <c r="BM2045" s="25" t="s">
        <v>1776</v>
      </c>
    </row>
    <row r="2046" spans="2:51" s="12" customFormat="1" ht="13.5">
      <c r="B2046" s="218"/>
      <c r="C2046" s="219"/>
      <c r="D2046" s="220" t="s">
        <v>162</v>
      </c>
      <c r="E2046" s="221" t="s">
        <v>34</v>
      </c>
      <c r="F2046" s="222" t="s">
        <v>1769</v>
      </c>
      <c r="G2046" s="219"/>
      <c r="H2046" s="223" t="s">
        <v>34</v>
      </c>
      <c r="I2046" s="224"/>
      <c r="J2046" s="219"/>
      <c r="K2046" s="219"/>
      <c r="L2046" s="225"/>
      <c r="M2046" s="226"/>
      <c r="N2046" s="227"/>
      <c r="O2046" s="227"/>
      <c r="P2046" s="227"/>
      <c r="Q2046" s="227"/>
      <c r="R2046" s="227"/>
      <c r="S2046" s="227"/>
      <c r="T2046" s="228"/>
      <c r="AT2046" s="229" t="s">
        <v>162</v>
      </c>
      <c r="AU2046" s="229" t="s">
        <v>86</v>
      </c>
      <c r="AV2046" s="12" t="s">
        <v>84</v>
      </c>
      <c r="AW2046" s="12" t="s">
        <v>41</v>
      </c>
      <c r="AX2046" s="12" t="s">
        <v>77</v>
      </c>
      <c r="AY2046" s="229" t="s">
        <v>153</v>
      </c>
    </row>
    <row r="2047" spans="2:51" s="12" customFormat="1" ht="13.5">
      <c r="B2047" s="218"/>
      <c r="C2047" s="219"/>
      <c r="D2047" s="220" t="s">
        <v>162</v>
      </c>
      <c r="E2047" s="221" t="s">
        <v>34</v>
      </c>
      <c r="F2047" s="222" t="s">
        <v>163</v>
      </c>
      <c r="G2047" s="219"/>
      <c r="H2047" s="223" t="s">
        <v>34</v>
      </c>
      <c r="I2047" s="224"/>
      <c r="J2047" s="219"/>
      <c r="K2047" s="219"/>
      <c r="L2047" s="225"/>
      <c r="M2047" s="226"/>
      <c r="N2047" s="227"/>
      <c r="O2047" s="227"/>
      <c r="P2047" s="227"/>
      <c r="Q2047" s="227"/>
      <c r="R2047" s="227"/>
      <c r="S2047" s="227"/>
      <c r="T2047" s="228"/>
      <c r="AT2047" s="229" t="s">
        <v>162</v>
      </c>
      <c r="AU2047" s="229" t="s">
        <v>86</v>
      </c>
      <c r="AV2047" s="12" t="s">
        <v>84</v>
      </c>
      <c r="AW2047" s="12" t="s">
        <v>41</v>
      </c>
      <c r="AX2047" s="12" t="s">
        <v>77</v>
      </c>
      <c r="AY2047" s="229" t="s">
        <v>153</v>
      </c>
    </row>
    <row r="2048" spans="2:51" s="12" customFormat="1" ht="13.5">
      <c r="B2048" s="218"/>
      <c r="C2048" s="219"/>
      <c r="D2048" s="220" t="s">
        <v>162</v>
      </c>
      <c r="E2048" s="221" t="s">
        <v>34</v>
      </c>
      <c r="F2048" s="222" t="s">
        <v>164</v>
      </c>
      <c r="G2048" s="219"/>
      <c r="H2048" s="223" t="s">
        <v>34</v>
      </c>
      <c r="I2048" s="224"/>
      <c r="J2048" s="219"/>
      <c r="K2048" s="219"/>
      <c r="L2048" s="225"/>
      <c r="M2048" s="226"/>
      <c r="N2048" s="227"/>
      <c r="O2048" s="227"/>
      <c r="P2048" s="227"/>
      <c r="Q2048" s="227"/>
      <c r="R2048" s="227"/>
      <c r="S2048" s="227"/>
      <c r="T2048" s="228"/>
      <c r="AT2048" s="229" t="s">
        <v>162</v>
      </c>
      <c r="AU2048" s="229" t="s">
        <v>86</v>
      </c>
      <c r="AV2048" s="12" t="s">
        <v>84</v>
      </c>
      <c r="AW2048" s="12" t="s">
        <v>41</v>
      </c>
      <c r="AX2048" s="12" t="s">
        <v>77</v>
      </c>
      <c r="AY2048" s="229" t="s">
        <v>153</v>
      </c>
    </row>
    <row r="2049" spans="2:51" s="13" customFormat="1" ht="13.5">
      <c r="B2049" s="230"/>
      <c r="C2049" s="231"/>
      <c r="D2049" s="220" t="s">
        <v>162</v>
      </c>
      <c r="E2049" s="232" t="s">
        <v>34</v>
      </c>
      <c r="F2049" s="233" t="s">
        <v>165</v>
      </c>
      <c r="G2049" s="231"/>
      <c r="H2049" s="234">
        <v>90.53</v>
      </c>
      <c r="I2049" s="235"/>
      <c r="J2049" s="231"/>
      <c r="K2049" s="231"/>
      <c r="L2049" s="236"/>
      <c r="M2049" s="237"/>
      <c r="N2049" s="238"/>
      <c r="O2049" s="238"/>
      <c r="P2049" s="238"/>
      <c r="Q2049" s="238"/>
      <c r="R2049" s="238"/>
      <c r="S2049" s="238"/>
      <c r="T2049" s="239"/>
      <c r="AT2049" s="240" t="s">
        <v>162</v>
      </c>
      <c r="AU2049" s="240" t="s">
        <v>86</v>
      </c>
      <c r="AV2049" s="13" t="s">
        <v>86</v>
      </c>
      <c r="AW2049" s="13" t="s">
        <v>41</v>
      </c>
      <c r="AX2049" s="13" t="s">
        <v>77</v>
      </c>
      <c r="AY2049" s="240" t="s">
        <v>153</v>
      </c>
    </row>
    <row r="2050" spans="2:51" s="12" customFormat="1" ht="13.5">
      <c r="B2050" s="218"/>
      <c r="C2050" s="219"/>
      <c r="D2050" s="220" t="s">
        <v>162</v>
      </c>
      <c r="E2050" s="221" t="s">
        <v>34</v>
      </c>
      <c r="F2050" s="222" t="s">
        <v>166</v>
      </c>
      <c r="G2050" s="219"/>
      <c r="H2050" s="223" t="s">
        <v>34</v>
      </c>
      <c r="I2050" s="224"/>
      <c r="J2050" s="219"/>
      <c r="K2050" s="219"/>
      <c r="L2050" s="225"/>
      <c r="M2050" s="226"/>
      <c r="N2050" s="227"/>
      <c r="O2050" s="227"/>
      <c r="P2050" s="227"/>
      <c r="Q2050" s="227"/>
      <c r="R2050" s="227"/>
      <c r="S2050" s="227"/>
      <c r="T2050" s="228"/>
      <c r="AT2050" s="229" t="s">
        <v>162</v>
      </c>
      <c r="AU2050" s="229" t="s">
        <v>86</v>
      </c>
      <c r="AV2050" s="12" t="s">
        <v>84</v>
      </c>
      <c r="AW2050" s="12" t="s">
        <v>41</v>
      </c>
      <c r="AX2050" s="12" t="s">
        <v>77</v>
      </c>
      <c r="AY2050" s="229" t="s">
        <v>153</v>
      </c>
    </row>
    <row r="2051" spans="2:51" s="12" customFormat="1" ht="13.5">
      <c r="B2051" s="218"/>
      <c r="C2051" s="219"/>
      <c r="D2051" s="220" t="s">
        <v>162</v>
      </c>
      <c r="E2051" s="221" t="s">
        <v>34</v>
      </c>
      <c r="F2051" s="222" t="s">
        <v>164</v>
      </c>
      <c r="G2051" s="219"/>
      <c r="H2051" s="223" t="s">
        <v>34</v>
      </c>
      <c r="I2051" s="224"/>
      <c r="J2051" s="219"/>
      <c r="K2051" s="219"/>
      <c r="L2051" s="225"/>
      <c r="M2051" s="226"/>
      <c r="N2051" s="227"/>
      <c r="O2051" s="227"/>
      <c r="P2051" s="227"/>
      <c r="Q2051" s="227"/>
      <c r="R2051" s="227"/>
      <c r="S2051" s="227"/>
      <c r="T2051" s="228"/>
      <c r="AT2051" s="229" t="s">
        <v>162</v>
      </c>
      <c r="AU2051" s="229" t="s">
        <v>86</v>
      </c>
      <c r="AV2051" s="12" t="s">
        <v>84</v>
      </c>
      <c r="AW2051" s="12" t="s">
        <v>41</v>
      </c>
      <c r="AX2051" s="12" t="s">
        <v>77</v>
      </c>
      <c r="AY2051" s="229" t="s">
        <v>153</v>
      </c>
    </row>
    <row r="2052" spans="2:51" s="13" customFormat="1" ht="13.5">
      <c r="B2052" s="230"/>
      <c r="C2052" s="231"/>
      <c r="D2052" s="220" t="s">
        <v>162</v>
      </c>
      <c r="E2052" s="232" t="s">
        <v>34</v>
      </c>
      <c r="F2052" s="233" t="s">
        <v>167</v>
      </c>
      <c r="G2052" s="231"/>
      <c r="H2052" s="234">
        <v>31.52</v>
      </c>
      <c r="I2052" s="235"/>
      <c r="J2052" s="231"/>
      <c r="K2052" s="231"/>
      <c r="L2052" s="236"/>
      <c r="M2052" s="237"/>
      <c r="N2052" s="238"/>
      <c r="O2052" s="238"/>
      <c r="P2052" s="238"/>
      <c r="Q2052" s="238"/>
      <c r="R2052" s="238"/>
      <c r="S2052" s="238"/>
      <c r="T2052" s="239"/>
      <c r="AT2052" s="240" t="s">
        <v>162</v>
      </c>
      <c r="AU2052" s="240" t="s">
        <v>86</v>
      </c>
      <c r="AV2052" s="13" t="s">
        <v>86</v>
      </c>
      <c r="AW2052" s="13" t="s">
        <v>41</v>
      </c>
      <c r="AX2052" s="13" t="s">
        <v>77</v>
      </c>
      <c r="AY2052" s="240" t="s">
        <v>153</v>
      </c>
    </row>
    <row r="2053" spans="2:51" s="14" customFormat="1" ht="13.5">
      <c r="B2053" s="241"/>
      <c r="C2053" s="242"/>
      <c r="D2053" s="220" t="s">
        <v>162</v>
      </c>
      <c r="E2053" s="253" t="s">
        <v>34</v>
      </c>
      <c r="F2053" s="254" t="s">
        <v>168</v>
      </c>
      <c r="G2053" s="242"/>
      <c r="H2053" s="255">
        <v>122.05</v>
      </c>
      <c r="I2053" s="247"/>
      <c r="J2053" s="242"/>
      <c r="K2053" s="242"/>
      <c r="L2053" s="248"/>
      <c r="M2053" s="249"/>
      <c r="N2053" s="250"/>
      <c r="O2053" s="250"/>
      <c r="P2053" s="250"/>
      <c r="Q2053" s="250"/>
      <c r="R2053" s="250"/>
      <c r="S2053" s="250"/>
      <c r="T2053" s="251"/>
      <c r="AT2053" s="252" t="s">
        <v>162</v>
      </c>
      <c r="AU2053" s="252" t="s">
        <v>86</v>
      </c>
      <c r="AV2053" s="14" t="s">
        <v>160</v>
      </c>
      <c r="AW2053" s="14" t="s">
        <v>41</v>
      </c>
      <c r="AX2053" s="14" t="s">
        <v>77</v>
      </c>
      <c r="AY2053" s="252" t="s">
        <v>153</v>
      </c>
    </row>
    <row r="2054" spans="2:51" s="13" customFormat="1" ht="13.5">
      <c r="B2054" s="230"/>
      <c r="C2054" s="231"/>
      <c r="D2054" s="220" t="s">
        <v>162</v>
      </c>
      <c r="E2054" s="232" t="s">
        <v>34</v>
      </c>
      <c r="F2054" s="233" t="s">
        <v>1770</v>
      </c>
      <c r="G2054" s="231"/>
      <c r="H2054" s="234">
        <v>158.665</v>
      </c>
      <c r="I2054" s="235"/>
      <c r="J2054" s="231"/>
      <c r="K2054" s="231"/>
      <c r="L2054" s="236"/>
      <c r="M2054" s="237"/>
      <c r="N2054" s="238"/>
      <c r="O2054" s="238"/>
      <c r="P2054" s="238"/>
      <c r="Q2054" s="238"/>
      <c r="R2054" s="238"/>
      <c r="S2054" s="238"/>
      <c r="T2054" s="239"/>
      <c r="AT2054" s="240" t="s">
        <v>162</v>
      </c>
      <c r="AU2054" s="240" t="s">
        <v>86</v>
      </c>
      <c r="AV2054" s="13" t="s">
        <v>86</v>
      </c>
      <c r="AW2054" s="13" t="s">
        <v>41</v>
      </c>
      <c r="AX2054" s="13" t="s">
        <v>77</v>
      </c>
      <c r="AY2054" s="240" t="s">
        <v>153</v>
      </c>
    </row>
    <row r="2055" spans="2:51" s="14" customFormat="1" ht="13.5">
      <c r="B2055" s="241"/>
      <c r="C2055" s="242"/>
      <c r="D2055" s="220" t="s">
        <v>162</v>
      </c>
      <c r="E2055" s="253" t="s">
        <v>34</v>
      </c>
      <c r="F2055" s="254" t="s">
        <v>257</v>
      </c>
      <c r="G2055" s="242"/>
      <c r="H2055" s="255">
        <v>158.665</v>
      </c>
      <c r="I2055" s="247"/>
      <c r="J2055" s="242"/>
      <c r="K2055" s="242"/>
      <c r="L2055" s="248"/>
      <c r="M2055" s="249"/>
      <c r="N2055" s="250"/>
      <c r="O2055" s="250"/>
      <c r="P2055" s="250"/>
      <c r="Q2055" s="250"/>
      <c r="R2055" s="250"/>
      <c r="S2055" s="250"/>
      <c r="T2055" s="251"/>
      <c r="AT2055" s="252" t="s">
        <v>162</v>
      </c>
      <c r="AU2055" s="252" t="s">
        <v>86</v>
      </c>
      <c r="AV2055" s="14" t="s">
        <v>160</v>
      </c>
      <c r="AW2055" s="14" t="s">
        <v>41</v>
      </c>
      <c r="AX2055" s="14" t="s">
        <v>77</v>
      </c>
      <c r="AY2055" s="252" t="s">
        <v>153</v>
      </c>
    </row>
    <row r="2056" spans="2:51" s="12" customFormat="1" ht="13.5">
      <c r="B2056" s="218"/>
      <c r="C2056" s="219"/>
      <c r="D2056" s="220" t="s">
        <v>162</v>
      </c>
      <c r="E2056" s="221" t="s">
        <v>34</v>
      </c>
      <c r="F2056" s="222" t="s">
        <v>283</v>
      </c>
      <c r="G2056" s="219"/>
      <c r="H2056" s="223" t="s">
        <v>34</v>
      </c>
      <c r="I2056" s="224"/>
      <c r="J2056" s="219"/>
      <c r="K2056" s="219"/>
      <c r="L2056" s="225"/>
      <c r="M2056" s="226"/>
      <c r="N2056" s="227"/>
      <c r="O2056" s="227"/>
      <c r="P2056" s="227"/>
      <c r="Q2056" s="227"/>
      <c r="R2056" s="227"/>
      <c r="S2056" s="227"/>
      <c r="T2056" s="228"/>
      <c r="AT2056" s="229" t="s">
        <v>162</v>
      </c>
      <c r="AU2056" s="229" t="s">
        <v>86</v>
      </c>
      <c r="AV2056" s="12" t="s">
        <v>84</v>
      </c>
      <c r="AW2056" s="12" t="s">
        <v>41</v>
      </c>
      <c r="AX2056" s="12" t="s">
        <v>77</v>
      </c>
      <c r="AY2056" s="229" t="s">
        <v>153</v>
      </c>
    </row>
    <row r="2057" spans="2:51" s="13" customFormat="1" ht="13.5">
      <c r="B2057" s="230"/>
      <c r="C2057" s="231"/>
      <c r="D2057" s="220" t="s">
        <v>162</v>
      </c>
      <c r="E2057" s="232" t="s">
        <v>34</v>
      </c>
      <c r="F2057" s="233" t="s">
        <v>1771</v>
      </c>
      <c r="G2057" s="231"/>
      <c r="H2057" s="234">
        <v>38.108</v>
      </c>
      <c r="I2057" s="235"/>
      <c r="J2057" s="231"/>
      <c r="K2057" s="231"/>
      <c r="L2057" s="236"/>
      <c r="M2057" s="237"/>
      <c r="N2057" s="238"/>
      <c r="O2057" s="238"/>
      <c r="P2057" s="238"/>
      <c r="Q2057" s="238"/>
      <c r="R2057" s="238"/>
      <c r="S2057" s="238"/>
      <c r="T2057" s="239"/>
      <c r="AT2057" s="240" t="s">
        <v>162</v>
      </c>
      <c r="AU2057" s="240" t="s">
        <v>86</v>
      </c>
      <c r="AV2057" s="13" t="s">
        <v>86</v>
      </c>
      <c r="AW2057" s="13" t="s">
        <v>41</v>
      </c>
      <c r="AX2057" s="13" t="s">
        <v>77</v>
      </c>
      <c r="AY2057" s="240" t="s">
        <v>153</v>
      </c>
    </row>
    <row r="2058" spans="2:51" s="14" customFormat="1" ht="13.5">
      <c r="B2058" s="241"/>
      <c r="C2058" s="242"/>
      <c r="D2058" s="220" t="s">
        <v>162</v>
      </c>
      <c r="E2058" s="253" t="s">
        <v>34</v>
      </c>
      <c r="F2058" s="254" t="s">
        <v>257</v>
      </c>
      <c r="G2058" s="242"/>
      <c r="H2058" s="255">
        <v>38.108</v>
      </c>
      <c r="I2058" s="247"/>
      <c r="J2058" s="242"/>
      <c r="K2058" s="242"/>
      <c r="L2058" s="248"/>
      <c r="M2058" s="249"/>
      <c r="N2058" s="250"/>
      <c r="O2058" s="250"/>
      <c r="P2058" s="250"/>
      <c r="Q2058" s="250"/>
      <c r="R2058" s="250"/>
      <c r="S2058" s="250"/>
      <c r="T2058" s="251"/>
      <c r="AT2058" s="252" t="s">
        <v>162</v>
      </c>
      <c r="AU2058" s="252" t="s">
        <v>86</v>
      </c>
      <c r="AV2058" s="14" t="s">
        <v>160</v>
      </c>
      <c r="AW2058" s="14" t="s">
        <v>41</v>
      </c>
      <c r="AX2058" s="14" t="s">
        <v>77</v>
      </c>
      <c r="AY2058" s="252" t="s">
        <v>153</v>
      </c>
    </row>
    <row r="2059" spans="2:51" s="13" customFormat="1" ht="13.5">
      <c r="B2059" s="230"/>
      <c r="C2059" s="231"/>
      <c r="D2059" s="220" t="s">
        <v>162</v>
      </c>
      <c r="E2059" s="232" t="s">
        <v>34</v>
      </c>
      <c r="F2059" s="233" t="s">
        <v>1772</v>
      </c>
      <c r="G2059" s="231"/>
      <c r="H2059" s="234">
        <v>196.773</v>
      </c>
      <c r="I2059" s="235"/>
      <c r="J2059" s="231"/>
      <c r="K2059" s="231"/>
      <c r="L2059" s="236"/>
      <c r="M2059" s="237"/>
      <c r="N2059" s="238"/>
      <c r="O2059" s="238"/>
      <c r="P2059" s="238"/>
      <c r="Q2059" s="238"/>
      <c r="R2059" s="238"/>
      <c r="S2059" s="238"/>
      <c r="T2059" s="239"/>
      <c r="AT2059" s="240" t="s">
        <v>162</v>
      </c>
      <c r="AU2059" s="240" t="s">
        <v>86</v>
      </c>
      <c r="AV2059" s="13" t="s">
        <v>86</v>
      </c>
      <c r="AW2059" s="13" t="s">
        <v>41</v>
      </c>
      <c r="AX2059" s="13" t="s">
        <v>77</v>
      </c>
      <c r="AY2059" s="240" t="s">
        <v>153</v>
      </c>
    </row>
    <row r="2060" spans="2:51" s="14" customFormat="1" ht="13.5">
      <c r="B2060" s="241"/>
      <c r="C2060" s="242"/>
      <c r="D2060" s="220" t="s">
        <v>162</v>
      </c>
      <c r="E2060" s="253" t="s">
        <v>34</v>
      </c>
      <c r="F2060" s="254" t="s">
        <v>168</v>
      </c>
      <c r="G2060" s="242"/>
      <c r="H2060" s="255">
        <v>196.773</v>
      </c>
      <c r="I2060" s="247"/>
      <c r="J2060" s="242"/>
      <c r="K2060" s="242"/>
      <c r="L2060" s="248"/>
      <c r="M2060" s="249"/>
      <c r="N2060" s="250"/>
      <c r="O2060" s="250"/>
      <c r="P2060" s="250"/>
      <c r="Q2060" s="250"/>
      <c r="R2060" s="250"/>
      <c r="S2060" s="250"/>
      <c r="T2060" s="251"/>
      <c r="AT2060" s="252" t="s">
        <v>162</v>
      </c>
      <c r="AU2060" s="252" t="s">
        <v>86</v>
      </c>
      <c r="AV2060" s="14" t="s">
        <v>160</v>
      </c>
      <c r="AW2060" s="14" t="s">
        <v>41</v>
      </c>
      <c r="AX2060" s="14" t="s">
        <v>77</v>
      </c>
      <c r="AY2060" s="252" t="s">
        <v>153</v>
      </c>
    </row>
    <row r="2061" spans="2:51" s="13" customFormat="1" ht="13.5">
      <c r="B2061" s="230"/>
      <c r="C2061" s="231"/>
      <c r="D2061" s="220" t="s">
        <v>162</v>
      </c>
      <c r="E2061" s="232" t="s">
        <v>34</v>
      </c>
      <c r="F2061" s="233" t="s">
        <v>1777</v>
      </c>
      <c r="G2061" s="231"/>
      <c r="H2061" s="234">
        <v>204.644</v>
      </c>
      <c r="I2061" s="235"/>
      <c r="J2061" s="231"/>
      <c r="K2061" s="231"/>
      <c r="L2061" s="236"/>
      <c r="M2061" s="237"/>
      <c r="N2061" s="238"/>
      <c r="O2061" s="238"/>
      <c r="P2061" s="238"/>
      <c r="Q2061" s="238"/>
      <c r="R2061" s="238"/>
      <c r="S2061" s="238"/>
      <c r="T2061" s="239"/>
      <c r="AT2061" s="240" t="s">
        <v>162</v>
      </c>
      <c r="AU2061" s="240" t="s">
        <v>86</v>
      </c>
      <c r="AV2061" s="13" t="s">
        <v>86</v>
      </c>
      <c r="AW2061" s="13" t="s">
        <v>41</v>
      </c>
      <c r="AX2061" s="13" t="s">
        <v>77</v>
      </c>
      <c r="AY2061" s="240" t="s">
        <v>153</v>
      </c>
    </row>
    <row r="2062" spans="2:51" s="14" customFormat="1" ht="13.5">
      <c r="B2062" s="241"/>
      <c r="C2062" s="242"/>
      <c r="D2062" s="243" t="s">
        <v>162</v>
      </c>
      <c r="E2062" s="244" t="s">
        <v>34</v>
      </c>
      <c r="F2062" s="245" t="s">
        <v>168</v>
      </c>
      <c r="G2062" s="242"/>
      <c r="H2062" s="246">
        <v>204.644</v>
      </c>
      <c r="I2062" s="247"/>
      <c r="J2062" s="242"/>
      <c r="K2062" s="242"/>
      <c r="L2062" s="248"/>
      <c r="M2062" s="249"/>
      <c r="N2062" s="250"/>
      <c r="O2062" s="250"/>
      <c r="P2062" s="250"/>
      <c r="Q2062" s="250"/>
      <c r="R2062" s="250"/>
      <c r="S2062" s="250"/>
      <c r="T2062" s="251"/>
      <c r="AT2062" s="252" t="s">
        <v>162</v>
      </c>
      <c r="AU2062" s="252" t="s">
        <v>86</v>
      </c>
      <c r="AV2062" s="14" t="s">
        <v>160</v>
      </c>
      <c r="AW2062" s="14" t="s">
        <v>41</v>
      </c>
      <c r="AX2062" s="14" t="s">
        <v>84</v>
      </c>
      <c r="AY2062" s="252" t="s">
        <v>153</v>
      </c>
    </row>
    <row r="2063" spans="2:65" s="1" customFormat="1" ht="31.5" customHeight="1">
      <c r="B2063" s="43"/>
      <c r="C2063" s="206" t="s">
        <v>1778</v>
      </c>
      <c r="D2063" s="206" t="s">
        <v>155</v>
      </c>
      <c r="E2063" s="207" t="s">
        <v>1779</v>
      </c>
      <c r="F2063" s="208" t="s">
        <v>1780</v>
      </c>
      <c r="G2063" s="209" t="s">
        <v>318</v>
      </c>
      <c r="H2063" s="210">
        <v>1</v>
      </c>
      <c r="I2063" s="211"/>
      <c r="J2063" s="212">
        <f>ROUND(I2063*H2063,2)</f>
        <v>0</v>
      </c>
      <c r="K2063" s="208" t="s">
        <v>34</v>
      </c>
      <c r="L2063" s="63"/>
      <c r="M2063" s="213" t="s">
        <v>34</v>
      </c>
      <c r="N2063" s="214" t="s">
        <v>48</v>
      </c>
      <c r="O2063" s="44"/>
      <c r="P2063" s="215">
        <f>O2063*H2063</f>
        <v>0</v>
      </c>
      <c r="Q2063" s="215">
        <v>0</v>
      </c>
      <c r="R2063" s="215">
        <f>Q2063*H2063</f>
        <v>0</v>
      </c>
      <c r="S2063" s="215">
        <v>0</v>
      </c>
      <c r="T2063" s="216">
        <f>S2063*H2063</f>
        <v>0</v>
      </c>
      <c r="AR2063" s="25" t="s">
        <v>288</v>
      </c>
      <c r="AT2063" s="25" t="s">
        <v>155</v>
      </c>
      <c r="AU2063" s="25" t="s">
        <v>86</v>
      </c>
      <c r="AY2063" s="25" t="s">
        <v>153</v>
      </c>
      <c r="BE2063" s="217">
        <f>IF(N2063="základní",J2063,0)</f>
        <v>0</v>
      </c>
      <c r="BF2063" s="217">
        <f>IF(N2063="snížená",J2063,0)</f>
        <v>0</v>
      </c>
      <c r="BG2063" s="217">
        <f>IF(N2063="zákl. přenesená",J2063,0)</f>
        <v>0</v>
      </c>
      <c r="BH2063" s="217">
        <f>IF(N2063="sníž. přenesená",J2063,0)</f>
        <v>0</v>
      </c>
      <c r="BI2063" s="217">
        <f>IF(N2063="nulová",J2063,0)</f>
        <v>0</v>
      </c>
      <c r="BJ2063" s="25" t="s">
        <v>84</v>
      </c>
      <c r="BK2063" s="217">
        <f>ROUND(I2063*H2063,2)</f>
        <v>0</v>
      </c>
      <c r="BL2063" s="25" t="s">
        <v>288</v>
      </c>
      <c r="BM2063" s="25" t="s">
        <v>1781</v>
      </c>
    </row>
    <row r="2064" spans="2:51" s="13" customFormat="1" ht="13.5">
      <c r="B2064" s="230"/>
      <c r="C2064" s="231"/>
      <c r="D2064" s="220" t="s">
        <v>162</v>
      </c>
      <c r="E2064" s="232" t="s">
        <v>34</v>
      </c>
      <c r="F2064" s="233" t="s">
        <v>84</v>
      </c>
      <c r="G2064" s="231"/>
      <c r="H2064" s="234">
        <v>1</v>
      </c>
      <c r="I2064" s="235"/>
      <c r="J2064" s="231"/>
      <c r="K2064" s="231"/>
      <c r="L2064" s="236"/>
      <c r="M2064" s="237"/>
      <c r="N2064" s="238"/>
      <c r="O2064" s="238"/>
      <c r="P2064" s="238"/>
      <c r="Q2064" s="238"/>
      <c r="R2064" s="238"/>
      <c r="S2064" s="238"/>
      <c r="T2064" s="239"/>
      <c r="AT2064" s="240" t="s">
        <v>162</v>
      </c>
      <c r="AU2064" s="240" t="s">
        <v>86</v>
      </c>
      <c r="AV2064" s="13" t="s">
        <v>86</v>
      </c>
      <c r="AW2064" s="13" t="s">
        <v>41</v>
      </c>
      <c r="AX2064" s="13" t="s">
        <v>77</v>
      </c>
      <c r="AY2064" s="240" t="s">
        <v>153</v>
      </c>
    </row>
    <row r="2065" spans="2:51" s="14" customFormat="1" ht="13.5">
      <c r="B2065" s="241"/>
      <c r="C2065" s="242"/>
      <c r="D2065" s="243" t="s">
        <v>162</v>
      </c>
      <c r="E2065" s="244" t="s">
        <v>34</v>
      </c>
      <c r="F2065" s="245" t="s">
        <v>168</v>
      </c>
      <c r="G2065" s="242"/>
      <c r="H2065" s="246">
        <v>1</v>
      </c>
      <c r="I2065" s="247"/>
      <c r="J2065" s="242"/>
      <c r="K2065" s="242"/>
      <c r="L2065" s="248"/>
      <c r="M2065" s="249"/>
      <c r="N2065" s="250"/>
      <c r="O2065" s="250"/>
      <c r="P2065" s="250"/>
      <c r="Q2065" s="250"/>
      <c r="R2065" s="250"/>
      <c r="S2065" s="250"/>
      <c r="T2065" s="251"/>
      <c r="AT2065" s="252" t="s">
        <v>162</v>
      </c>
      <c r="AU2065" s="252" t="s">
        <v>86</v>
      </c>
      <c r="AV2065" s="14" t="s">
        <v>160</v>
      </c>
      <c r="AW2065" s="14" t="s">
        <v>41</v>
      </c>
      <c r="AX2065" s="14" t="s">
        <v>84</v>
      </c>
      <c r="AY2065" s="252" t="s">
        <v>153</v>
      </c>
    </row>
    <row r="2066" spans="2:65" s="1" customFormat="1" ht="31.5" customHeight="1">
      <c r="B2066" s="43"/>
      <c r="C2066" s="206" t="s">
        <v>1782</v>
      </c>
      <c r="D2066" s="206" t="s">
        <v>155</v>
      </c>
      <c r="E2066" s="207" t="s">
        <v>1783</v>
      </c>
      <c r="F2066" s="208" t="s">
        <v>1784</v>
      </c>
      <c r="G2066" s="209" t="s">
        <v>318</v>
      </c>
      <c r="H2066" s="210">
        <v>5</v>
      </c>
      <c r="I2066" s="211"/>
      <c r="J2066" s="212">
        <f>ROUND(I2066*H2066,2)</f>
        <v>0</v>
      </c>
      <c r="K2066" s="208" t="s">
        <v>34</v>
      </c>
      <c r="L2066" s="63"/>
      <c r="M2066" s="213" t="s">
        <v>34</v>
      </c>
      <c r="N2066" s="214" t="s">
        <v>48</v>
      </c>
      <c r="O2066" s="44"/>
      <c r="P2066" s="215">
        <f>O2066*H2066</f>
        <v>0</v>
      </c>
      <c r="Q2066" s="215">
        <v>0</v>
      </c>
      <c r="R2066" s="215">
        <f>Q2066*H2066</f>
        <v>0</v>
      </c>
      <c r="S2066" s="215">
        <v>0</v>
      </c>
      <c r="T2066" s="216">
        <f>S2066*H2066</f>
        <v>0</v>
      </c>
      <c r="AR2066" s="25" t="s">
        <v>288</v>
      </c>
      <c r="AT2066" s="25" t="s">
        <v>155</v>
      </c>
      <c r="AU2066" s="25" t="s">
        <v>86</v>
      </c>
      <c r="AY2066" s="25" t="s">
        <v>153</v>
      </c>
      <c r="BE2066" s="217">
        <f>IF(N2066="základní",J2066,0)</f>
        <v>0</v>
      </c>
      <c r="BF2066" s="217">
        <f>IF(N2066="snížená",J2066,0)</f>
        <v>0</v>
      </c>
      <c r="BG2066" s="217">
        <f>IF(N2066="zákl. přenesená",J2066,0)</f>
        <v>0</v>
      </c>
      <c r="BH2066" s="217">
        <f>IF(N2066="sníž. přenesená",J2066,0)</f>
        <v>0</v>
      </c>
      <c r="BI2066" s="217">
        <f>IF(N2066="nulová",J2066,0)</f>
        <v>0</v>
      </c>
      <c r="BJ2066" s="25" t="s">
        <v>84</v>
      </c>
      <c r="BK2066" s="217">
        <f>ROUND(I2066*H2066,2)</f>
        <v>0</v>
      </c>
      <c r="BL2066" s="25" t="s">
        <v>288</v>
      </c>
      <c r="BM2066" s="25" t="s">
        <v>1785</v>
      </c>
    </row>
    <row r="2067" spans="2:51" s="13" customFormat="1" ht="13.5">
      <c r="B2067" s="230"/>
      <c r="C2067" s="231"/>
      <c r="D2067" s="220" t="s">
        <v>162</v>
      </c>
      <c r="E2067" s="232" t="s">
        <v>34</v>
      </c>
      <c r="F2067" s="233" t="s">
        <v>202</v>
      </c>
      <c r="G2067" s="231"/>
      <c r="H2067" s="234">
        <v>5</v>
      </c>
      <c r="I2067" s="235"/>
      <c r="J2067" s="231"/>
      <c r="K2067" s="231"/>
      <c r="L2067" s="236"/>
      <c r="M2067" s="237"/>
      <c r="N2067" s="238"/>
      <c r="O2067" s="238"/>
      <c r="P2067" s="238"/>
      <c r="Q2067" s="238"/>
      <c r="R2067" s="238"/>
      <c r="S2067" s="238"/>
      <c r="T2067" s="239"/>
      <c r="AT2067" s="240" t="s">
        <v>162</v>
      </c>
      <c r="AU2067" s="240" t="s">
        <v>86</v>
      </c>
      <c r="AV2067" s="13" t="s">
        <v>86</v>
      </c>
      <c r="AW2067" s="13" t="s">
        <v>41</v>
      </c>
      <c r="AX2067" s="13" t="s">
        <v>77</v>
      </c>
      <c r="AY2067" s="240" t="s">
        <v>153</v>
      </c>
    </row>
    <row r="2068" spans="2:51" s="14" customFormat="1" ht="13.5">
      <c r="B2068" s="241"/>
      <c r="C2068" s="242"/>
      <c r="D2068" s="243" t="s">
        <v>162</v>
      </c>
      <c r="E2068" s="244" t="s">
        <v>34</v>
      </c>
      <c r="F2068" s="245" t="s">
        <v>168</v>
      </c>
      <c r="G2068" s="242"/>
      <c r="H2068" s="246">
        <v>5</v>
      </c>
      <c r="I2068" s="247"/>
      <c r="J2068" s="242"/>
      <c r="K2068" s="242"/>
      <c r="L2068" s="248"/>
      <c r="M2068" s="249"/>
      <c r="N2068" s="250"/>
      <c r="O2068" s="250"/>
      <c r="P2068" s="250"/>
      <c r="Q2068" s="250"/>
      <c r="R2068" s="250"/>
      <c r="S2068" s="250"/>
      <c r="T2068" s="251"/>
      <c r="AT2068" s="252" t="s">
        <v>162</v>
      </c>
      <c r="AU2068" s="252" t="s">
        <v>86</v>
      </c>
      <c r="AV2068" s="14" t="s">
        <v>160</v>
      </c>
      <c r="AW2068" s="14" t="s">
        <v>41</v>
      </c>
      <c r="AX2068" s="14" t="s">
        <v>84</v>
      </c>
      <c r="AY2068" s="252" t="s">
        <v>153</v>
      </c>
    </row>
    <row r="2069" spans="2:65" s="1" customFormat="1" ht="31.5" customHeight="1">
      <c r="B2069" s="43"/>
      <c r="C2069" s="206" t="s">
        <v>1786</v>
      </c>
      <c r="D2069" s="206" t="s">
        <v>155</v>
      </c>
      <c r="E2069" s="207" t="s">
        <v>1787</v>
      </c>
      <c r="F2069" s="208" t="s">
        <v>1788</v>
      </c>
      <c r="G2069" s="209" t="s">
        <v>318</v>
      </c>
      <c r="H2069" s="210">
        <v>4</v>
      </c>
      <c r="I2069" s="211"/>
      <c r="J2069" s="212">
        <f>ROUND(I2069*H2069,2)</f>
        <v>0</v>
      </c>
      <c r="K2069" s="208" t="s">
        <v>34</v>
      </c>
      <c r="L2069" s="63"/>
      <c r="M2069" s="213" t="s">
        <v>34</v>
      </c>
      <c r="N2069" s="214" t="s">
        <v>48</v>
      </c>
      <c r="O2069" s="44"/>
      <c r="P2069" s="215">
        <f>O2069*H2069</f>
        <v>0</v>
      </c>
      <c r="Q2069" s="215">
        <v>0</v>
      </c>
      <c r="R2069" s="215">
        <f>Q2069*H2069</f>
        <v>0</v>
      </c>
      <c r="S2069" s="215">
        <v>0</v>
      </c>
      <c r="T2069" s="216">
        <f>S2069*H2069</f>
        <v>0</v>
      </c>
      <c r="AR2069" s="25" t="s">
        <v>288</v>
      </c>
      <c r="AT2069" s="25" t="s">
        <v>155</v>
      </c>
      <c r="AU2069" s="25" t="s">
        <v>86</v>
      </c>
      <c r="AY2069" s="25" t="s">
        <v>153</v>
      </c>
      <c r="BE2069" s="217">
        <f>IF(N2069="základní",J2069,0)</f>
        <v>0</v>
      </c>
      <c r="BF2069" s="217">
        <f>IF(N2069="snížená",J2069,0)</f>
        <v>0</v>
      </c>
      <c r="BG2069" s="217">
        <f>IF(N2069="zákl. přenesená",J2069,0)</f>
        <v>0</v>
      </c>
      <c r="BH2069" s="217">
        <f>IF(N2069="sníž. přenesená",J2069,0)</f>
        <v>0</v>
      </c>
      <c r="BI2069" s="217">
        <f>IF(N2069="nulová",J2069,0)</f>
        <v>0</v>
      </c>
      <c r="BJ2069" s="25" t="s">
        <v>84</v>
      </c>
      <c r="BK2069" s="217">
        <f>ROUND(I2069*H2069,2)</f>
        <v>0</v>
      </c>
      <c r="BL2069" s="25" t="s">
        <v>288</v>
      </c>
      <c r="BM2069" s="25" t="s">
        <v>1789</v>
      </c>
    </row>
    <row r="2070" spans="2:51" s="13" customFormat="1" ht="13.5">
      <c r="B2070" s="230"/>
      <c r="C2070" s="231"/>
      <c r="D2070" s="220" t="s">
        <v>162</v>
      </c>
      <c r="E2070" s="232" t="s">
        <v>34</v>
      </c>
      <c r="F2070" s="233" t="s">
        <v>160</v>
      </c>
      <c r="G2070" s="231"/>
      <c r="H2070" s="234">
        <v>4</v>
      </c>
      <c r="I2070" s="235"/>
      <c r="J2070" s="231"/>
      <c r="K2070" s="231"/>
      <c r="L2070" s="236"/>
      <c r="M2070" s="237"/>
      <c r="N2070" s="238"/>
      <c r="O2070" s="238"/>
      <c r="P2070" s="238"/>
      <c r="Q2070" s="238"/>
      <c r="R2070" s="238"/>
      <c r="S2070" s="238"/>
      <c r="T2070" s="239"/>
      <c r="AT2070" s="240" t="s">
        <v>162</v>
      </c>
      <c r="AU2070" s="240" t="s">
        <v>86</v>
      </c>
      <c r="AV2070" s="13" t="s">
        <v>86</v>
      </c>
      <c r="AW2070" s="13" t="s">
        <v>41</v>
      </c>
      <c r="AX2070" s="13" t="s">
        <v>77</v>
      </c>
      <c r="AY2070" s="240" t="s">
        <v>153</v>
      </c>
    </row>
    <row r="2071" spans="2:51" s="14" customFormat="1" ht="13.5">
      <c r="B2071" s="241"/>
      <c r="C2071" s="242"/>
      <c r="D2071" s="243" t="s">
        <v>162</v>
      </c>
      <c r="E2071" s="244" t="s">
        <v>34</v>
      </c>
      <c r="F2071" s="245" t="s">
        <v>168</v>
      </c>
      <c r="G2071" s="242"/>
      <c r="H2071" s="246">
        <v>4</v>
      </c>
      <c r="I2071" s="247"/>
      <c r="J2071" s="242"/>
      <c r="K2071" s="242"/>
      <c r="L2071" s="248"/>
      <c r="M2071" s="249"/>
      <c r="N2071" s="250"/>
      <c r="O2071" s="250"/>
      <c r="P2071" s="250"/>
      <c r="Q2071" s="250"/>
      <c r="R2071" s="250"/>
      <c r="S2071" s="250"/>
      <c r="T2071" s="251"/>
      <c r="AT2071" s="252" t="s">
        <v>162</v>
      </c>
      <c r="AU2071" s="252" t="s">
        <v>86</v>
      </c>
      <c r="AV2071" s="14" t="s">
        <v>160</v>
      </c>
      <c r="AW2071" s="14" t="s">
        <v>41</v>
      </c>
      <c r="AX2071" s="14" t="s">
        <v>84</v>
      </c>
      <c r="AY2071" s="252" t="s">
        <v>153</v>
      </c>
    </row>
    <row r="2072" spans="2:65" s="1" customFormat="1" ht="44.25" customHeight="1">
      <c r="B2072" s="43"/>
      <c r="C2072" s="206" t="s">
        <v>1790</v>
      </c>
      <c r="D2072" s="206" t="s">
        <v>155</v>
      </c>
      <c r="E2072" s="207" t="s">
        <v>1791</v>
      </c>
      <c r="F2072" s="208" t="s">
        <v>1792</v>
      </c>
      <c r="G2072" s="209" t="s">
        <v>982</v>
      </c>
      <c r="H2072" s="289"/>
      <c r="I2072" s="211"/>
      <c r="J2072" s="212">
        <f>ROUND(I2072*H2072,2)</f>
        <v>0</v>
      </c>
      <c r="K2072" s="208" t="s">
        <v>159</v>
      </c>
      <c r="L2072" s="63"/>
      <c r="M2072" s="213" t="s">
        <v>34</v>
      </c>
      <c r="N2072" s="214" t="s">
        <v>48</v>
      </c>
      <c r="O2072" s="44"/>
      <c r="P2072" s="215">
        <f>O2072*H2072</f>
        <v>0</v>
      </c>
      <c r="Q2072" s="215">
        <v>0</v>
      </c>
      <c r="R2072" s="215">
        <f>Q2072*H2072</f>
        <v>0</v>
      </c>
      <c r="S2072" s="215">
        <v>0</v>
      </c>
      <c r="T2072" s="216">
        <f>S2072*H2072</f>
        <v>0</v>
      </c>
      <c r="AR2072" s="25" t="s">
        <v>288</v>
      </c>
      <c r="AT2072" s="25" t="s">
        <v>155</v>
      </c>
      <c r="AU2072" s="25" t="s">
        <v>86</v>
      </c>
      <c r="AY2072" s="25" t="s">
        <v>153</v>
      </c>
      <c r="BE2072" s="217">
        <f>IF(N2072="základní",J2072,0)</f>
        <v>0</v>
      </c>
      <c r="BF2072" s="217">
        <f>IF(N2072="snížená",J2072,0)</f>
        <v>0</v>
      </c>
      <c r="BG2072" s="217">
        <f>IF(N2072="zákl. přenesená",J2072,0)</f>
        <v>0</v>
      </c>
      <c r="BH2072" s="217">
        <f>IF(N2072="sníž. přenesená",J2072,0)</f>
        <v>0</v>
      </c>
      <c r="BI2072" s="217">
        <f>IF(N2072="nulová",J2072,0)</f>
        <v>0</v>
      </c>
      <c r="BJ2072" s="25" t="s">
        <v>84</v>
      </c>
      <c r="BK2072" s="217">
        <f>ROUND(I2072*H2072,2)</f>
        <v>0</v>
      </c>
      <c r="BL2072" s="25" t="s">
        <v>288</v>
      </c>
      <c r="BM2072" s="25" t="s">
        <v>1793</v>
      </c>
    </row>
    <row r="2073" spans="2:63" s="11" customFormat="1" ht="29.85" customHeight="1">
      <c r="B2073" s="189"/>
      <c r="C2073" s="190"/>
      <c r="D2073" s="203" t="s">
        <v>76</v>
      </c>
      <c r="E2073" s="204" t="s">
        <v>1794</v>
      </c>
      <c r="F2073" s="204" t="s">
        <v>1795</v>
      </c>
      <c r="G2073" s="190"/>
      <c r="H2073" s="190"/>
      <c r="I2073" s="193"/>
      <c r="J2073" s="205">
        <f>BK2073</f>
        <v>0</v>
      </c>
      <c r="K2073" s="190"/>
      <c r="L2073" s="195"/>
      <c r="M2073" s="196"/>
      <c r="N2073" s="197"/>
      <c r="O2073" s="197"/>
      <c r="P2073" s="198">
        <f>SUM(P2074:P2137)</f>
        <v>0</v>
      </c>
      <c r="Q2073" s="197"/>
      <c r="R2073" s="198">
        <f>SUM(R2074:R2137)</f>
        <v>1.87506761</v>
      </c>
      <c r="S2073" s="197"/>
      <c r="T2073" s="199">
        <f>SUM(T2074:T2137)</f>
        <v>0</v>
      </c>
      <c r="AR2073" s="200" t="s">
        <v>86</v>
      </c>
      <c r="AT2073" s="201" t="s">
        <v>76</v>
      </c>
      <c r="AU2073" s="201" t="s">
        <v>84</v>
      </c>
      <c r="AY2073" s="200" t="s">
        <v>153</v>
      </c>
      <c r="BK2073" s="202">
        <f>SUM(BK2074:BK2137)</f>
        <v>0</v>
      </c>
    </row>
    <row r="2074" spans="2:65" s="1" customFormat="1" ht="31.5" customHeight="1">
      <c r="B2074" s="43"/>
      <c r="C2074" s="206" t="s">
        <v>1796</v>
      </c>
      <c r="D2074" s="206" t="s">
        <v>155</v>
      </c>
      <c r="E2074" s="207" t="s">
        <v>1797</v>
      </c>
      <c r="F2074" s="208" t="s">
        <v>1798</v>
      </c>
      <c r="G2074" s="209" t="s">
        <v>423</v>
      </c>
      <c r="H2074" s="210">
        <v>234.607</v>
      </c>
      <c r="I2074" s="211"/>
      <c r="J2074" s="212">
        <f>ROUND(I2074*H2074,2)</f>
        <v>0</v>
      </c>
      <c r="K2074" s="208" t="s">
        <v>159</v>
      </c>
      <c r="L2074" s="63"/>
      <c r="M2074" s="213" t="s">
        <v>34</v>
      </c>
      <c r="N2074" s="214" t="s">
        <v>48</v>
      </c>
      <c r="O2074" s="44"/>
      <c r="P2074" s="215">
        <f>O2074*H2074</f>
        <v>0</v>
      </c>
      <c r="Q2074" s="215">
        <v>3E-05</v>
      </c>
      <c r="R2074" s="215">
        <f>Q2074*H2074</f>
        <v>0.0070382100000000005</v>
      </c>
      <c r="S2074" s="215">
        <v>0</v>
      </c>
      <c r="T2074" s="216">
        <f>S2074*H2074</f>
        <v>0</v>
      </c>
      <c r="AR2074" s="25" t="s">
        <v>288</v>
      </c>
      <c r="AT2074" s="25" t="s">
        <v>155</v>
      </c>
      <c r="AU2074" s="25" t="s">
        <v>86</v>
      </c>
      <c r="AY2074" s="25" t="s">
        <v>153</v>
      </c>
      <c r="BE2074" s="217">
        <f>IF(N2074="základní",J2074,0)</f>
        <v>0</v>
      </c>
      <c r="BF2074" s="217">
        <f>IF(N2074="snížená",J2074,0)</f>
        <v>0</v>
      </c>
      <c r="BG2074" s="217">
        <f>IF(N2074="zákl. přenesená",J2074,0)</f>
        <v>0</v>
      </c>
      <c r="BH2074" s="217">
        <f>IF(N2074="sníž. přenesená",J2074,0)</f>
        <v>0</v>
      </c>
      <c r="BI2074" s="217">
        <f>IF(N2074="nulová",J2074,0)</f>
        <v>0</v>
      </c>
      <c r="BJ2074" s="25" t="s">
        <v>84</v>
      </c>
      <c r="BK2074" s="217">
        <f>ROUND(I2074*H2074,2)</f>
        <v>0</v>
      </c>
      <c r="BL2074" s="25" t="s">
        <v>288</v>
      </c>
      <c r="BM2074" s="25" t="s">
        <v>1799</v>
      </c>
    </row>
    <row r="2075" spans="2:51" s="12" customFormat="1" ht="13.5">
      <c r="B2075" s="218"/>
      <c r="C2075" s="219"/>
      <c r="D2075" s="220" t="s">
        <v>162</v>
      </c>
      <c r="E2075" s="221" t="s">
        <v>34</v>
      </c>
      <c r="F2075" s="222" t="s">
        <v>333</v>
      </c>
      <c r="G2075" s="219"/>
      <c r="H2075" s="223" t="s">
        <v>34</v>
      </c>
      <c r="I2075" s="224"/>
      <c r="J2075" s="219"/>
      <c r="K2075" s="219"/>
      <c r="L2075" s="225"/>
      <c r="M2075" s="226"/>
      <c r="N2075" s="227"/>
      <c r="O2075" s="227"/>
      <c r="P2075" s="227"/>
      <c r="Q2075" s="227"/>
      <c r="R2075" s="227"/>
      <c r="S2075" s="227"/>
      <c r="T2075" s="228"/>
      <c r="AT2075" s="229" t="s">
        <v>162</v>
      </c>
      <c r="AU2075" s="229" t="s">
        <v>86</v>
      </c>
      <c r="AV2075" s="12" t="s">
        <v>84</v>
      </c>
      <c r="AW2075" s="12" t="s">
        <v>41</v>
      </c>
      <c r="AX2075" s="12" t="s">
        <v>77</v>
      </c>
      <c r="AY2075" s="229" t="s">
        <v>153</v>
      </c>
    </row>
    <row r="2076" spans="2:51" s="12" customFormat="1" ht="13.5">
      <c r="B2076" s="218"/>
      <c r="C2076" s="219"/>
      <c r="D2076" s="220" t="s">
        <v>162</v>
      </c>
      <c r="E2076" s="221" t="s">
        <v>34</v>
      </c>
      <c r="F2076" s="222" t="s">
        <v>337</v>
      </c>
      <c r="G2076" s="219"/>
      <c r="H2076" s="223" t="s">
        <v>34</v>
      </c>
      <c r="I2076" s="224"/>
      <c r="J2076" s="219"/>
      <c r="K2076" s="219"/>
      <c r="L2076" s="225"/>
      <c r="M2076" s="226"/>
      <c r="N2076" s="227"/>
      <c r="O2076" s="227"/>
      <c r="P2076" s="227"/>
      <c r="Q2076" s="227"/>
      <c r="R2076" s="227"/>
      <c r="S2076" s="227"/>
      <c r="T2076" s="228"/>
      <c r="AT2076" s="229" t="s">
        <v>162</v>
      </c>
      <c r="AU2076" s="229" t="s">
        <v>86</v>
      </c>
      <c r="AV2076" s="12" t="s">
        <v>84</v>
      </c>
      <c r="AW2076" s="12" t="s">
        <v>41</v>
      </c>
      <c r="AX2076" s="12" t="s">
        <v>77</v>
      </c>
      <c r="AY2076" s="229" t="s">
        <v>153</v>
      </c>
    </row>
    <row r="2077" spans="2:51" s="12" customFormat="1" ht="13.5">
      <c r="B2077" s="218"/>
      <c r="C2077" s="219"/>
      <c r="D2077" s="220" t="s">
        <v>162</v>
      </c>
      <c r="E2077" s="221" t="s">
        <v>34</v>
      </c>
      <c r="F2077" s="222" t="s">
        <v>1800</v>
      </c>
      <c r="G2077" s="219"/>
      <c r="H2077" s="223" t="s">
        <v>34</v>
      </c>
      <c r="I2077" s="224"/>
      <c r="J2077" s="219"/>
      <c r="K2077" s="219"/>
      <c r="L2077" s="225"/>
      <c r="M2077" s="226"/>
      <c r="N2077" s="227"/>
      <c r="O2077" s="227"/>
      <c r="P2077" s="227"/>
      <c r="Q2077" s="227"/>
      <c r="R2077" s="227"/>
      <c r="S2077" s="227"/>
      <c r="T2077" s="228"/>
      <c r="AT2077" s="229" t="s">
        <v>162</v>
      </c>
      <c r="AU2077" s="229" t="s">
        <v>86</v>
      </c>
      <c r="AV2077" s="12" t="s">
        <v>84</v>
      </c>
      <c r="AW2077" s="12" t="s">
        <v>41</v>
      </c>
      <c r="AX2077" s="12" t="s">
        <v>77</v>
      </c>
      <c r="AY2077" s="229" t="s">
        <v>153</v>
      </c>
    </row>
    <row r="2078" spans="2:51" s="12" customFormat="1" ht="13.5">
      <c r="B2078" s="218"/>
      <c r="C2078" s="219"/>
      <c r="D2078" s="220" t="s">
        <v>162</v>
      </c>
      <c r="E2078" s="221" t="s">
        <v>34</v>
      </c>
      <c r="F2078" s="222" t="s">
        <v>1801</v>
      </c>
      <c r="G2078" s="219"/>
      <c r="H2078" s="223" t="s">
        <v>34</v>
      </c>
      <c r="I2078" s="224"/>
      <c r="J2078" s="219"/>
      <c r="K2078" s="219"/>
      <c r="L2078" s="225"/>
      <c r="M2078" s="226"/>
      <c r="N2078" s="227"/>
      <c r="O2078" s="227"/>
      <c r="P2078" s="227"/>
      <c r="Q2078" s="227"/>
      <c r="R2078" s="227"/>
      <c r="S2078" s="227"/>
      <c r="T2078" s="228"/>
      <c r="AT2078" s="229" t="s">
        <v>162</v>
      </c>
      <c r="AU2078" s="229" t="s">
        <v>86</v>
      </c>
      <c r="AV2078" s="12" t="s">
        <v>84</v>
      </c>
      <c r="AW2078" s="12" t="s">
        <v>41</v>
      </c>
      <c r="AX2078" s="12" t="s">
        <v>77</v>
      </c>
      <c r="AY2078" s="229" t="s">
        <v>153</v>
      </c>
    </row>
    <row r="2079" spans="2:51" s="13" customFormat="1" ht="13.5">
      <c r="B2079" s="230"/>
      <c r="C2079" s="231"/>
      <c r="D2079" s="220" t="s">
        <v>162</v>
      </c>
      <c r="E2079" s="232" t="s">
        <v>34</v>
      </c>
      <c r="F2079" s="233" t="s">
        <v>1802</v>
      </c>
      <c r="G2079" s="231"/>
      <c r="H2079" s="234">
        <v>9.87</v>
      </c>
      <c r="I2079" s="235"/>
      <c r="J2079" s="231"/>
      <c r="K2079" s="231"/>
      <c r="L2079" s="236"/>
      <c r="M2079" s="237"/>
      <c r="N2079" s="238"/>
      <c r="O2079" s="238"/>
      <c r="P2079" s="238"/>
      <c r="Q2079" s="238"/>
      <c r="R2079" s="238"/>
      <c r="S2079" s="238"/>
      <c r="T2079" s="239"/>
      <c r="AT2079" s="240" t="s">
        <v>162</v>
      </c>
      <c r="AU2079" s="240" t="s">
        <v>86</v>
      </c>
      <c r="AV2079" s="13" t="s">
        <v>86</v>
      </c>
      <c r="AW2079" s="13" t="s">
        <v>41</v>
      </c>
      <c r="AX2079" s="13" t="s">
        <v>77</v>
      </c>
      <c r="AY2079" s="240" t="s">
        <v>153</v>
      </c>
    </row>
    <row r="2080" spans="2:51" s="13" customFormat="1" ht="13.5">
      <c r="B2080" s="230"/>
      <c r="C2080" s="231"/>
      <c r="D2080" s="220" t="s">
        <v>162</v>
      </c>
      <c r="E2080" s="232" t="s">
        <v>34</v>
      </c>
      <c r="F2080" s="233" t="s">
        <v>1803</v>
      </c>
      <c r="G2080" s="231"/>
      <c r="H2080" s="234">
        <v>5.367</v>
      </c>
      <c r="I2080" s="235"/>
      <c r="J2080" s="231"/>
      <c r="K2080" s="231"/>
      <c r="L2080" s="236"/>
      <c r="M2080" s="237"/>
      <c r="N2080" s="238"/>
      <c r="O2080" s="238"/>
      <c r="P2080" s="238"/>
      <c r="Q2080" s="238"/>
      <c r="R2080" s="238"/>
      <c r="S2080" s="238"/>
      <c r="T2080" s="239"/>
      <c r="AT2080" s="240" t="s">
        <v>162</v>
      </c>
      <c r="AU2080" s="240" t="s">
        <v>86</v>
      </c>
      <c r="AV2080" s="13" t="s">
        <v>86</v>
      </c>
      <c r="AW2080" s="13" t="s">
        <v>41</v>
      </c>
      <c r="AX2080" s="13" t="s">
        <v>77</v>
      </c>
      <c r="AY2080" s="240" t="s">
        <v>153</v>
      </c>
    </row>
    <row r="2081" spans="2:51" s="13" customFormat="1" ht="13.5">
      <c r="B2081" s="230"/>
      <c r="C2081" s="231"/>
      <c r="D2081" s="220" t="s">
        <v>162</v>
      </c>
      <c r="E2081" s="232" t="s">
        <v>34</v>
      </c>
      <c r="F2081" s="233" t="s">
        <v>1804</v>
      </c>
      <c r="G2081" s="231"/>
      <c r="H2081" s="234">
        <v>18.185</v>
      </c>
      <c r="I2081" s="235"/>
      <c r="J2081" s="231"/>
      <c r="K2081" s="231"/>
      <c r="L2081" s="236"/>
      <c r="M2081" s="237"/>
      <c r="N2081" s="238"/>
      <c r="O2081" s="238"/>
      <c r="P2081" s="238"/>
      <c r="Q2081" s="238"/>
      <c r="R2081" s="238"/>
      <c r="S2081" s="238"/>
      <c r="T2081" s="239"/>
      <c r="AT2081" s="240" t="s">
        <v>162</v>
      </c>
      <c r="AU2081" s="240" t="s">
        <v>86</v>
      </c>
      <c r="AV2081" s="13" t="s">
        <v>86</v>
      </c>
      <c r="AW2081" s="13" t="s">
        <v>41</v>
      </c>
      <c r="AX2081" s="13" t="s">
        <v>77</v>
      </c>
      <c r="AY2081" s="240" t="s">
        <v>153</v>
      </c>
    </row>
    <row r="2082" spans="2:51" s="13" customFormat="1" ht="13.5">
      <c r="B2082" s="230"/>
      <c r="C2082" s="231"/>
      <c r="D2082" s="220" t="s">
        <v>162</v>
      </c>
      <c r="E2082" s="232" t="s">
        <v>34</v>
      </c>
      <c r="F2082" s="233" t="s">
        <v>1805</v>
      </c>
      <c r="G2082" s="231"/>
      <c r="H2082" s="234">
        <v>15.218</v>
      </c>
      <c r="I2082" s="235"/>
      <c r="J2082" s="231"/>
      <c r="K2082" s="231"/>
      <c r="L2082" s="236"/>
      <c r="M2082" s="237"/>
      <c r="N2082" s="238"/>
      <c r="O2082" s="238"/>
      <c r="P2082" s="238"/>
      <c r="Q2082" s="238"/>
      <c r="R2082" s="238"/>
      <c r="S2082" s="238"/>
      <c r="T2082" s="239"/>
      <c r="AT2082" s="240" t="s">
        <v>162</v>
      </c>
      <c r="AU2082" s="240" t="s">
        <v>86</v>
      </c>
      <c r="AV2082" s="13" t="s">
        <v>86</v>
      </c>
      <c r="AW2082" s="13" t="s">
        <v>41</v>
      </c>
      <c r="AX2082" s="13" t="s">
        <v>77</v>
      </c>
      <c r="AY2082" s="240" t="s">
        <v>153</v>
      </c>
    </row>
    <row r="2083" spans="2:51" s="12" customFormat="1" ht="13.5">
      <c r="B2083" s="218"/>
      <c r="C2083" s="219"/>
      <c r="D2083" s="220" t="s">
        <v>162</v>
      </c>
      <c r="E2083" s="221" t="s">
        <v>34</v>
      </c>
      <c r="F2083" s="222" t="s">
        <v>1806</v>
      </c>
      <c r="G2083" s="219"/>
      <c r="H2083" s="223" t="s">
        <v>34</v>
      </c>
      <c r="I2083" s="224"/>
      <c r="J2083" s="219"/>
      <c r="K2083" s="219"/>
      <c r="L2083" s="225"/>
      <c r="M2083" s="226"/>
      <c r="N2083" s="227"/>
      <c r="O2083" s="227"/>
      <c r="P2083" s="227"/>
      <c r="Q2083" s="227"/>
      <c r="R2083" s="227"/>
      <c r="S2083" s="227"/>
      <c r="T2083" s="228"/>
      <c r="AT2083" s="229" t="s">
        <v>162</v>
      </c>
      <c r="AU2083" s="229" t="s">
        <v>86</v>
      </c>
      <c r="AV2083" s="12" t="s">
        <v>84</v>
      </c>
      <c r="AW2083" s="12" t="s">
        <v>41</v>
      </c>
      <c r="AX2083" s="12" t="s">
        <v>77</v>
      </c>
      <c r="AY2083" s="229" t="s">
        <v>153</v>
      </c>
    </row>
    <row r="2084" spans="2:51" s="13" customFormat="1" ht="13.5">
      <c r="B2084" s="230"/>
      <c r="C2084" s="231"/>
      <c r="D2084" s="220" t="s">
        <v>162</v>
      </c>
      <c r="E2084" s="232" t="s">
        <v>34</v>
      </c>
      <c r="F2084" s="233" t="s">
        <v>1807</v>
      </c>
      <c r="G2084" s="231"/>
      <c r="H2084" s="234">
        <v>11.686</v>
      </c>
      <c r="I2084" s="235"/>
      <c r="J2084" s="231"/>
      <c r="K2084" s="231"/>
      <c r="L2084" s="236"/>
      <c r="M2084" s="237"/>
      <c r="N2084" s="238"/>
      <c r="O2084" s="238"/>
      <c r="P2084" s="238"/>
      <c r="Q2084" s="238"/>
      <c r="R2084" s="238"/>
      <c r="S2084" s="238"/>
      <c r="T2084" s="239"/>
      <c r="AT2084" s="240" t="s">
        <v>162</v>
      </c>
      <c r="AU2084" s="240" t="s">
        <v>86</v>
      </c>
      <c r="AV2084" s="13" t="s">
        <v>86</v>
      </c>
      <c r="AW2084" s="13" t="s">
        <v>41</v>
      </c>
      <c r="AX2084" s="13" t="s">
        <v>77</v>
      </c>
      <c r="AY2084" s="240" t="s">
        <v>153</v>
      </c>
    </row>
    <row r="2085" spans="2:51" s="13" customFormat="1" ht="13.5">
      <c r="B2085" s="230"/>
      <c r="C2085" s="231"/>
      <c r="D2085" s="220" t="s">
        <v>162</v>
      </c>
      <c r="E2085" s="232" t="s">
        <v>34</v>
      </c>
      <c r="F2085" s="233" t="s">
        <v>1808</v>
      </c>
      <c r="G2085" s="231"/>
      <c r="H2085" s="234">
        <v>10.905</v>
      </c>
      <c r="I2085" s="235"/>
      <c r="J2085" s="231"/>
      <c r="K2085" s="231"/>
      <c r="L2085" s="236"/>
      <c r="M2085" s="237"/>
      <c r="N2085" s="238"/>
      <c r="O2085" s="238"/>
      <c r="P2085" s="238"/>
      <c r="Q2085" s="238"/>
      <c r="R2085" s="238"/>
      <c r="S2085" s="238"/>
      <c r="T2085" s="239"/>
      <c r="AT2085" s="240" t="s">
        <v>162</v>
      </c>
      <c r="AU2085" s="240" t="s">
        <v>86</v>
      </c>
      <c r="AV2085" s="13" t="s">
        <v>86</v>
      </c>
      <c r="AW2085" s="13" t="s">
        <v>41</v>
      </c>
      <c r="AX2085" s="13" t="s">
        <v>77</v>
      </c>
      <c r="AY2085" s="240" t="s">
        <v>153</v>
      </c>
    </row>
    <row r="2086" spans="2:51" s="13" customFormat="1" ht="13.5">
      <c r="B2086" s="230"/>
      <c r="C2086" s="231"/>
      <c r="D2086" s="220" t="s">
        <v>162</v>
      </c>
      <c r="E2086" s="232" t="s">
        <v>34</v>
      </c>
      <c r="F2086" s="233" t="s">
        <v>1809</v>
      </c>
      <c r="G2086" s="231"/>
      <c r="H2086" s="234">
        <v>15.456</v>
      </c>
      <c r="I2086" s="235"/>
      <c r="J2086" s="231"/>
      <c r="K2086" s="231"/>
      <c r="L2086" s="236"/>
      <c r="M2086" s="237"/>
      <c r="N2086" s="238"/>
      <c r="O2086" s="238"/>
      <c r="P2086" s="238"/>
      <c r="Q2086" s="238"/>
      <c r="R2086" s="238"/>
      <c r="S2086" s="238"/>
      <c r="T2086" s="239"/>
      <c r="AT2086" s="240" t="s">
        <v>162</v>
      </c>
      <c r="AU2086" s="240" t="s">
        <v>86</v>
      </c>
      <c r="AV2086" s="13" t="s">
        <v>86</v>
      </c>
      <c r="AW2086" s="13" t="s">
        <v>41</v>
      </c>
      <c r="AX2086" s="13" t="s">
        <v>77</v>
      </c>
      <c r="AY2086" s="240" t="s">
        <v>153</v>
      </c>
    </row>
    <row r="2087" spans="2:51" s="13" customFormat="1" ht="13.5">
      <c r="B2087" s="230"/>
      <c r="C2087" s="231"/>
      <c r="D2087" s="220" t="s">
        <v>162</v>
      </c>
      <c r="E2087" s="232" t="s">
        <v>34</v>
      </c>
      <c r="F2087" s="233" t="s">
        <v>1810</v>
      </c>
      <c r="G2087" s="231"/>
      <c r="H2087" s="234">
        <v>16.851</v>
      </c>
      <c r="I2087" s="235"/>
      <c r="J2087" s="231"/>
      <c r="K2087" s="231"/>
      <c r="L2087" s="236"/>
      <c r="M2087" s="237"/>
      <c r="N2087" s="238"/>
      <c r="O2087" s="238"/>
      <c r="P2087" s="238"/>
      <c r="Q2087" s="238"/>
      <c r="R2087" s="238"/>
      <c r="S2087" s="238"/>
      <c r="T2087" s="239"/>
      <c r="AT2087" s="240" t="s">
        <v>162</v>
      </c>
      <c r="AU2087" s="240" t="s">
        <v>86</v>
      </c>
      <c r="AV2087" s="13" t="s">
        <v>86</v>
      </c>
      <c r="AW2087" s="13" t="s">
        <v>41</v>
      </c>
      <c r="AX2087" s="13" t="s">
        <v>77</v>
      </c>
      <c r="AY2087" s="240" t="s">
        <v>153</v>
      </c>
    </row>
    <row r="2088" spans="2:51" s="12" customFormat="1" ht="13.5">
      <c r="B2088" s="218"/>
      <c r="C2088" s="219"/>
      <c r="D2088" s="220" t="s">
        <v>162</v>
      </c>
      <c r="E2088" s="221" t="s">
        <v>34</v>
      </c>
      <c r="F2088" s="222" t="s">
        <v>1811</v>
      </c>
      <c r="G2088" s="219"/>
      <c r="H2088" s="223" t="s">
        <v>34</v>
      </c>
      <c r="I2088" s="224"/>
      <c r="J2088" s="219"/>
      <c r="K2088" s="219"/>
      <c r="L2088" s="225"/>
      <c r="M2088" s="226"/>
      <c r="N2088" s="227"/>
      <c r="O2088" s="227"/>
      <c r="P2088" s="227"/>
      <c r="Q2088" s="227"/>
      <c r="R2088" s="227"/>
      <c r="S2088" s="227"/>
      <c r="T2088" s="228"/>
      <c r="AT2088" s="229" t="s">
        <v>162</v>
      </c>
      <c r="AU2088" s="229" t="s">
        <v>86</v>
      </c>
      <c r="AV2088" s="12" t="s">
        <v>84</v>
      </c>
      <c r="AW2088" s="12" t="s">
        <v>41</v>
      </c>
      <c r="AX2088" s="12" t="s">
        <v>77</v>
      </c>
      <c r="AY2088" s="229" t="s">
        <v>153</v>
      </c>
    </row>
    <row r="2089" spans="2:51" s="13" customFormat="1" ht="27">
      <c r="B2089" s="230"/>
      <c r="C2089" s="231"/>
      <c r="D2089" s="220" t="s">
        <v>162</v>
      </c>
      <c r="E2089" s="232" t="s">
        <v>34</v>
      </c>
      <c r="F2089" s="233" t="s">
        <v>1812</v>
      </c>
      <c r="G2089" s="231"/>
      <c r="H2089" s="234">
        <v>20.053</v>
      </c>
      <c r="I2089" s="235"/>
      <c r="J2089" s="231"/>
      <c r="K2089" s="231"/>
      <c r="L2089" s="236"/>
      <c r="M2089" s="237"/>
      <c r="N2089" s="238"/>
      <c r="O2089" s="238"/>
      <c r="P2089" s="238"/>
      <c r="Q2089" s="238"/>
      <c r="R2089" s="238"/>
      <c r="S2089" s="238"/>
      <c r="T2089" s="239"/>
      <c r="AT2089" s="240" t="s">
        <v>162</v>
      </c>
      <c r="AU2089" s="240" t="s">
        <v>86</v>
      </c>
      <c r="AV2089" s="13" t="s">
        <v>86</v>
      </c>
      <c r="AW2089" s="13" t="s">
        <v>41</v>
      </c>
      <c r="AX2089" s="13" t="s">
        <v>77</v>
      </c>
      <c r="AY2089" s="240" t="s">
        <v>153</v>
      </c>
    </row>
    <row r="2090" spans="2:51" s="13" customFormat="1" ht="27">
      <c r="B2090" s="230"/>
      <c r="C2090" s="231"/>
      <c r="D2090" s="220" t="s">
        <v>162</v>
      </c>
      <c r="E2090" s="232" t="s">
        <v>34</v>
      </c>
      <c r="F2090" s="233" t="s">
        <v>1813</v>
      </c>
      <c r="G2090" s="231"/>
      <c r="H2090" s="234">
        <v>25.094</v>
      </c>
      <c r="I2090" s="235"/>
      <c r="J2090" s="231"/>
      <c r="K2090" s="231"/>
      <c r="L2090" s="236"/>
      <c r="M2090" s="237"/>
      <c r="N2090" s="238"/>
      <c r="O2090" s="238"/>
      <c r="P2090" s="238"/>
      <c r="Q2090" s="238"/>
      <c r="R2090" s="238"/>
      <c r="S2090" s="238"/>
      <c r="T2090" s="239"/>
      <c r="AT2090" s="240" t="s">
        <v>162</v>
      </c>
      <c r="AU2090" s="240" t="s">
        <v>86</v>
      </c>
      <c r="AV2090" s="13" t="s">
        <v>86</v>
      </c>
      <c r="AW2090" s="13" t="s">
        <v>41</v>
      </c>
      <c r="AX2090" s="13" t="s">
        <v>77</v>
      </c>
      <c r="AY2090" s="240" t="s">
        <v>153</v>
      </c>
    </row>
    <row r="2091" spans="2:51" s="13" customFormat="1" ht="13.5">
      <c r="B2091" s="230"/>
      <c r="C2091" s="231"/>
      <c r="D2091" s="220" t="s">
        <v>162</v>
      </c>
      <c r="E2091" s="232" t="s">
        <v>34</v>
      </c>
      <c r="F2091" s="233" t="s">
        <v>1814</v>
      </c>
      <c r="G2091" s="231"/>
      <c r="H2091" s="234">
        <v>22.114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162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153</v>
      </c>
    </row>
    <row r="2092" spans="2:51" s="13" customFormat="1" ht="13.5">
      <c r="B2092" s="230"/>
      <c r="C2092" s="231"/>
      <c r="D2092" s="220" t="s">
        <v>162</v>
      </c>
      <c r="E2092" s="232" t="s">
        <v>34</v>
      </c>
      <c r="F2092" s="233" t="s">
        <v>1815</v>
      </c>
      <c r="G2092" s="231"/>
      <c r="H2092" s="234">
        <v>15.323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162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153</v>
      </c>
    </row>
    <row r="2093" spans="2:51" s="12" customFormat="1" ht="13.5">
      <c r="B2093" s="218"/>
      <c r="C2093" s="219"/>
      <c r="D2093" s="220" t="s">
        <v>162</v>
      </c>
      <c r="E2093" s="221" t="s">
        <v>34</v>
      </c>
      <c r="F2093" s="222" t="s">
        <v>1816</v>
      </c>
      <c r="G2093" s="219"/>
      <c r="H2093" s="223" t="s">
        <v>34</v>
      </c>
      <c r="I2093" s="224"/>
      <c r="J2093" s="219"/>
      <c r="K2093" s="219"/>
      <c r="L2093" s="225"/>
      <c r="M2093" s="226"/>
      <c r="N2093" s="227"/>
      <c r="O2093" s="227"/>
      <c r="P2093" s="227"/>
      <c r="Q2093" s="227"/>
      <c r="R2093" s="227"/>
      <c r="S2093" s="227"/>
      <c r="T2093" s="228"/>
      <c r="AT2093" s="229" t="s">
        <v>162</v>
      </c>
      <c r="AU2093" s="229" t="s">
        <v>86</v>
      </c>
      <c r="AV2093" s="12" t="s">
        <v>84</v>
      </c>
      <c r="AW2093" s="12" t="s">
        <v>41</v>
      </c>
      <c r="AX2093" s="12" t="s">
        <v>77</v>
      </c>
      <c r="AY2093" s="229" t="s">
        <v>153</v>
      </c>
    </row>
    <row r="2094" spans="2:51" s="13" customFormat="1" ht="13.5">
      <c r="B2094" s="230"/>
      <c r="C2094" s="231"/>
      <c r="D2094" s="220" t="s">
        <v>162</v>
      </c>
      <c r="E2094" s="232" t="s">
        <v>34</v>
      </c>
      <c r="F2094" s="233" t="s">
        <v>1817</v>
      </c>
      <c r="G2094" s="231"/>
      <c r="H2094" s="234">
        <v>10.78</v>
      </c>
      <c r="I2094" s="235"/>
      <c r="J2094" s="231"/>
      <c r="K2094" s="231"/>
      <c r="L2094" s="236"/>
      <c r="M2094" s="237"/>
      <c r="N2094" s="238"/>
      <c r="O2094" s="238"/>
      <c r="P2094" s="238"/>
      <c r="Q2094" s="238"/>
      <c r="R2094" s="238"/>
      <c r="S2094" s="238"/>
      <c r="T2094" s="239"/>
      <c r="AT2094" s="240" t="s">
        <v>162</v>
      </c>
      <c r="AU2094" s="240" t="s">
        <v>86</v>
      </c>
      <c r="AV2094" s="13" t="s">
        <v>86</v>
      </c>
      <c r="AW2094" s="13" t="s">
        <v>41</v>
      </c>
      <c r="AX2094" s="13" t="s">
        <v>77</v>
      </c>
      <c r="AY2094" s="240" t="s">
        <v>153</v>
      </c>
    </row>
    <row r="2095" spans="2:51" s="13" customFormat="1" ht="13.5">
      <c r="B2095" s="230"/>
      <c r="C2095" s="231"/>
      <c r="D2095" s="220" t="s">
        <v>162</v>
      </c>
      <c r="E2095" s="232" t="s">
        <v>34</v>
      </c>
      <c r="F2095" s="233" t="s">
        <v>1818</v>
      </c>
      <c r="G2095" s="231"/>
      <c r="H2095" s="234">
        <v>13.877</v>
      </c>
      <c r="I2095" s="235"/>
      <c r="J2095" s="231"/>
      <c r="K2095" s="231"/>
      <c r="L2095" s="236"/>
      <c r="M2095" s="237"/>
      <c r="N2095" s="238"/>
      <c r="O2095" s="238"/>
      <c r="P2095" s="238"/>
      <c r="Q2095" s="238"/>
      <c r="R2095" s="238"/>
      <c r="S2095" s="238"/>
      <c r="T2095" s="239"/>
      <c r="AT2095" s="240" t="s">
        <v>162</v>
      </c>
      <c r="AU2095" s="240" t="s">
        <v>86</v>
      </c>
      <c r="AV2095" s="13" t="s">
        <v>86</v>
      </c>
      <c r="AW2095" s="13" t="s">
        <v>41</v>
      </c>
      <c r="AX2095" s="13" t="s">
        <v>77</v>
      </c>
      <c r="AY2095" s="240" t="s">
        <v>153</v>
      </c>
    </row>
    <row r="2096" spans="2:51" s="13" customFormat="1" ht="13.5">
      <c r="B2096" s="230"/>
      <c r="C2096" s="231"/>
      <c r="D2096" s="220" t="s">
        <v>162</v>
      </c>
      <c r="E2096" s="232" t="s">
        <v>34</v>
      </c>
      <c r="F2096" s="233" t="s">
        <v>1819</v>
      </c>
      <c r="G2096" s="231"/>
      <c r="H2096" s="234">
        <v>10.908</v>
      </c>
      <c r="I2096" s="235"/>
      <c r="J2096" s="231"/>
      <c r="K2096" s="231"/>
      <c r="L2096" s="236"/>
      <c r="M2096" s="237"/>
      <c r="N2096" s="238"/>
      <c r="O2096" s="238"/>
      <c r="P2096" s="238"/>
      <c r="Q2096" s="238"/>
      <c r="R2096" s="238"/>
      <c r="S2096" s="238"/>
      <c r="T2096" s="239"/>
      <c r="AT2096" s="240" t="s">
        <v>162</v>
      </c>
      <c r="AU2096" s="240" t="s">
        <v>86</v>
      </c>
      <c r="AV2096" s="13" t="s">
        <v>86</v>
      </c>
      <c r="AW2096" s="13" t="s">
        <v>41</v>
      </c>
      <c r="AX2096" s="13" t="s">
        <v>77</v>
      </c>
      <c r="AY2096" s="240" t="s">
        <v>153</v>
      </c>
    </row>
    <row r="2097" spans="2:51" s="13" customFormat="1" ht="13.5">
      <c r="B2097" s="230"/>
      <c r="C2097" s="231"/>
      <c r="D2097" s="220" t="s">
        <v>162</v>
      </c>
      <c r="E2097" s="232" t="s">
        <v>34</v>
      </c>
      <c r="F2097" s="233" t="s">
        <v>1820</v>
      </c>
      <c r="G2097" s="231"/>
      <c r="H2097" s="234">
        <v>12.92</v>
      </c>
      <c r="I2097" s="235"/>
      <c r="J2097" s="231"/>
      <c r="K2097" s="231"/>
      <c r="L2097" s="236"/>
      <c r="M2097" s="237"/>
      <c r="N2097" s="238"/>
      <c r="O2097" s="238"/>
      <c r="P2097" s="238"/>
      <c r="Q2097" s="238"/>
      <c r="R2097" s="238"/>
      <c r="S2097" s="238"/>
      <c r="T2097" s="239"/>
      <c r="AT2097" s="240" t="s">
        <v>162</v>
      </c>
      <c r="AU2097" s="240" t="s">
        <v>86</v>
      </c>
      <c r="AV2097" s="13" t="s">
        <v>86</v>
      </c>
      <c r="AW2097" s="13" t="s">
        <v>41</v>
      </c>
      <c r="AX2097" s="13" t="s">
        <v>77</v>
      </c>
      <c r="AY2097" s="240" t="s">
        <v>153</v>
      </c>
    </row>
    <row r="2098" spans="2:51" s="14" customFormat="1" ht="13.5">
      <c r="B2098" s="241"/>
      <c r="C2098" s="242"/>
      <c r="D2098" s="243" t="s">
        <v>162</v>
      </c>
      <c r="E2098" s="244" t="s">
        <v>34</v>
      </c>
      <c r="F2098" s="245" t="s">
        <v>168</v>
      </c>
      <c r="G2098" s="242"/>
      <c r="H2098" s="246">
        <v>234.607</v>
      </c>
      <c r="I2098" s="247"/>
      <c r="J2098" s="242"/>
      <c r="K2098" s="242"/>
      <c r="L2098" s="248"/>
      <c r="M2098" s="249"/>
      <c r="N2098" s="250"/>
      <c r="O2098" s="250"/>
      <c r="P2098" s="250"/>
      <c r="Q2098" s="250"/>
      <c r="R2098" s="250"/>
      <c r="S2098" s="250"/>
      <c r="T2098" s="251"/>
      <c r="AT2098" s="252" t="s">
        <v>162</v>
      </c>
      <c r="AU2098" s="252" t="s">
        <v>86</v>
      </c>
      <c r="AV2098" s="14" t="s">
        <v>160</v>
      </c>
      <c r="AW2098" s="14" t="s">
        <v>41</v>
      </c>
      <c r="AX2098" s="14" t="s">
        <v>84</v>
      </c>
      <c r="AY2098" s="252" t="s">
        <v>153</v>
      </c>
    </row>
    <row r="2099" spans="2:65" s="1" customFormat="1" ht="22.5" customHeight="1">
      <c r="B2099" s="43"/>
      <c r="C2099" s="277" t="s">
        <v>1821</v>
      </c>
      <c r="D2099" s="277" t="s">
        <v>928</v>
      </c>
      <c r="E2099" s="278" t="s">
        <v>1822</v>
      </c>
      <c r="F2099" s="279" t="s">
        <v>1823</v>
      </c>
      <c r="G2099" s="280" t="s">
        <v>423</v>
      </c>
      <c r="H2099" s="281">
        <v>239.299</v>
      </c>
      <c r="I2099" s="282"/>
      <c r="J2099" s="283">
        <f>ROUND(I2099*H2099,2)</f>
        <v>0</v>
      </c>
      <c r="K2099" s="279" t="s">
        <v>159</v>
      </c>
      <c r="L2099" s="284"/>
      <c r="M2099" s="285" t="s">
        <v>34</v>
      </c>
      <c r="N2099" s="286" t="s">
        <v>48</v>
      </c>
      <c r="O2099" s="44"/>
      <c r="P2099" s="215">
        <f>O2099*H2099</f>
        <v>0</v>
      </c>
      <c r="Q2099" s="215">
        <v>0.0002</v>
      </c>
      <c r="R2099" s="215">
        <f>Q2099*H2099</f>
        <v>0.0478598</v>
      </c>
      <c r="S2099" s="215">
        <v>0</v>
      </c>
      <c r="T2099" s="216">
        <f>S2099*H2099</f>
        <v>0</v>
      </c>
      <c r="AR2099" s="25" t="s">
        <v>420</v>
      </c>
      <c r="AT2099" s="25" t="s">
        <v>928</v>
      </c>
      <c r="AU2099" s="25" t="s">
        <v>86</v>
      </c>
      <c r="AY2099" s="25" t="s">
        <v>153</v>
      </c>
      <c r="BE2099" s="217">
        <f>IF(N2099="základní",J2099,0)</f>
        <v>0</v>
      </c>
      <c r="BF2099" s="217">
        <f>IF(N2099="snížená",J2099,0)</f>
        <v>0</v>
      </c>
      <c r="BG2099" s="217">
        <f>IF(N2099="zákl. přenesená",J2099,0)</f>
        <v>0</v>
      </c>
      <c r="BH2099" s="217">
        <f>IF(N2099="sníž. přenesená",J2099,0)</f>
        <v>0</v>
      </c>
      <c r="BI2099" s="217">
        <f>IF(N2099="nulová",J2099,0)</f>
        <v>0</v>
      </c>
      <c r="BJ2099" s="25" t="s">
        <v>84</v>
      </c>
      <c r="BK2099" s="217">
        <f>ROUND(I2099*H2099,2)</f>
        <v>0</v>
      </c>
      <c r="BL2099" s="25" t="s">
        <v>288</v>
      </c>
      <c r="BM2099" s="25" t="s">
        <v>1824</v>
      </c>
    </row>
    <row r="2100" spans="2:51" s="12" customFormat="1" ht="13.5">
      <c r="B2100" s="218"/>
      <c r="C2100" s="219"/>
      <c r="D2100" s="220" t="s">
        <v>162</v>
      </c>
      <c r="E2100" s="221" t="s">
        <v>34</v>
      </c>
      <c r="F2100" s="222" t="s">
        <v>333</v>
      </c>
      <c r="G2100" s="219"/>
      <c r="H2100" s="223" t="s">
        <v>34</v>
      </c>
      <c r="I2100" s="224"/>
      <c r="J2100" s="219"/>
      <c r="K2100" s="219"/>
      <c r="L2100" s="225"/>
      <c r="M2100" s="226"/>
      <c r="N2100" s="227"/>
      <c r="O2100" s="227"/>
      <c r="P2100" s="227"/>
      <c r="Q2100" s="227"/>
      <c r="R2100" s="227"/>
      <c r="S2100" s="227"/>
      <c r="T2100" s="228"/>
      <c r="AT2100" s="229" t="s">
        <v>162</v>
      </c>
      <c r="AU2100" s="229" t="s">
        <v>86</v>
      </c>
      <c r="AV2100" s="12" t="s">
        <v>84</v>
      </c>
      <c r="AW2100" s="12" t="s">
        <v>41</v>
      </c>
      <c r="AX2100" s="12" t="s">
        <v>77</v>
      </c>
      <c r="AY2100" s="229" t="s">
        <v>153</v>
      </c>
    </row>
    <row r="2101" spans="2:51" s="12" customFormat="1" ht="13.5">
      <c r="B2101" s="218"/>
      <c r="C2101" s="219"/>
      <c r="D2101" s="220" t="s">
        <v>162</v>
      </c>
      <c r="E2101" s="221" t="s">
        <v>34</v>
      </c>
      <c r="F2101" s="222" t="s">
        <v>337</v>
      </c>
      <c r="G2101" s="219"/>
      <c r="H2101" s="223" t="s">
        <v>34</v>
      </c>
      <c r="I2101" s="224"/>
      <c r="J2101" s="219"/>
      <c r="K2101" s="219"/>
      <c r="L2101" s="225"/>
      <c r="M2101" s="226"/>
      <c r="N2101" s="227"/>
      <c r="O2101" s="227"/>
      <c r="P2101" s="227"/>
      <c r="Q2101" s="227"/>
      <c r="R2101" s="227"/>
      <c r="S2101" s="227"/>
      <c r="T2101" s="228"/>
      <c r="AT2101" s="229" t="s">
        <v>162</v>
      </c>
      <c r="AU2101" s="229" t="s">
        <v>86</v>
      </c>
      <c r="AV2101" s="12" t="s">
        <v>84</v>
      </c>
      <c r="AW2101" s="12" t="s">
        <v>41</v>
      </c>
      <c r="AX2101" s="12" t="s">
        <v>77</v>
      </c>
      <c r="AY2101" s="229" t="s">
        <v>153</v>
      </c>
    </row>
    <row r="2102" spans="2:51" s="12" customFormat="1" ht="13.5">
      <c r="B2102" s="218"/>
      <c r="C2102" s="219"/>
      <c r="D2102" s="220" t="s">
        <v>162</v>
      </c>
      <c r="E2102" s="221" t="s">
        <v>34</v>
      </c>
      <c r="F2102" s="222" t="s">
        <v>1800</v>
      </c>
      <c r="G2102" s="219"/>
      <c r="H2102" s="223" t="s">
        <v>34</v>
      </c>
      <c r="I2102" s="224"/>
      <c r="J2102" s="219"/>
      <c r="K2102" s="219"/>
      <c r="L2102" s="225"/>
      <c r="M2102" s="226"/>
      <c r="N2102" s="227"/>
      <c r="O2102" s="227"/>
      <c r="P2102" s="227"/>
      <c r="Q2102" s="227"/>
      <c r="R2102" s="227"/>
      <c r="S2102" s="227"/>
      <c r="T2102" s="228"/>
      <c r="AT2102" s="229" t="s">
        <v>162</v>
      </c>
      <c r="AU2102" s="229" t="s">
        <v>86</v>
      </c>
      <c r="AV2102" s="12" t="s">
        <v>84</v>
      </c>
      <c r="AW2102" s="12" t="s">
        <v>41</v>
      </c>
      <c r="AX2102" s="12" t="s">
        <v>77</v>
      </c>
      <c r="AY2102" s="229" t="s">
        <v>153</v>
      </c>
    </row>
    <row r="2103" spans="2:51" s="12" customFormat="1" ht="13.5">
      <c r="B2103" s="218"/>
      <c r="C2103" s="219"/>
      <c r="D2103" s="220" t="s">
        <v>162</v>
      </c>
      <c r="E2103" s="221" t="s">
        <v>34</v>
      </c>
      <c r="F2103" s="222" t="s">
        <v>1801</v>
      </c>
      <c r="G2103" s="219"/>
      <c r="H2103" s="223" t="s">
        <v>34</v>
      </c>
      <c r="I2103" s="224"/>
      <c r="J2103" s="219"/>
      <c r="K2103" s="219"/>
      <c r="L2103" s="225"/>
      <c r="M2103" s="226"/>
      <c r="N2103" s="227"/>
      <c r="O2103" s="227"/>
      <c r="P2103" s="227"/>
      <c r="Q2103" s="227"/>
      <c r="R2103" s="227"/>
      <c r="S2103" s="227"/>
      <c r="T2103" s="228"/>
      <c r="AT2103" s="229" t="s">
        <v>162</v>
      </c>
      <c r="AU2103" s="229" t="s">
        <v>86</v>
      </c>
      <c r="AV2103" s="12" t="s">
        <v>84</v>
      </c>
      <c r="AW2103" s="12" t="s">
        <v>41</v>
      </c>
      <c r="AX2103" s="12" t="s">
        <v>77</v>
      </c>
      <c r="AY2103" s="229" t="s">
        <v>153</v>
      </c>
    </row>
    <row r="2104" spans="2:51" s="13" customFormat="1" ht="13.5">
      <c r="B2104" s="230"/>
      <c r="C2104" s="231"/>
      <c r="D2104" s="220" t="s">
        <v>162</v>
      </c>
      <c r="E2104" s="232" t="s">
        <v>34</v>
      </c>
      <c r="F2104" s="233" t="s">
        <v>1802</v>
      </c>
      <c r="G2104" s="231"/>
      <c r="H2104" s="234">
        <v>9.87</v>
      </c>
      <c r="I2104" s="235"/>
      <c r="J2104" s="231"/>
      <c r="K2104" s="231"/>
      <c r="L2104" s="236"/>
      <c r="M2104" s="237"/>
      <c r="N2104" s="238"/>
      <c r="O2104" s="238"/>
      <c r="P2104" s="238"/>
      <c r="Q2104" s="238"/>
      <c r="R2104" s="238"/>
      <c r="S2104" s="238"/>
      <c r="T2104" s="239"/>
      <c r="AT2104" s="240" t="s">
        <v>162</v>
      </c>
      <c r="AU2104" s="240" t="s">
        <v>86</v>
      </c>
      <c r="AV2104" s="13" t="s">
        <v>86</v>
      </c>
      <c r="AW2104" s="13" t="s">
        <v>41</v>
      </c>
      <c r="AX2104" s="13" t="s">
        <v>77</v>
      </c>
      <c r="AY2104" s="240" t="s">
        <v>153</v>
      </c>
    </row>
    <row r="2105" spans="2:51" s="13" customFormat="1" ht="13.5">
      <c r="B2105" s="230"/>
      <c r="C2105" s="231"/>
      <c r="D2105" s="220" t="s">
        <v>162</v>
      </c>
      <c r="E2105" s="232" t="s">
        <v>34</v>
      </c>
      <c r="F2105" s="233" t="s">
        <v>1803</v>
      </c>
      <c r="G2105" s="231"/>
      <c r="H2105" s="234">
        <v>5.367</v>
      </c>
      <c r="I2105" s="235"/>
      <c r="J2105" s="231"/>
      <c r="K2105" s="231"/>
      <c r="L2105" s="236"/>
      <c r="M2105" s="237"/>
      <c r="N2105" s="238"/>
      <c r="O2105" s="238"/>
      <c r="P2105" s="238"/>
      <c r="Q2105" s="238"/>
      <c r="R2105" s="238"/>
      <c r="S2105" s="238"/>
      <c r="T2105" s="239"/>
      <c r="AT2105" s="240" t="s">
        <v>162</v>
      </c>
      <c r="AU2105" s="240" t="s">
        <v>86</v>
      </c>
      <c r="AV2105" s="13" t="s">
        <v>86</v>
      </c>
      <c r="AW2105" s="13" t="s">
        <v>41</v>
      </c>
      <c r="AX2105" s="13" t="s">
        <v>77</v>
      </c>
      <c r="AY2105" s="240" t="s">
        <v>153</v>
      </c>
    </row>
    <row r="2106" spans="2:51" s="13" customFormat="1" ht="13.5">
      <c r="B2106" s="230"/>
      <c r="C2106" s="231"/>
      <c r="D2106" s="220" t="s">
        <v>162</v>
      </c>
      <c r="E2106" s="232" t="s">
        <v>34</v>
      </c>
      <c r="F2106" s="233" t="s">
        <v>1804</v>
      </c>
      <c r="G2106" s="231"/>
      <c r="H2106" s="234">
        <v>18.185</v>
      </c>
      <c r="I2106" s="235"/>
      <c r="J2106" s="231"/>
      <c r="K2106" s="231"/>
      <c r="L2106" s="236"/>
      <c r="M2106" s="237"/>
      <c r="N2106" s="238"/>
      <c r="O2106" s="238"/>
      <c r="P2106" s="238"/>
      <c r="Q2106" s="238"/>
      <c r="R2106" s="238"/>
      <c r="S2106" s="238"/>
      <c r="T2106" s="239"/>
      <c r="AT2106" s="240" t="s">
        <v>162</v>
      </c>
      <c r="AU2106" s="240" t="s">
        <v>86</v>
      </c>
      <c r="AV2106" s="13" t="s">
        <v>86</v>
      </c>
      <c r="AW2106" s="13" t="s">
        <v>41</v>
      </c>
      <c r="AX2106" s="13" t="s">
        <v>77</v>
      </c>
      <c r="AY2106" s="240" t="s">
        <v>153</v>
      </c>
    </row>
    <row r="2107" spans="2:51" s="13" customFormat="1" ht="13.5">
      <c r="B2107" s="230"/>
      <c r="C2107" s="231"/>
      <c r="D2107" s="220" t="s">
        <v>162</v>
      </c>
      <c r="E2107" s="232" t="s">
        <v>34</v>
      </c>
      <c r="F2107" s="233" t="s">
        <v>1805</v>
      </c>
      <c r="G2107" s="231"/>
      <c r="H2107" s="234">
        <v>15.218</v>
      </c>
      <c r="I2107" s="235"/>
      <c r="J2107" s="231"/>
      <c r="K2107" s="231"/>
      <c r="L2107" s="236"/>
      <c r="M2107" s="237"/>
      <c r="N2107" s="238"/>
      <c r="O2107" s="238"/>
      <c r="P2107" s="238"/>
      <c r="Q2107" s="238"/>
      <c r="R2107" s="238"/>
      <c r="S2107" s="238"/>
      <c r="T2107" s="239"/>
      <c r="AT2107" s="240" t="s">
        <v>162</v>
      </c>
      <c r="AU2107" s="240" t="s">
        <v>86</v>
      </c>
      <c r="AV2107" s="13" t="s">
        <v>86</v>
      </c>
      <c r="AW2107" s="13" t="s">
        <v>41</v>
      </c>
      <c r="AX2107" s="13" t="s">
        <v>77</v>
      </c>
      <c r="AY2107" s="240" t="s">
        <v>153</v>
      </c>
    </row>
    <row r="2108" spans="2:51" s="12" customFormat="1" ht="13.5">
      <c r="B2108" s="218"/>
      <c r="C2108" s="219"/>
      <c r="D2108" s="220" t="s">
        <v>162</v>
      </c>
      <c r="E2108" s="221" t="s">
        <v>34</v>
      </c>
      <c r="F2108" s="222" t="s">
        <v>1806</v>
      </c>
      <c r="G2108" s="219"/>
      <c r="H2108" s="223" t="s">
        <v>34</v>
      </c>
      <c r="I2108" s="224"/>
      <c r="J2108" s="219"/>
      <c r="K2108" s="219"/>
      <c r="L2108" s="225"/>
      <c r="M2108" s="226"/>
      <c r="N2108" s="227"/>
      <c r="O2108" s="227"/>
      <c r="P2108" s="227"/>
      <c r="Q2108" s="227"/>
      <c r="R2108" s="227"/>
      <c r="S2108" s="227"/>
      <c r="T2108" s="228"/>
      <c r="AT2108" s="229" t="s">
        <v>162</v>
      </c>
      <c r="AU2108" s="229" t="s">
        <v>86</v>
      </c>
      <c r="AV2108" s="12" t="s">
        <v>84</v>
      </c>
      <c r="AW2108" s="12" t="s">
        <v>41</v>
      </c>
      <c r="AX2108" s="12" t="s">
        <v>77</v>
      </c>
      <c r="AY2108" s="229" t="s">
        <v>153</v>
      </c>
    </row>
    <row r="2109" spans="2:51" s="13" customFormat="1" ht="13.5">
      <c r="B2109" s="230"/>
      <c r="C2109" s="231"/>
      <c r="D2109" s="220" t="s">
        <v>162</v>
      </c>
      <c r="E2109" s="232" t="s">
        <v>34</v>
      </c>
      <c r="F2109" s="233" t="s">
        <v>1807</v>
      </c>
      <c r="G2109" s="231"/>
      <c r="H2109" s="234">
        <v>11.686</v>
      </c>
      <c r="I2109" s="235"/>
      <c r="J2109" s="231"/>
      <c r="K2109" s="231"/>
      <c r="L2109" s="236"/>
      <c r="M2109" s="237"/>
      <c r="N2109" s="238"/>
      <c r="O2109" s="238"/>
      <c r="P2109" s="238"/>
      <c r="Q2109" s="238"/>
      <c r="R2109" s="238"/>
      <c r="S2109" s="238"/>
      <c r="T2109" s="239"/>
      <c r="AT2109" s="240" t="s">
        <v>162</v>
      </c>
      <c r="AU2109" s="240" t="s">
        <v>86</v>
      </c>
      <c r="AV2109" s="13" t="s">
        <v>86</v>
      </c>
      <c r="AW2109" s="13" t="s">
        <v>41</v>
      </c>
      <c r="AX2109" s="13" t="s">
        <v>77</v>
      </c>
      <c r="AY2109" s="240" t="s">
        <v>153</v>
      </c>
    </row>
    <row r="2110" spans="2:51" s="13" customFormat="1" ht="13.5">
      <c r="B2110" s="230"/>
      <c r="C2110" s="231"/>
      <c r="D2110" s="220" t="s">
        <v>162</v>
      </c>
      <c r="E2110" s="232" t="s">
        <v>34</v>
      </c>
      <c r="F2110" s="233" t="s">
        <v>1808</v>
      </c>
      <c r="G2110" s="231"/>
      <c r="H2110" s="234">
        <v>10.905</v>
      </c>
      <c r="I2110" s="235"/>
      <c r="J2110" s="231"/>
      <c r="K2110" s="231"/>
      <c r="L2110" s="236"/>
      <c r="M2110" s="237"/>
      <c r="N2110" s="238"/>
      <c r="O2110" s="238"/>
      <c r="P2110" s="238"/>
      <c r="Q2110" s="238"/>
      <c r="R2110" s="238"/>
      <c r="S2110" s="238"/>
      <c r="T2110" s="239"/>
      <c r="AT2110" s="240" t="s">
        <v>162</v>
      </c>
      <c r="AU2110" s="240" t="s">
        <v>86</v>
      </c>
      <c r="AV2110" s="13" t="s">
        <v>86</v>
      </c>
      <c r="AW2110" s="13" t="s">
        <v>41</v>
      </c>
      <c r="AX2110" s="13" t="s">
        <v>77</v>
      </c>
      <c r="AY2110" s="240" t="s">
        <v>153</v>
      </c>
    </row>
    <row r="2111" spans="2:51" s="13" customFormat="1" ht="13.5">
      <c r="B2111" s="230"/>
      <c r="C2111" s="231"/>
      <c r="D2111" s="220" t="s">
        <v>162</v>
      </c>
      <c r="E2111" s="232" t="s">
        <v>34</v>
      </c>
      <c r="F2111" s="233" t="s">
        <v>1809</v>
      </c>
      <c r="G2111" s="231"/>
      <c r="H2111" s="234">
        <v>15.456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162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153</v>
      </c>
    </row>
    <row r="2112" spans="2:51" s="13" customFormat="1" ht="13.5">
      <c r="B2112" s="230"/>
      <c r="C2112" s="231"/>
      <c r="D2112" s="220" t="s">
        <v>162</v>
      </c>
      <c r="E2112" s="232" t="s">
        <v>34</v>
      </c>
      <c r="F2112" s="233" t="s">
        <v>1810</v>
      </c>
      <c r="G2112" s="231"/>
      <c r="H2112" s="234">
        <v>16.851</v>
      </c>
      <c r="I2112" s="235"/>
      <c r="J2112" s="231"/>
      <c r="K2112" s="231"/>
      <c r="L2112" s="236"/>
      <c r="M2112" s="237"/>
      <c r="N2112" s="238"/>
      <c r="O2112" s="238"/>
      <c r="P2112" s="238"/>
      <c r="Q2112" s="238"/>
      <c r="R2112" s="238"/>
      <c r="S2112" s="238"/>
      <c r="T2112" s="239"/>
      <c r="AT2112" s="240" t="s">
        <v>162</v>
      </c>
      <c r="AU2112" s="240" t="s">
        <v>86</v>
      </c>
      <c r="AV2112" s="13" t="s">
        <v>86</v>
      </c>
      <c r="AW2112" s="13" t="s">
        <v>41</v>
      </c>
      <c r="AX2112" s="13" t="s">
        <v>77</v>
      </c>
      <c r="AY2112" s="240" t="s">
        <v>153</v>
      </c>
    </row>
    <row r="2113" spans="2:51" s="12" customFormat="1" ht="13.5">
      <c r="B2113" s="218"/>
      <c r="C2113" s="219"/>
      <c r="D2113" s="220" t="s">
        <v>162</v>
      </c>
      <c r="E2113" s="221" t="s">
        <v>34</v>
      </c>
      <c r="F2113" s="222" t="s">
        <v>1811</v>
      </c>
      <c r="G2113" s="219"/>
      <c r="H2113" s="223" t="s">
        <v>34</v>
      </c>
      <c r="I2113" s="224"/>
      <c r="J2113" s="219"/>
      <c r="K2113" s="219"/>
      <c r="L2113" s="225"/>
      <c r="M2113" s="226"/>
      <c r="N2113" s="227"/>
      <c r="O2113" s="227"/>
      <c r="P2113" s="227"/>
      <c r="Q2113" s="227"/>
      <c r="R2113" s="227"/>
      <c r="S2113" s="227"/>
      <c r="T2113" s="228"/>
      <c r="AT2113" s="229" t="s">
        <v>162</v>
      </c>
      <c r="AU2113" s="229" t="s">
        <v>86</v>
      </c>
      <c r="AV2113" s="12" t="s">
        <v>84</v>
      </c>
      <c r="AW2113" s="12" t="s">
        <v>41</v>
      </c>
      <c r="AX2113" s="12" t="s">
        <v>77</v>
      </c>
      <c r="AY2113" s="229" t="s">
        <v>153</v>
      </c>
    </row>
    <row r="2114" spans="2:51" s="13" customFormat="1" ht="27">
      <c r="B2114" s="230"/>
      <c r="C2114" s="231"/>
      <c r="D2114" s="220" t="s">
        <v>162</v>
      </c>
      <c r="E2114" s="232" t="s">
        <v>34</v>
      </c>
      <c r="F2114" s="233" t="s">
        <v>1812</v>
      </c>
      <c r="G2114" s="231"/>
      <c r="H2114" s="234">
        <v>20.053</v>
      </c>
      <c r="I2114" s="235"/>
      <c r="J2114" s="231"/>
      <c r="K2114" s="231"/>
      <c r="L2114" s="236"/>
      <c r="M2114" s="237"/>
      <c r="N2114" s="238"/>
      <c r="O2114" s="238"/>
      <c r="P2114" s="238"/>
      <c r="Q2114" s="238"/>
      <c r="R2114" s="238"/>
      <c r="S2114" s="238"/>
      <c r="T2114" s="239"/>
      <c r="AT2114" s="240" t="s">
        <v>162</v>
      </c>
      <c r="AU2114" s="240" t="s">
        <v>86</v>
      </c>
      <c r="AV2114" s="13" t="s">
        <v>86</v>
      </c>
      <c r="AW2114" s="13" t="s">
        <v>41</v>
      </c>
      <c r="AX2114" s="13" t="s">
        <v>77</v>
      </c>
      <c r="AY2114" s="240" t="s">
        <v>153</v>
      </c>
    </row>
    <row r="2115" spans="2:51" s="13" customFormat="1" ht="27">
      <c r="B2115" s="230"/>
      <c r="C2115" s="231"/>
      <c r="D2115" s="220" t="s">
        <v>162</v>
      </c>
      <c r="E2115" s="232" t="s">
        <v>34</v>
      </c>
      <c r="F2115" s="233" t="s">
        <v>1813</v>
      </c>
      <c r="G2115" s="231"/>
      <c r="H2115" s="234">
        <v>25.094</v>
      </c>
      <c r="I2115" s="235"/>
      <c r="J2115" s="231"/>
      <c r="K2115" s="231"/>
      <c r="L2115" s="236"/>
      <c r="M2115" s="237"/>
      <c r="N2115" s="238"/>
      <c r="O2115" s="238"/>
      <c r="P2115" s="238"/>
      <c r="Q2115" s="238"/>
      <c r="R2115" s="238"/>
      <c r="S2115" s="238"/>
      <c r="T2115" s="239"/>
      <c r="AT2115" s="240" t="s">
        <v>162</v>
      </c>
      <c r="AU2115" s="240" t="s">
        <v>86</v>
      </c>
      <c r="AV2115" s="13" t="s">
        <v>86</v>
      </c>
      <c r="AW2115" s="13" t="s">
        <v>41</v>
      </c>
      <c r="AX2115" s="13" t="s">
        <v>77</v>
      </c>
      <c r="AY2115" s="240" t="s">
        <v>153</v>
      </c>
    </row>
    <row r="2116" spans="2:51" s="13" customFormat="1" ht="13.5">
      <c r="B2116" s="230"/>
      <c r="C2116" s="231"/>
      <c r="D2116" s="220" t="s">
        <v>162</v>
      </c>
      <c r="E2116" s="232" t="s">
        <v>34</v>
      </c>
      <c r="F2116" s="233" t="s">
        <v>1814</v>
      </c>
      <c r="G2116" s="231"/>
      <c r="H2116" s="234">
        <v>22.114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162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153</v>
      </c>
    </row>
    <row r="2117" spans="2:51" s="13" customFormat="1" ht="13.5">
      <c r="B2117" s="230"/>
      <c r="C2117" s="231"/>
      <c r="D2117" s="220" t="s">
        <v>162</v>
      </c>
      <c r="E2117" s="232" t="s">
        <v>34</v>
      </c>
      <c r="F2117" s="233" t="s">
        <v>1815</v>
      </c>
      <c r="G2117" s="231"/>
      <c r="H2117" s="234">
        <v>15.323</v>
      </c>
      <c r="I2117" s="235"/>
      <c r="J2117" s="231"/>
      <c r="K2117" s="231"/>
      <c r="L2117" s="236"/>
      <c r="M2117" s="237"/>
      <c r="N2117" s="238"/>
      <c r="O2117" s="238"/>
      <c r="P2117" s="238"/>
      <c r="Q2117" s="238"/>
      <c r="R2117" s="238"/>
      <c r="S2117" s="238"/>
      <c r="T2117" s="239"/>
      <c r="AT2117" s="240" t="s">
        <v>162</v>
      </c>
      <c r="AU2117" s="240" t="s">
        <v>86</v>
      </c>
      <c r="AV2117" s="13" t="s">
        <v>86</v>
      </c>
      <c r="AW2117" s="13" t="s">
        <v>41</v>
      </c>
      <c r="AX2117" s="13" t="s">
        <v>77</v>
      </c>
      <c r="AY2117" s="240" t="s">
        <v>153</v>
      </c>
    </row>
    <row r="2118" spans="2:51" s="12" customFormat="1" ht="13.5">
      <c r="B2118" s="218"/>
      <c r="C2118" s="219"/>
      <c r="D2118" s="220" t="s">
        <v>162</v>
      </c>
      <c r="E2118" s="221" t="s">
        <v>34</v>
      </c>
      <c r="F2118" s="222" t="s">
        <v>1816</v>
      </c>
      <c r="G2118" s="219"/>
      <c r="H2118" s="223" t="s">
        <v>34</v>
      </c>
      <c r="I2118" s="224"/>
      <c r="J2118" s="219"/>
      <c r="K2118" s="219"/>
      <c r="L2118" s="225"/>
      <c r="M2118" s="226"/>
      <c r="N2118" s="227"/>
      <c r="O2118" s="227"/>
      <c r="P2118" s="227"/>
      <c r="Q2118" s="227"/>
      <c r="R2118" s="227"/>
      <c r="S2118" s="227"/>
      <c r="T2118" s="228"/>
      <c r="AT2118" s="229" t="s">
        <v>162</v>
      </c>
      <c r="AU2118" s="229" t="s">
        <v>86</v>
      </c>
      <c r="AV2118" s="12" t="s">
        <v>84</v>
      </c>
      <c r="AW2118" s="12" t="s">
        <v>41</v>
      </c>
      <c r="AX2118" s="12" t="s">
        <v>77</v>
      </c>
      <c r="AY2118" s="229" t="s">
        <v>153</v>
      </c>
    </row>
    <row r="2119" spans="2:51" s="13" customFormat="1" ht="13.5">
      <c r="B2119" s="230"/>
      <c r="C2119" s="231"/>
      <c r="D2119" s="220" t="s">
        <v>162</v>
      </c>
      <c r="E2119" s="232" t="s">
        <v>34</v>
      </c>
      <c r="F2119" s="233" t="s">
        <v>1817</v>
      </c>
      <c r="G2119" s="231"/>
      <c r="H2119" s="234">
        <v>10.78</v>
      </c>
      <c r="I2119" s="235"/>
      <c r="J2119" s="231"/>
      <c r="K2119" s="231"/>
      <c r="L2119" s="236"/>
      <c r="M2119" s="237"/>
      <c r="N2119" s="238"/>
      <c r="O2119" s="238"/>
      <c r="P2119" s="238"/>
      <c r="Q2119" s="238"/>
      <c r="R2119" s="238"/>
      <c r="S2119" s="238"/>
      <c r="T2119" s="239"/>
      <c r="AT2119" s="240" t="s">
        <v>162</v>
      </c>
      <c r="AU2119" s="240" t="s">
        <v>86</v>
      </c>
      <c r="AV2119" s="13" t="s">
        <v>86</v>
      </c>
      <c r="AW2119" s="13" t="s">
        <v>41</v>
      </c>
      <c r="AX2119" s="13" t="s">
        <v>77</v>
      </c>
      <c r="AY2119" s="240" t="s">
        <v>153</v>
      </c>
    </row>
    <row r="2120" spans="2:51" s="13" customFormat="1" ht="13.5">
      <c r="B2120" s="230"/>
      <c r="C2120" s="231"/>
      <c r="D2120" s="220" t="s">
        <v>162</v>
      </c>
      <c r="E2120" s="232" t="s">
        <v>34</v>
      </c>
      <c r="F2120" s="233" t="s">
        <v>1818</v>
      </c>
      <c r="G2120" s="231"/>
      <c r="H2120" s="234">
        <v>13.877</v>
      </c>
      <c r="I2120" s="235"/>
      <c r="J2120" s="231"/>
      <c r="K2120" s="231"/>
      <c r="L2120" s="236"/>
      <c r="M2120" s="237"/>
      <c r="N2120" s="238"/>
      <c r="O2120" s="238"/>
      <c r="P2120" s="238"/>
      <c r="Q2120" s="238"/>
      <c r="R2120" s="238"/>
      <c r="S2120" s="238"/>
      <c r="T2120" s="239"/>
      <c r="AT2120" s="240" t="s">
        <v>162</v>
      </c>
      <c r="AU2120" s="240" t="s">
        <v>86</v>
      </c>
      <c r="AV2120" s="13" t="s">
        <v>86</v>
      </c>
      <c r="AW2120" s="13" t="s">
        <v>41</v>
      </c>
      <c r="AX2120" s="13" t="s">
        <v>77</v>
      </c>
      <c r="AY2120" s="240" t="s">
        <v>153</v>
      </c>
    </row>
    <row r="2121" spans="2:51" s="13" customFormat="1" ht="13.5">
      <c r="B2121" s="230"/>
      <c r="C2121" s="231"/>
      <c r="D2121" s="220" t="s">
        <v>162</v>
      </c>
      <c r="E2121" s="232" t="s">
        <v>34</v>
      </c>
      <c r="F2121" s="233" t="s">
        <v>1819</v>
      </c>
      <c r="G2121" s="231"/>
      <c r="H2121" s="234">
        <v>10.908</v>
      </c>
      <c r="I2121" s="235"/>
      <c r="J2121" s="231"/>
      <c r="K2121" s="231"/>
      <c r="L2121" s="236"/>
      <c r="M2121" s="237"/>
      <c r="N2121" s="238"/>
      <c r="O2121" s="238"/>
      <c r="P2121" s="238"/>
      <c r="Q2121" s="238"/>
      <c r="R2121" s="238"/>
      <c r="S2121" s="238"/>
      <c r="T2121" s="239"/>
      <c r="AT2121" s="240" t="s">
        <v>162</v>
      </c>
      <c r="AU2121" s="240" t="s">
        <v>86</v>
      </c>
      <c r="AV2121" s="13" t="s">
        <v>86</v>
      </c>
      <c r="AW2121" s="13" t="s">
        <v>41</v>
      </c>
      <c r="AX2121" s="13" t="s">
        <v>77</v>
      </c>
      <c r="AY2121" s="240" t="s">
        <v>153</v>
      </c>
    </row>
    <row r="2122" spans="2:51" s="13" customFormat="1" ht="13.5">
      <c r="B2122" s="230"/>
      <c r="C2122" s="231"/>
      <c r="D2122" s="220" t="s">
        <v>162</v>
      </c>
      <c r="E2122" s="232" t="s">
        <v>34</v>
      </c>
      <c r="F2122" s="233" t="s">
        <v>1820</v>
      </c>
      <c r="G2122" s="231"/>
      <c r="H2122" s="234">
        <v>12.92</v>
      </c>
      <c r="I2122" s="235"/>
      <c r="J2122" s="231"/>
      <c r="K2122" s="231"/>
      <c r="L2122" s="236"/>
      <c r="M2122" s="237"/>
      <c r="N2122" s="238"/>
      <c r="O2122" s="238"/>
      <c r="P2122" s="238"/>
      <c r="Q2122" s="238"/>
      <c r="R2122" s="238"/>
      <c r="S2122" s="238"/>
      <c r="T2122" s="239"/>
      <c r="AT2122" s="240" t="s">
        <v>162</v>
      </c>
      <c r="AU2122" s="240" t="s">
        <v>86</v>
      </c>
      <c r="AV2122" s="13" t="s">
        <v>86</v>
      </c>
      <c r="AW2122" s="13" t="s">
        <v>41</v>
      </c>
      <c r="AX2122" s="13" t="s">
        <v>77</v>
      </c>
      <c r="AY2122" s="240" t="s">
        <v>153</v>
      </c>
    </row>
    <row r="2123" spans="2:51" s="14" customFormat="1" ht="13.5">
      <c r="B2123" s="241"/>
      <c r="C2123" s="242"/>
      <c r="D2123" s="220" t="s">
        <v>162</v>
      </c>
      <c r="E2123" s="253" t="s">
        <v>34</v>
      </c>
      <c r="F2123" s="254" t="s">
        <v>168</v>
      </c>
      <c r="G2123" s="242"/>
      <c r="H2123" s="255">
        <v>234.607</v>
      </c>
      <c r="I2123" s="247"/>
      <c r="J2123" s="242"/>
      <c r="K2123" s="242"/>
      <c r="L2123" s="248"/>
      <c r="M2123" s="249"/>
      <c r="N2123" s="250"/>
      <c r="O2123" s="250"/>
      <c r="P2123" s="250"/>
      <c r="Q2123" s="250"/>
      <c r="R2123" s="250"/>
      <c r="S2123" s="250"/>
      <c r="T2123" s="251"/>
      <c r="AT2123" s="252" t="s">
        <v>162</v>
      </c>
      <c r="AU2123" s="252" t="s">
        <v>86</v>
      </c>
      <c r="AV2123" s="14" t="s">
        <v>160</v>
      </c>
      <c r="AW2123" s="14" t="s">
        <v>41</v>
      </c>
      <c r="AX2123" s="14" t="s">
        <v>77</v>
      </c>
      <c r="AY2123" s="252" t="s">
        <v>153</v>
      </c>
    </row>
    <row r="2124" spans="2:51" s="13" customFormat="1" ht="13.5">
      <c r="B2124" s="230"/>
      <c r="C2124" s="231"/>
      <c r="D2124" s="220" t="s">
        <v>162</v>
      </c>
      <c r="E2124" s="232" t="s">
        <v>34</v>
      </c>
      <c r="F2124" s="233" t="s">
        <v>1825</v>
      </c>
      <c r="G2124" s="231"/>
      <c r="H2124" s="234">
        <v>239.299</v>
      </c>
      <c r="I2124" s="235"/>
      <c r="J2124" s="231"/>
      <c r="K2124" s="231"/>
      <c r="L2124" s="236"/>
      <c r="M2124" s="237"/>
      <c r="N2124" s="238"/>
      <c r="O2124" s="238"/>
      <c r="P2124" s="238"/>
      <c r="Q2124" s="238"/>
      <c r="R2124" s="238"/>
      <c r="S2124" s="238"/>
      <c r="T2124" s="239"/>
      <c r="AT2124" s="240" t="s">
        <v>162</v>
      </c>
      <c r="AU2124" s="240" t="s">
        <v>86</v>
      </c>
      <c r="AV2124" s="13" t="s">
        <v>86</v>
      </c>
      <c r="AW2124" s="13" t="s">
        <v>41</v>
      </c>
      <c r="AX2124" s="13" t="s">
        <v>77</v>
      </c>
      <c r="AY2124" s="240" t="s">
        <v>153</v>
      </c>
    </row>
    <row r="2125" spans="2:51" s="14" customFormat="1" ht="13.5">
      <c r="B2125" s="241"/>
      <c r="C2125" s="242"/>
      <c r="D2125" s="243" t="s">
        <v>162</v>
      </c>
      <c r="E2125" s="244" t="s">
        <v>34</v>
      </c>
      <c r="F2125" s="245" t="s">
        <v>168</v>
      </c>
      <c r="G2125" s="242"/>
      <c r="H2125" s="246">
        <v>239.299</v>
      </c>
      <c r="I2125" s="247"/>
      <c r="J2125" s="242"/>
      <c r="K2125" s="242"/>
      <c r="L2125" s="248"/>
      <c r="M2125" s="249"/>
      <c r="N2125" s="250"/>
      <c r="O2125" s="250"/>
      <c r="P2125" s="250"/>
      <c r="Q2125" s="250"/>
      <c r="R2125" s="250"/>
      <c r="S2125" s="250"/>
      <c r="T2125" s="251"/>
      <c r="AT2125" s="252" t="s">
        <v>162</v>
      </c>
      <c r="AU2125" s="252" t="s">
        <v>86</v>
      </c>
      <c r="AV2125" s="14" t="s">
        <v>160</v>
      </c>
      <c r="AW2125" s="14" t="s">
        <v>41</v>
      </c>
      <c r="AX2125" s="14" t="s">
        <v>84</v>
      </c>
      <c r="AY2125" s="252" t="s">
        <v>153</v>
      </c>
    </row>
    <row r="2126" spans="2:65" s="1" customFormat="1" ht="44.25" customHeight="1">
      <c r="B2126" s="43"/>
      <c r="C2126" s="206" t="s">
        <v>1826</v>
      </c>
      <c r="D2126" s="206" t="s">
        <v>155</v>
      </c>
      <c r="E2126" s="207" t="s">
        <v>1827</v>
      </c>
      <c r="F2126" s="208" t="s">
        <v>1828</v>
      </c>
      <c r="G2126" s="209" t="s">
        <v>158</v>
      </c>
      <c r="H2126" s="210">
        <v>103.36</v>
      </c>
      <c r="I2126" s="211"/>
      <c r="J2126" s="212">
        <f>ROUND(I2126*H2126,2)</f>
        <v>0</v>
      </c>
      <c r="K2126" s="208" t="s">
        <v>159</v>
      </c>
      <c r="L2126" s="63"/>
      <c r="M2126" s="213" t="s">
        <v>34</v>
      </c>
      <c r="N2126" s="214" t="s">
        <v>48</v>
      </c>
      <c r="O2126" s="44"/>
      <c r="P2126" s="215">
        <f>O2126*H2126</f>
        <v>0</v>
      </c>
      <c r="Q2126" s="215">
        <v>0.01761</v>
      </c>
      <c r="R2126" s="215">
        <f>Q2126*H2126</f>
        <v>1.8201696</v>
      </c>
      <c r="S2126" s="215">
        <v>0</v>
      </c>
      <c r="T2126" s="216">
        <f>S2126*H2126</f>
        <v>0</v>
      </c>
      <c r="AR2126" s="25" t="s">
        <v>288</v>
      </c>
      <c r="AT2126" s="25" t="s">
        <v>155</v>
      </c>
      <c r="AU2126" s="25" t="s">
        <v>86</v>
      </c>
      <c r="AY2126" s="25" t="s">
        <v>153</v>
      </c>
      <c r="BE2126" s="217">
        <f>IF(N2126="základní",J2126,0)</f>
        <v>0</v>
      </c>
      <c r="BF2126" s="217">
        <f>IF(N2126="snížená",J2126,0)</f>
        <v>0</v>
      </c>
      <c r="BG2126" s="217">
        <f>IF(N2126="zákl. přenesená",J2126,0)</f>
        <v>0</v>
      </c>
      <c r="BH2126" s="217">
        <f>IF(N2126="sníž. přenesená",J2126,0)</f>
        <v>0</v>
      </c>
      <c r="BI2126" s="217">
        <f>IF(N2126="nulová",J2126,0)</f>
        <v>0</v>
      </c>
      <c r="BJ2126" s="25" t="s">
        <v>84</v>
      </c>
      <c r="BK2126" s="217">
        <f>ROUND(I2126*H2126,2)</f>
        <v>0</v>
      </c>
      <c r="BL2126" s="25" t="s">
        <v>288</v>
      </c>
      <c r="BM2126" s="25" t="s">
        <v>1829</v>
      </c>
    </row>
    <row r="2127" spans="2:51" s="12" customFormat="1" ht="13.5">
      <c r="B2127" s="218"/>
      <c r="C2127" s="219"/>
      <c r="D2127" s="220" t="s">
        <v>162</v>
      </c>
      <c r="E2127" s="221" t="s">
        <v>34</v>
      </c>
      <c r="F2127" s="222" t="s">
        <v>258</v>
      </c>
      <c r="G2127" s="219"/>
      <c r="H2127" s="223" t="s">
        <v>34</v>
      </c>
      <c r="I2127" s="224"/>
      <c r="J2127" s="219"/>
      <c r="K2127" s="219"/>
      <c r="L2127" s="225"/>
      <c r="M2127" s="226"/>
      <c r="N2127" s="227"/>
      <c r="O2127" s="227"/>
      <c r="P2127" s="227"/>
      <c r="Q2127" s="227"/>
      <c r="R2127" s="227"/>
      <c r="S2127" s="227"/>
      <c r="T2127" s="228"/>
      <c r="AT2127" s="229" t="s">
        <v>162</v>
      </c>
      <c r="AU2127" s="229" t="s">
        <v>86</v>
      </c>
      <c r="AV2127" s="12" t="s">
        <v>84</v>
      </c>
      <c r="AW2127" s="12" t="s">
        <v>41</v>
      </c>
      <c r="AX2127" s="12" t="s">
        <v>77</v>
      </c>
      <c r="AY2127" s="229" t="s">
        <v>153</v>
      </c>
    </row>
    <row r="2128" spans="2:51" s="12" customFormat="1" ht="13.5">
      <c r="B2128" s="218"/>
      <c r="C2128" s="219"/>
      <c r="D2128" s="220" t="s">
        <v>162</v>
      </c>
      <c r="E2128" s="221" t="s">
        <v>34</v>
      </c>
      <c r="F2128" s="222" t="s">
        <v>259</v>
      </c>
      <c r="G2128" s="219"/>
      <c r="H2128" s="223" t="s">
        <v>34</v>
      </c>
      <c r="I2128" s="224"/>
      <c r="J2128" s="219"/>
      <c r="K2128" s="219"/>
      <c r="L2128" s="225"/>
      <c r="M2128" s="226"/>
      <c r="N2128" s="227"/>
      <c r="O2128" s="227"/>
      <c r="P2128" s="227"/>
      <c r="Q2128" s="227"/>
      <c r="R2128" s="227"/>
      <c r="S2128" s="227"/>
      <c r="T2128" s="228"/>
      <c r="AT2128" s="229" t="s">
        <v>162</v>
      </c>
      <c r="AU2128" s="229" t="s">
        <v>86</v>
      </c>
      <c r="AV2128" s="12" t="s">
        <v>84</v>
      </c>
      <c r="AW2128" s="12" t="s">
        <v>41</v>
      </c>
      <c r="AX2128" s="12" t="s">
        <v>77</v>
      </c>
      <c r="AY2128" s="229" t="s">
        <v>153</v>
      </c>
    </row>
    <row r="2129" spans="2:51" s="13" customFormat="1" ht="13.5">
      <c r="B2129" s="230"/>
      <c r="C2129" s="231"/>
      <c r="D2129" s="220" t="s">
        <v>162</v>
      </c>
      <c r="E2129" s="232" t="s">
        <v>34</v>
      </c>
      <c r="F2129" s="233" t="s">
        <v>260</v>
      </c>
      <c r="G2129" s="231"/>
      <c r="H2129" s="234">
        <v>26.16</v>
      </c>
      <c r="I2129" s="235"/>
      <c r="J2129" s="231"/>
      <c r="K2129" s="231"/>
      <c r="L2129" s="236"/>
      <c r="M2129" s="237"/>
      <c r="N2129" s="238"/>
      <c r="O2129" s="238"/>
      <c r="P2129" s="238"/>
      <c r="Q2129" s="238"/>
      <c r="R2129" s="238"/>
      <c r="S2129" s="238"/>
      <c r="T2129" s="239"/>
      <c r="AT2129" s="240" t="s">
        <v>162</v>
      </c>
      <c r="AU2129" s="240" t="s">
        <v>86</v>
      </c>
      <c r="AV2129" s="13" t="s">
        <v>86</v>
      </c>
      <c r="AW2129" s="13" t="s">
        <v>41</v>
      </c>
      <c r="AX2129" s="13" t="s">
        <v>77</v>
      </c>
      <c r="AY2129" s="240" t="s">
        <v>153</v>
      </c>
    </row>
    <row r="2130" spans="2:51" s="12" customFormat="1" ht="13.5">
      <c r="B2130" s="218"/>
      <c r="C2130" s="219"/>
      <c r="D2130" s="220" t="s">
        <v>162</v>
      </c>
      <c r="E2130" s="221" t="s">
        <v>34</v>
      </c>
      <c r="F2130" s="222" t="s">
        <v>261</v>
      </c>
      <c r="G2130" s="219"/>
      <c r="H2130" s="223" t="s">
        <v>34</v>
      </c>
      <c r="I2130" s="224"/>
      <c r="J2130" s="219"/>
      <c r="K2130" s="219"/>
      <c r="L2130" s="225"/>
      <c r="M2130" s="226"/>
      <c r="N2130" s="227"/>
      <c r="O2130" s="227"/>
      <c r="P2130" s="227"/>
      <c r="Q2130" s="227"/>
      <c r="R2130" s="227"/>
      <c r="S2130" s="227"/>
      <c r="T2130" s="228"/>
      <c r="AT2130" s="229" t="s">
        <v>162</v>
      </c>
      <c r="AU2130" s="229" t="s">
        <v>86</v>
      </c>
      <c r="AV2130" s="12" t="s">
        <v>84</v>
      </c>
      <c r="AW2130" s="12" t="s">
        <v>41</v>
      </c>
      <c r="AX2130" s="12" t="s">
        <v>77</v>
      </c>
      <c r="AY2130" s="229" t="s">
        <v>153</v>
      </c>
    </row>
    <row r="2131" spans="2:51" s="13" customFormat="1" ht="13.5">
      <c r="B2131" s="230"/>
      <c r="C2131" s="231"/>
      <c r="D2131" s="220" t="s">
        <v>162</v>
      </c>
      <c r="E2131" s="232" t="s">
        <v>34</v>
      </c>
      <c r="F2131" s="233" t="s">
        <v>262</v>
      </c>
      <c r="G2131" s="231"/>
      <c r="H2131" s="234">
        <v>35.25</v>
      </c>
      <c r="I2131" s="235"/>
      <c r="J2131" s="231"/>
      <c r="K2131" s="231"/>
      <c r="L2131" s="236"/>
      <c r="M2131" s="237"/>
      <c r="N2131" s="238"/>
      <c r="O2131" s="238"/>
      <c r="P2131" s="238"/>
      <c r="Q2131" s="238"/>
      <c r="R2131" s="238"/>
      <c r="S2131" s="238"/>
      <c r="T2131" s="239"/>
      <c r="AT2131" s="240" t="s">
        <v>162</v>
      </c>
      <c r="AU2131" s="240" t="s">
        <v>86</v>
      </c>
      <c r="AV2131" s="13" t="s">
        <v>86</v>
      </c>
      <c r="AW2131" s="13" t="s">
        <v>41</v>
      </c>
      <c r="AX2131" s="13" t="s">
        <v>77</v>
      </c>
      <c r="AY2131" s="240" t="s">
        <v>153</v>
      </c>
    </row>
    <row r="2132" spans="2:51" s="12" customFormat="1" ht="13.5">
      <c r="B2132" s="218"/>
      <c r="C2132" s="219"/>
      <c r="D2132" s="220" t="s">
        <v>162</v>
      </c>
      <c r="E2132" s="221" t="s">
        <v>34</v>
      </c>
      <c r="F2132" s="222" t="s">
        <v>263</v>
      </c>
      <c r="G2132" s="219"/>
      <c r="H2132" s="223" t="s">
        <v>34</v>
      </c>
      <c r="I2132" s="224"/>
      <c r="J2132" s="219"/>
      <c r="K2132" s="219"/>
      <c r="L2132" s="225"/>
      <c r="M2132" s="226"/>
      <c r="N2132" s="227"/>
      <c r="O2132" s="227"/>
      <c r="P2132" s="227"/>
      <c r="Q2132" s="227"/>
      <c r="R2132" s="227"/>
      <c r="S2132" s="227"/>
      <c r="T2132" s="228"/>
      <c r="AT2132" s="229" t="s">
        <v>162</v>
      </c>
      <c r="AU2132" s="229" t="s">
        <v>86</v>
      </c>
      <c r="AV2132" s="12" t="s">
        <v>84</v>
      </c>
      <c r="AW2132" s="12" t="s">
        <v>41</v>
      </c>
      <c r="AX2132" s="12" t="s">
        <v>77</v>
      </c>
      <c r="AY2132" s="229" t="s">
        <v>153</v>
      </c>
    </row>
    <row r="2133" spans="2:51" s="13" customFormat="1" ht="13.5">
      <c r="B2133" s="230"/>
      <c r="C2133" s="231"/>
      <c r="D2133" s="220" t="s">
        <v>162</v>
      </c>
      <c r="E2133" s="232" t="s">
        <v>34</v>
      </c>
      <c r="F2133" s="233" t="s">
        <v>264</v>
      </c>
      <c r="G2133" s="231"/>
      <c r="H2133" s="234">
        <v>29.71</v>
      </c>
      <c r="I2133" s="235"/>
      <c r="J2133" s="231"/>
      <c r="K2133" s="231"/>
      <c r="L2133" s="236"/>
      <c r="M2133" s="237"/>
      <c r="N2133" s="238"/>
      <c r="O2133" s="238"/>
      <c r="P2133" s="238"/>
      <c r="Q2133" s="238"/>
      <c r="R2133" s="238"/>
      <c r="S2133" s="238"/>
      <c r="T2133" s="239"/>
      <c r="AT2133" s="240" t="s">
        <v>162</v>
      </c>
      <c r="AU2133" s="240" t="s">
        <v>86</v>
      </c>
      <c r="AV2133" s="13" t="s">
        <v>86</v>
      </c>
      <c r="AW2133" s="13" t="s">
        <v>41</v>
      </c>
      <c r="AX2133" s="13" t="s">
        <v>77</v>
      </c>
      <c r="AY2133" s="240" t="s">
        <v>153</v>
      </c>
    </row>
    <row r="2134" spans="2:51" s="12" customFormat="1" ht="13.5">
      <c r="B2134" s="218"/>
      <c r="C2134" s="219"/>
      <c r="D2134" s="220" t="s">
        <v>162</v>
      </c>
      <c r="E2134" s="221" t="s">
        <v>34</v>
      </c>
      <c r="F2134" s="222" t="s">
        <v>265</v>
      </c>
      <c r="G2134" s="219"/>
      <c r="H2134" s="223" t="s">
        <v>34</v>
      </c>
      <c r="I2134" s="224"/>
      <c r="J2134" s="219"/>
      <c r="K2134" s="219"/>
      <c r="L2134" s="225"/>
      <c r="M2134" s="226"/>
      <c r="N2134" s="227"/>
      <c r="O2134" s="227"/>
      <c r="P2134" s="227"/>
      <c r="Q2134" s="227"/>
      <c r="R2134" s="227"/>
      <c r="S2134" s="227"/>
      <c r="T2134" s="228"/>
      <c r="AT2134" s="229" t="s">
        <v>162</v>
      </c>
      <c r="AU2134" s="229" t="s">
        <v>86</v>
      </c>
      <c r="AV2134" s="12" t="s">
        <v>84</v>
      </c>
      <c r="AW2134" s="12" t="s">
        <v>41</v>
      </c>
      <c r="AX2134" s="12" t="s">
        <v>77</v>
      </c>
      <c r="AY2134" s="229" t="s">
        <v>153</v>
      </c>
    </row>
    <row r="2135" spans="2:51" s="13" customFormat="1" ht="13.5">
      <c r="B2135" s="230"/>
      <c r="C2135" s="231"/>
      <c r="D2135" s="220" t="s">
        <v>162</v>
      </c>
      <c r="E2135" s="232" t="s">
        <v>34</v>
      </c>
      <c r="F2135" s="233" t="s">
        <v>266</v>
      </c>
      <c r="G2135" s="231"/>
      <c r="H2135" s="234">
        <v>12.24</v>
      </c>
      <c r="I2135" s="235"/>
      <c r="J2135" s="231"/>
      <c r="K2135" s="231"/>
      <c r="L2135" s="236"/>
      <c r="M2135" s="237"/>
      <c r="N2135" s="238"/>
      <c r="O2135" s="238"/>
      <c r="P2135" s="238"/>
      <c r="Q2135" s="238"/>
      <c r="R2135" s="238"/>
      <c r="S2135" s="238"/>
      <c r="T2135" s="239"/>
      <c r="AT2135" s="240" t="s">
        <v>162</v>
      </c>
      <c r="AU2135" s="240" t="s">
        <v>86</v>
      </c>
      <c r="AV2135" s="13" t="s">
        <v>86</v>
      </c>
      <c r="AW2135" s="13" t="s">
        <v>41</v>
      </c>
      <c r="AX2135" s="13" t="s">
        <v>77</v>
      </c>
      <c r="AY2135" s="240" t="s">
        <v>153</v>
      </c>
    </row>
    <row r="2136" spans="2:51" s="14" customFormat="1" ht="13.5">
      <c r="B2136" s="241"/>
      <c r="C2136" s="242"/>
      <c r="D2136" s="243" t="s">
        <v>162</v>
      </c>
      <c r="E2136" s="244" t="s">
        <v>34</v>
      </c>
      <c r="F2136" s="245" t="s">
        <v>168</v>
      </c>
      <c r="G2136" s="242"/>
      <c r="H2136" s="246">
        <v>103.36</v>
      </c>
      <c r="I2136" s="247"/>
      <c r="J2136" s="242"/>
      <c r="K2136" s="242"/>
      <c r="L2136" s="248"/>
      <c r="M2136" s="249"/>
      <c r="N2136" s="250"/>
      <c r="O2136" s="250"/>
      <c r="P2136" s="250"/>
      <c r="Q2136" s="250"/>
      <c r="R2136" s="250"/>
      <c r="S2136" s="250"/>
      <c r="T2136" s="251"/>
      <c r="AT2136" s="252" t="s">
        <v>162</v>
      </c>
      <c r="AU2136" s="252" t="s">
        <v>86</v>
      </c>
      <c r="AV2136" s="14" t="s">
        <v>160</v>
      </c>
      <c r="AW2136" s="14" t="s">
        <v>41</v>
      </c>
      <c r="AX2136" s="14" t="s">
        <v>84</v>
      </c>
      <c r="AY2136" s="252" t="s">
        <v>153</v>
      </c>
    </row>
    <row r="2137" spans="2:65" s="1" customFormat="1" ht="31.5" customHeight="1">
      <c r="B2137" s="43"/>
      <c r="C2137" s="206" t="s">
        <v>1830</v>
      </c>
      <c r="D2137" s="206" t="s">
        <v>155</v>
      </c>
      <c r="E2137" s="207" t="s">
        <v>1831</v>
      </c>
      <c r="F2137" s="208" t="s">
        <v>1832</v>
      </c>
      <c r="G2137" s="209" t="s">
        <v>982</v>
      </c>
      <c r="H2137" s="289"/>
      <c r="I2137" s="211"/>
      <c r="J2137" s="212">
        <f>ROUND(I2137*H2137,2)</f>
        <v>0</v>
      </c>
      <c r="K2137" s="208" t="s">
        <v>159</v>
      </c>
      <c r="L2137" s="63"/>
      <c r="M2137" s="213" t="s">
        <v>34</v>
      </c>
      <c r="N2137" s="214" t="s">
        <v>48</v>
      </c>
      <c r="O2137" s="44"/>
      <c r="P2137" s="215">
        <f>O2137*H2137</f>
        <v>0</v>
      </c>
      <c r="Q2137" s="215">
        <v>0</v>
      </c>
      <c r="R2137" s="215">
        <f>Q2137*H2137</f>
        <v>0</v>
      </c>
      <c r="S2137" s="215">
        <v>0</v>
      </c>
      <c r="T2137" s="216">
        <f>S2137*H2137</f>
        <v>0</v>
      </c>
      <c r="AR2137" s="25" t="s">
        <v>288</v>
      </c>
      <c r="AT2137" s="25" t="s">
        <v>155</v>
      </c>
      <c r="AU2137" s="25" t="s">
        <v>86</v>
      </c>
      <c r="AY2137" s="25" t="s">
        <v>153</v>
      </c>
      <c r="BE2137" s="217">
        <f>IF(N2137="základní",J2137,0)</f>
        <v>0</v>
      </c>
      <c r="BF2137" s="217">
        <f>IF(N2137="snížená",J2137,0)</f>
        <v>0</v>
      </c>
      <c r="BG2137" s="217">
        <f>IF(N2137="zákl. přenesená",J2137,0)</f>
        <v>0</v>
      </c>
      <c r="BH2137" s="217">
        <f>IF(N2137="sníž. přenesená",J2137,0)</f>
        <v>0</v>
      </c>
      <c r="BI2137" s="217">
        <f>IF(N2137="nulová",J2137,0)</f>
        <v>0</v>
      </c>
      <c r="BJ2137" s="25" t="s">
        <v>84</v>
      </c>
      <c r="BK2137" s="217">
        <f>ROUND(I2137*H2137,2)</f>
        <v>0</v>
      </c>
      <c r="BL2137" s="25" t="s">
        <v>288</v>
      </c>
      <c r="BM2137" s="25" t="s">
        <v>1833</v>
      </c>
    </row>
    <row r="2138" spans="2:63" s="11" customFormat="1" ht="29.85" customHeight="1">
      <c r="B2138" s="189"/>
      <c r="C2138" s="190"/>
      <c r="D2138" s="203" t="s">
        <v>76</v>
      </c>
      <c r="E2138" s="204" t="s">
        <v>1834</v>
      </c>
      <c r="F2138" s="204" t="s">
        <v>1835</v>
      </c>
      <c r="G2138" s="190"/>
      <c r="H2138" s="190"/>
      <c r="I2138" s="193"/>
      <c r="J2138" s="205">
        <f>BK2138</f>
        <v>0</v>
      </c>
      <c r="K2138" s="190"/>
      <c r="L2138" s="195"/>
      <c r="M2138" s="196"/>
      <c r="N2138" s="197"/>
      <c r="O2138" s="197"/>
      <c r="P2138" s="198">
        <f>SUM(P2139:P2157)</f>
        <v>0</v>
      </c>
      <c r="Q2138" s="197"/>
      <c r="R2138" s="198">
        <f>SUM(R2139:R2157)</f>
        <v>0.4347714</v>
      </c>
      <c r="S2138" s="197"/>
      <c r="T2138" s="199">
        <f>SUM(T2139:T2157)</f>
        <v>0</v>
      </c>
      <c r="AR2138" s="200" t="s">
        <v>86</v>
      </c>
      <c r="AT2138" s="201" t="s">
        <v>76</v>
      </c>
      <c r="AU2138" s="201" t="s">
        <v>84</v>
      </c>
      <c r="AY2138" s="200" t="s">
        <v>153</v>
      </c>
      <c r="BK2138" s="202">
        <f>SUM(BK2139:BK2157)</f>
        <v>0</v>
      </c>
    </row>
    <row r="2139" spans="2:65" s="1" customFormat="1" ht="31.5" customHeight="1">
      <c r="B2139" s="43"/>
      <c r="C2139" s="206" t="s">
        <v>1836</v>
      </c>
      <c r="D2139" s="206" t="s">
        <v>155</v>
      </c>
      <c r="E2139" s="207" t="s">
        <v>1837</v>
      </c>
      <c r="F2139" s="208" t="s">
        <v>1838</v>
      </c>
      <c r="G2139" s="209" t="s">
        <v>158</v>
      </c>
      <c r="H2139" s="210">
        <v>27.207</v>
      </c>
      <c r="I2139" s="211"/>
      <c r="J2139" s="212">
        <f>ROUND(I2139*H2139,2)</f>
        <v>0</v>
      </c>
      <c r="K2139" s="208" t="s">
        <v>159</v>
      </c>
      <c r="L2139" s="63"/>
      <c r="M2139" s="213" t="s">
        <v>34</v>
      </c>
      <c r="N2139" s="214" t="s">
        <v>48</v>
      </c>
      <c r="O2139" s="44"/>
      <c r="P2139" s="215">
        <f>O2139*H2139</f>
        <v>0</v>
      </c>
      <c r="Q2139" s="215">
        <v>0.003</v>
      </c>
      <c r="R2139" s="215">
        <f>Q2139*H2139</f>
        <v>0.081621</v>
      </c>
      <c r="S2139" s="215">
        <v>0</v>
      </c>
      <c r="T2139" s="216">
        <f>S2139*H2139</f>
        <v>0</v>
      </c>
      <c r="AR2139" s="25" t="s">
        <v>288</v>
      </c>
      <c r="AT2139" s="25" t="s">
        <v>155</v>
      </c>
      <c r="AU2139" s="25" t="s">
        <v>86</v>
      </c>
      <c r="AY2139" s="25" t="s">
        <v>153</v>
      </c>
      <c r="BE2139" s="217">
        <f>IF(N2139="základní",J2139,0)</f>
        <v>0</v>
      </c>
      <c r="BF2139" s="217">
        <f>IF(N2139="snížená",J2139,0)</f>
        <v>0</v>
      </c>
      <c r="BG2139" s="217">
        <f>IF(N2139="zákl. přenesená",J2139,0)</f>
        <v>0</v>
      </c>
      <c r="BH2139" s="217">
        <f>IF(N2139="sníž. přenesená",J2139,0)</f>
        <v>0</v>
      </c>
      <c r="BI2139" s="217">
        <f>IF(N2139="nulová",J2139,0)</f>
        <v>0</v>
      </c>
      <c r="BJ2139" s="25" t="s">
        <v>84</v>
      </c>
      <c r="BK2139" s="217">
        <f>ROUND(I2139*H2139,2)</f>
        <v>0</v>
      </c>
      <c r="BL2139" s="25" t="s">
        <v>288</v>
      </c>
      <c r="BM2139" s="25" t="s">
        <v>1839</v>
      </c>
    </row>
    <row r="2140" spans="2:51" s="12" customFormat="1" ht="13.5">
      <c r="B2140" s="218"/>
      <c r="C2140" s="219"/>
      <c r="D2140" s="220" t="s">
        <v>162</v>
      </c>
      <c r="E2140" s="221" t="s">
        <v>34</v>
      </c>
      <c r="F2140" s="222" t="s">
        <v>1840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162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153</v>
      </c>
    </row>
    <row r="2141" spans="2:51" s="13" customFormat="1" ht="13.5">
      <c r="B2141" s="230"/>
      <c r="C2141" s="231"/>
      <c r="D2141" s="220" t="s">
        <v>162</v>
      </c>
      <c r="E2141" s="232" t="s">
        <v>34</v>
      </c>
      <c r="F2141" s="233" t="s">
        <v>1841</v>
      </c>
      <c r="G2141" s="231"/>
      <c r="H2141" s="234">
        <v>2.7</v>
      </c>
      <c r="I2141" s="235"/>
      <c r="J2141" s="231"/>
      <c r="K2141" s="231"/>
      <c r="L2141" s="236"/>
      <c r="M2141" s="237"/>
      <c r="N2141" s="238"/>
      <c r="O2141" s="238"/>
      <c r="P2141" s="238"/>
      <c r="Q2141" s="238"/>
      <c r="R2141" s="238"/>
      <c r="S2141" s="238"/>
      <c r="T2141" s="239"/>
      <c r="AT2141" s="240" t="s">
        <v>162</v>
      </c>
      <c r="AU2141" s="240" t="s">
        <v>86</v>
      </c>
      <c r="AV2141" s="13" t="s">
        <v>86</v>
      </c>
      <c r="AW2141" s="13" t="s">
        <v>41</v>
      </c>
      <c r="AX2141" s="13" t="s">
        <v>77</v>
      </c>
      <c r="AY2141" s="240" t="s">
        <v>153</v>
      </c>
    </row>
    <row r="2142" spans="2:51" s="12" customFormat="1" ht="13.5">
      <c r="B2142" s="218"/>
      <c r="C2142" s="219"/>
      <c r="D2142" s="220" t="s">
        <v>162</v>
      </c>
      <c r="E2142" s="221" t="s">
        <v>34</v>
      </c>
      <c r="F2142" s="222" t="s">
        <v>1842</v>
      </c>
      <c r="G2142" s="219"/>
      <c r="H2142" s="223" t="s">
        <v>34</v>
      </c>
      <c r="I2142" s="224"/>
      <c r="J2142" s="219"/>
      <c r="K2142" s="219"/>
      <c r="L2142" s="225"/>
      <c r="M2142" s="226"/>
      <c r="N2142" s="227"/>
      <c r="O2142" s="227"/>
      <c r="P2142" s="227"/>
      <c r="Q2142" s="227"/>
      <c r="R2142" s="227"/>
      <c r="S2142" s="227"/>
      <c r="T2142" s="228"/>
      <c r="AT2142" s="229" t="s">
        <v>162</v>
      </c>
      <c r="AU2142" s="229" t="s">
        <v>86</v>
      </c>
      <c r="AV2142" s="12" t="s">
        <v>84</v>
      </c>
      <c r="AW2142" s="12" t="s">
        <v>41</v>
      </c>
      <c r="AX2142" s="12" t="s">
        <v>77</v>
      </c>
      <c r="AY2142" s="229" t="s">
        <v>153</v>
      </c>
    </row>
    <row r="2143" spans="2:51" s="13" customFormat="1" ht="13.5">
      <c r="B2143" s="230"/>
      <c r="C2143" s="231"/>
      <c r="D2143" s="220" t="s">
        <v>162</v>
      </c>
      <c r="E2143" s="232" t="s">
        <v>34</v>
      </c>
      <c r="F2143" s="233" t="s">
        <v>1843</v>
      </c>
      <c r="G2143" s="231"/>
      <c r="H2143" s="234">
        <v>7.101</v>
      </c>
      <c r="I2143" s="235"/>
      <c r="J2143" s="231"/>
      <c r="K2143" s="231"/>
      <c r="L2143" s="236"/>
      <c r="M2143" s="237"/>
      <c r="N2143" s="238"/>
      <c r="O2143" s="238"/>
      <c r="P2143" s="238"/>
      <c r="Q2143" s="238"/>
      <c r="R2143" s="238"/>
      <c r="S2143" s="238"/>
      <c r="T2143" s="239"/>
      <c r="AT2143" s="240" t="s">
        <v>162</v>
      </c>
      <c r="AU2143" s="240" t="s">
        <v>86</v>
      </c>
      <c r="AV2143" s="13" t="s">
        <v>86</v>
      </c>
      <c r="AW2143" s="13" t="s">
        <v>41</v>
      </c>
      <c r="AX2143" s="13" t="s">
        <v>77</v>
      </c>
      <c r="AY2143" s="240" t="s">
        <v>153</v>
      </c>
    </row>
    <row r="2144" spans="2:51" s="12" customFormat="1" ht="13.5">
      <c r="B2144" s="218"/>
      <c r="C2144" s="219"/>
      <c r="D2144" s="220" t="s">
        <v>162</v>
      </c>
      <c r="E2144" s="221" t="s">
        <v>34</v>
      </c>
      <c r="F2144" s="222" t="s">
        <v>1844</v>
      </c>
      <c r="G2144" s="219"/>
      <c r="H2144" s="223" t="s">
        <v>34</v>
      </c>
      <c r="I2144" s="224"/>
      <c r="J2144" s="219"/>
      <c r="K2144" s="219"/>
      <c r="L2144" s="225"/>
      <c r="M2144" s="226"/>
      <c r="N2144" s="227"/>
      <c r="O2144" s="227"/>
      <c r="P2144" s="227"/>
      <c r="Q2144" s="227"/>
      <c r="R2144" s="227"/>
      <c r="S2144" s="227"/>
      <c r="T2144" s="228"/>
      <c r="AT2144" s="229" t="s">
        <v>162</v>
      </c>
      <c r="AU2144" s="229" t="s">
        <v>86</v>
      </c>
      <c r="AV2144" s="12" t="s">
        <v>84</v>
      </c>
      <c r="AW2144" s="12" t="s">
        <v>41</v>
      </c>
      <c r="AX2144" s="12" t="s">
        <v>77</v>
      </c>
      <c r="AY2144" s="229" t="s">
        <v>153</v>
      </c>
    </row>
    <row r="2145" spans="2:51" s="13" customFormat="1" ht="13.5">
      <c r="B2145" s="230"/>
      <c r="C2145" s="231"/>
      <c r="D2145" s="220" t="s">
        <v>162</v>
      </c>
      <c r="E2145" s="232" t="s">
        <v>34</v>
      </c>
      <c r="F2145" s="233" t="s">
        <v>1845</v>
      </c>
      <c r="G2145" s="231"/>
      <c r="H2145" s="234">
        <v>17.406</v>
      </c>
      <c r="I2145" s="235"/>
      <c r="J2145" s="231"/>
      <c r="K2145" s="231"/>
      <c r="L2145" s="236"/>
      <c r="M2145" s="237"/>
      <c r="N2145" s="238"/>
      <c r="O2145" s="238"/>
      <c r="P2145" s="238"/>
      <c r="Q2145" s="238"/>
      <c r="R2145" s="238"/>
      <c r="S2145" s="238"/>
      <c r="T2145" s="239"/>
      <c r="AT2145" s="240" t="s">
        <v>162</v>
      </c>
      <c r="AU2145" s="240" t="s">
        <v>86</v>
      </c>
      <c r="AV2145" s="13" t="s">
        <v>86</v>
      </c>
      <c r="AW2145" s="13" t="s">
        <v>41</v>
      </c>
      <c r="AX2145" s="13" t="s">
        <v>77</v>
      </c>
      <c r="AY2145" s="240" t="s">
        <v>153</v>
      </c>
    </row>
    <row r="2146" spans="2:51" s="14" customFormat="1" ht="13.5">
      <c r="B2146" s="241"/>
      <c r="C2146" s="242"/>
      <c r="D2146" s="243" t="s">
        <v>162</v>
      </c>
      <c r="E2146" s="244" t="s">
        <v>34</v>
      </c>
      <c r="F2146" s="245" t="s">
        <v>168</v>
      </c>
      <c r="G2146" s="242"/>
      <c r="H2146" s="246">
        <v>27.207</v>
      </c>
      <c r="I2146" s="247"/>
      <c r="J2146" s="242"/>
      <c r="K2146" s="242"/>
      <c r="L2146" s="248"/>
      <c r="M2146" s="249"/>
      <c r="N2146" s="250"/>
      <c r="O2146" s="250"/>
      <c r="P2146" s="250"/>
      <c r="Q2146" s="250"/>
      <c r="R2146" s="250"/>
      <c r="S2146" s="250"/>
      <c r="T2146" s="251"/>
      <c r="AT2146" s="252" t="s">
        <v>162</v>
      </c>
      <c r="AU2146" s="252" t="s">
        <v>86</v>
      </c>
      <c r="AV2146" s="14" t="s">
        <v>160</v>
      </c>
      <c r="AW2146" s="14" t="s">
        <v>41</v>
      </c>
      <c r="AX2146" s="14" t="s">
        <v>84</v>
      </c>
      <c r="AY2146" s="252" t="s">
        <v>153</v>
      </c>
    </row>
    <row r="2147" spans="2:65" s="1" customFormat="1" ht="22.5" customHeight="1">
      <c r="B2147" s="43"/>
      <c r="C2147" s="277" t="s">
        <v>1846</v>
      </c>
      <c r="D2147" s="277" t="s">
        <v>928</v>
      </c>
      <c r="E2147" s="278" t="s">
        <v>1847</v>
      </c>
      <c r="F2147" s="279" t="s">
        <v>1848</v>
      </c>
      <c r="G2147" s="280" t="s">
        <v>158</v>
      </c>
      <c r="H2147" s="281">
        <v>29.928</v>
      </c>
      <c r="I2147" s="282"/>
      <c r="J2147" s="283">
        <f>ROUND(I2147*H2147,2)</f>
        <v>0</v>
      </c>
      <c r="K2147" s="279" t="s">
        <v>159</v>
      </c>
      <c r="L2147" s="284"/>
      <c r="M2147" s="285" t="s">
        <v>34</v>
      </c>
      <c r="N2147" s="286" t="s">
        <v>48</v>
      </c>
      <c r="O2147" s="44"/>
      <c r="P2147" s="215">
        <f>O2147*H2147</f>
        <v>0</v>
      </c>
      <c r="Q2147" s="215">
        <v>0.0118</v>
      </c>
      <c r="R2147" s="215">
        <f>Q2147*H2147</f>
        <v>0.3531504</v>
      </c>
      <c r="S2147" s="215">
        <v>0</v>
      </c>
      <c r="T2147" s="216">
        <f>S2147*H2147</f>
        <v>0</v>
      </c>
      <c r="AR2147" s="25" t="s">
        <v>420</v>
      </c>
      <c r="AT2147" s="25" t="s">
        <v>928</v>
      </c>
      <c r="AU2147" s="25" t="s">
        <v>86</v>
      </c>
      <c r="AY2147" s="25" t="s">
        <v>153</v>
      </c>
      <c r="BE2147" s="217">
        <f>IF(N2147="základní",J2147,0)</f>
        <v>0</v>
      </c>
      <c r="BF2147" s="217">
        <f>IF(N2147="snížená",J2147,0)</f>
        <v>0</v>
      </c>
      <c r="BG2147" s="217">
        <f>IF(N2147="zákl. přenesená",J2147,0)</f>
        <v>0</v>
      </c>
      <c r="BH2147" s="217">
        <f>IF(N2147="sníž. přenesená",J2147,0)</f>
        <v>0</v>
      </c>
      <c r="BI2147" s="217">
        <f>IF(N2147="nulová",J2147,0)</f>
        <v>0</v>
      </c>
      <c r="BJ2147" s="25" t="s">
        <v>84</v>
      </c>
      <c r="BK2147" s="217">
        <f>ROUND(I2147*H2147,2)</f>
        <v>0</v>
      </c>
      <c r="BL2147" s="25" t="s">
        <v>288</v>
      </c>
      <c r="BM2147" s="25" t="s">
        <v>1849</v>
      </c>
    </row>
    <row r="2148" spans="2:51" s="12" customFormat="1" ht="13.5">
      <c r="B2148" s="218"/>
      <c r="C2148" s="219"/>
      <c r="D2148" s="220" t="s">
        <v>162</v>
      </c>
      <c r="E2148" s="221" t="s">
        <v>34</v>
      </c>
      <c r="F2148" s="222" t="s">
        <v>1840</v>
      </c>
      <c r="G2148" s="219"/>
      <c r="H2148" s="223" t="s">
        <v>34</v>
      </c>
      <c r="I2148" s="224"/>
      <c r="J2148" s="219"/>
      <c r="K2148" s="219"/>
      <c r="L2148" s="225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162</v>
      </c>
      <c r="AU2148" s="229" t="s">
        <v>86</v>
      </c>
      <c r="AV2148" s="12" t="s">
        <v>84</v>
      </c>
      <c r="AW2148" s="12" t="s">
        <v>41</v>
      </c>
      <c r="AX2148" s="12" t="s">
        <v>77</v>
      </c>
      <c r="AY2148" s="229" t="s">
        <v>153</v>
      </c>
    </row>
    <row r="2149" spans="2:51" s="13" customFormat="1" ht="13.5">
      <c r="B2149" s="230"/>
      <c r="C2149" s="231"/>
      <c r="D2149" s="220" t="s">
        <v>162</v>
      </c>
      <c r="E2149" s="232" t="s">
        <v>34</v>
      </c>
      <c r="F2149" s="233" t="s">
        <v>1841</v>
      </c>
      <c r="G2149" s="231"/>
      <c r="H2149" s="234">
        <v>2.7</v>
      </c>
      <c r="I2149" s="235"/>
      <c r="J2149" s="231"/>
      <c r="K2149" s="231"/>
      <c r="L2149" s="236"/>
      <c r="M2149" s="237"/>
      <c r="N2149" s="238"/>
      <c r="O2149" s="238"/>
      <c r="P2149" s="238"/>
      <c r="Q2149" s="238"/>
      <c r="R2149" s="238"/>
      <c r="S2149" s="238"/>
      <c r="T2149" s="239"/>
      <c r="AT2149" s="240" t="s">
        <v>162</v>
      </c>
      <c r="AU2149" s="240" t="s">
        <v>86</v>
      </c>
      <c r="AV2149" s="13" t="s">
        <v>86</v>
      </c>
      <c r="AW2149" s="13" t="s">
        <v>41</v>
      </c>
      <c r="AX2149" s="13" t="s">
        <v>77</v>
      </c>
      <c r="AY2149" s="240" t="s">
        <v>153</v>
      </c>
    </row>
    <row r="2150" spans="2:51" s="12" customFormat="1" ht="13.5">
      <c r="B2150" s="218"/>
      <c r="C2150" s="219"/>
      <c r="D2150" s="220" t="s">
        <v>162</v>
      </c>
      <c r="E2150" s="221" t="s">
        <v>34</v>
      </c>
      <c r="F2150" s="222" t="s">
        <v>1842</v>
      </c>
      <c r="G2150" s="219"/>
      <c r="H2150" s="223" t="s">
        <v>34</v>
      </c>
      <c r="I2150" s="224"/>
      <c r="J2150" s="219"/>
      <c r="K2150" s="219"/>
      <c r="L2150" s="225"/>
      <c r="M2150" s="226"/>
      <c r="N2150" s="227"/>
      <c r="O2150" s="227"/>
      <c r="P2150" s="227"/>
      <c r="Q2150" s="227"/>
      <c r="R2150" s="227"/>
      <c r="S2150" s="227"/>
      <c r="T2150" s="228"/>
      <c r="AT2150" s="229" t="s">
        <v>162</v>
      </c>
      <c r="AU2150" s="229" t="s">
        <v>86</v>
      </c>
      <c r="AV2150" s="12" t="s">
        <v>84</v>
      </c>
      <c r="AW2150" s="12" t="s">
        <v>41</v>
      </c>
      <c r="AX2150" s="12" t="s">
        <v>77</v>
      </c>
      <c r="AY2150" s="229" t="s">
        <v>153</v>
      </c>
    </row>
    <row r="2151" spans="2:51" s="13" customFormat="1" ht="13.5">
      <c r="B2151" s="230"/>
      <c r="C2151" s="231"/>
      <c r="D2151" s="220" t="s">
        <v>162</v>
      </c>
      <c r="E2151" s="232" t="s">
        <v>34</v>
      </c>
      <c r="F2151" s="233" t="s">
        <v>1843</v>
      </c>
      <c r="G2151" s="231"/>
      <c r="H2151" s="234">
        <v>7.101</v>
      </c>
      <c r="I2151" s="235"/>
      <c r="J2151" s="231"/>
      <c r="K2151" s="231"/>
      <c r="L2151" s="236"/>
      <c r="M2151" s="237"/>
      <c r="N2151" s="238"/>
      <c r="O2151" s="238"/>
      <c r="P2151" s="238"/>
      <c r="Q2151" s="238"/>
      <c r="R2151" s="238"/>
      <c r="S2151" s="238"/>
      <c r="T2151" s="239"/>
      <c r="AT2151" s="240" t="s">
        <v>162</v>
      </c>
      <c r="AU2151" s="240" t="s">
        <v>86</v>
      </c>
      <c r="AV2151" s="13" t="s">
        <v>86</v>
      </c>
      <c r="AW2151" s="13" t="s">
        <v>41</v>
      </c>
      <c r="AX2151" s="13" t="s">
        <v>77</v>
      </c>
      <c r="AY2151" s="240" t="s">
        <v>153</v>
      </c>
    </row>
    <row r="2152" spans="2:51" s="12" customFormat="1" ht="13.5">
      <c r="B2152" s="218"/>
      <c r="C2152" s="219"/>
      <c r="D2152" s="220" t="s">
        <v>162</v>
      </c>
      <c r="E2152" s="221" t="s">
        <v>34</v>
      </c>
      <c r="F2152" s="222" t="s">
        <v>1844</v>
      </c>
      <c r="G2152" s="219"/>
      <c r="H2152" s="223" t="s">
        <v>34</v>
      </c>
      <c r="I2152" s="224"/>
      <c r="J2152" s="219"/>
      <c r="K2152" s="219"/>
      <c r="L2152" s="225"/>
      <c r="M2152" s="226"/>
      <c r="N2152" s="227"/>
      <c r="O2152" s="227"/>
      <c r="P2152" s="227"/>
      <c r="Q2152" s="227"/>
      <c r="R2152" s="227"/>
      <c r="S2152" s="227"/>
      <c r="T2152" s="228"/>
      <c r="AT2152" s="229" t="s">
        <v>162</v>
      </c>
      <c r="AU2152" s="229" t="s">
        <v>86</v>
      </c>
      <c r="AV2152" s="12" t="s">
        <v>84</v>
      </c>
      <c r="AW2152" s="12" t="s">
        <v>41</v>
      </c>
      <c r="AX2152" s="12" t="s">
        <v>77</v>
      </c>
      <c r="AY2152" s="229" t="s">
        <v>153</v>
      </c>
    </row>
    <row r="2153" spans="2:51" s="13" customFormat="1" ht="13.5">
      <c r="B2153" s="230"/>
      <c r="C2153" s="231"/>
      <c r="D2153" s="220" t="s">
        <v>162</v>
      </c>
      <c r="E2153" s="232" t="s">
        <v>34</v>
      </c>
      <c r="F2153" s="233" t="s">
        <v>1845</v>
      </c>
      <c r="G2153" s="231"/>
      <c r="H2153" s="234">
        <v>17.406</v>
      </c>
      <c r="I2153" s="235"/>
      <c r="J2153" s="231"/>
      <c r="K2153" s="231"/>
      <c r="L2153" s="236"/>
      <c r="M2153" s="237"/>
      <c r="N2153" s="238"/>
      <c r="O2153" s="238"/>
      <c r="P2153" s="238"/>
      <c r="Q2153" s="238"/>
      <c r="R2153" s="238"/>
      <c r="S2153" s="238"/>
      <c r="T2153" s="239"/>
      <c r="AT2153" s="240" t="s">
        <v>162</v>
      </c>
      <c r="AU2153" s="240" t="s">
        <v>86</v>
      </c>
      <c r="AV2153" s="13" t="s">
        <v>86</v>
      </c>
      <c r="AW2153" s="13" t="s">
        <v>41</v>
      </c>
      <c r="AX2153" s="13" t="s">
        <v>77</v>
      </c>
      <c r="AY2153" s="240" t="s">
        <v>153</v>
      </c>
    </row>
    <row r="2154" spans="2:51" s="14" customFormat="1" ht="13.5">
      <c r="B2154" s="241"/>
      <c r="C2154" s="242"/>
      <c r="D2154" s="220" t="s">
        <v>162</v>
      </c>
      <c r="E2154" s="253" t="s">
        <v>34</v>
      </c>
      <c r="F2154" s="254" t="s">
        <v>168</v>
      </c>
      <c r="G2154" s="242"/>
      <c r="H2154" s="255">
        <v>27.207</v>
      </c>
      <c r="I2154" s="247"/>
      <c r="J2154" s="242"/>
      <c r="K2154" s="242"/>
      <c r="L2154" s="248"/>
      <c r="M2154" s="249"/>
      <c r="N2154" s="250"/>
      <c r="O2154" s="250"/>
      <c r="P2154" s="250"/>
      <c r="Q2154" s="250"/>
      <c r="R2154" s="250"/>
      <c r="S2154" s="250"/>
      <c r="T2154" s="251"/>
      <c r="AT2154" s="252" t="s">
        <v>162</v>
      </c>
      <c r="AU2154" s="252" t="s">
        <v>86</v>
      </c>
      <c r="AV2154" s="14" t="s">
        <v>160</v>
      </c>
      <c r="AW2154" s="14" t="s">
        <v>41</v>
      </c>
      <c r="AX2154" s="14" t="s">
        <v>77</v>
      </c>
      <c r="AY2154" s="252" t="s">
        <v>153</v>
      </c>
    </row>
    <row r="2155" spans="2:51" s="13" customFormat="1" ht="13.5">
      <c r="B2155" s="230"/>
      <c r="C2155" s="231"/>
      <c r="D2155" s="220" t="s">
        <v>162</v>
      </c>
      <c r="E2155" s="232" t="s">
        <v>34</v>
      </c>
      <c r="F2155" s="233" t="s">
        <v>1850</v>
      </c>
      <c r="G2155" s="231"/>
      <c r="H2155" s="234">
        <v>29.928</v>
      </c>
      <c r="I2155" s="235"/>
      <c r="J2155" s="231"/>
      <c r="K2155" s="231"/>
      <c r="L2155" s="236"/>
      <c r="M2155" s="237"/>
      <c r="N2155" s="238"/>
      <c r="O2155" s="238"/>
      <c r="P2155" s="238"/>
      <c r="Q2155" s="238"/>
      <c r="R2155" s="238"/>
      <c r="S2155" s="238"/>
      <c r="T2155" s="239"/>
      <c r="AT2155" s="240" t="s">
        <v>162</v>
      </c>
      <c r="AU2155" s="240" t="s">
        <v>86</v>
      </c>
      <c r="AV2155" s="13" t="s">
        <v>86</v>
      </c>
      <c r="AW2155" s="13" t="s">
        <v>41</v>
      </c>
      <c r="AX2155" s="13" t="s">
        <v>77</v>
      </c>
      <c r="AY2155" s="240" t="s">
        <v>153</v>
      </c>
    </row>
    <row r="2156" spans="2:51" s="14" customFormat="1" ht="13.5">
      <c r="B2156" s="241"/>
      <c r="C2156" s="242"/>
      <c r="D2156" s="243" t="s">
        <v>162</v>
      </c>
      <c r="E2156" s="244" t="s">
        <v>34</v>
      </c>
      <c r="F2156" s="245" t="s">
        <v>168</v>
      </c>
      <c r="G2156" s="242"/>
      <c r="H2156" s="246">
        <v>29.928</v>
      </c>
      <c r="I2156" s="247"/>
      <c r="J2156" s="242"/>
      <c r="K2156" s="242"/>
      <c r="L2156" s="248"/>
      <c r="M2156" s="249"/>
      <c r="N2156" s="250"/>
      <c r="O2156" s="250"/>
      <c r="P2156" s="250"/>
      <c r="Q2156" s="250"/>
      <c r="R2156" s="250"/>
      <c r="S2156" s="250"/>
      <c r="T2156" s="251"/>
      <c r="AT2156" s="252" t="s">
        <v>162</v>
      </c>
      <c r="AU2156" s="252" t="s">
        <v>86</v>
      </c>
      <c r="AV2156" s="14" t="s">
        <v>160</v>
      </c>
      <c r="AW2156" s="14" t="s">
        <v>41</v>
      </c>
      <c r="AX2156" s="14" t="s">
        <v>84</v>
      </c>
      <c r="AY2156" s="252" t="s">
        <v>153</v>
      </c>
    </row>
    <row r="2157" spans="2:65" s="1" customFormat="1" ht="31.5" customHeight="1">
      <c r="B2157" s="43"/>
      <c r="C2157" s="206" t="s">
        <v>1851</v>
      </c>
      <c r="D2157" s="206" t="s">
        <v>155</v>
      </c>
      <c r="E2157" s="207" t="s">
        <v>1852</v>
      </c>
      <c r="F2157" s="208" t="s">
        <v>1853</v>
      </c>
      <c r="G2157" s="209" t="s">
        <v>218</v>
      </c>
      <c r="H2157" s="210">
        <v>0.435</v>
      </c>
      <c r="I2157" s="211"/>
      <c r="J2157" s="212">
        <f>ROUND(I2157*H2157,2)</f>
        <v>0</v>
      </c>
      <c r="K2157" s="208" t="s">
        <v>159</v>
      </c>
      <c r="L2157" s="63"/>
      <c r="M2157" s="213" t="s">
        <v>34</v>
      </c>
      <c r="N2157" s="214" t="s">
        <v>48</v>
      </c>
      <c r="O2157" s="44"/>
      <c r="P2157" s="215">
        <f>O2157*H2157</f>
        <v>0</v>
      </c>
      <c r="Q2157" s="215">
        <v>0</v>
      </c>
      <c r="R2157" s="215">
        <f>Q2157*H2157</f>
        <v>0</v>
      </c>
      <c r="S2157" s="215">
        <v>0</v>
      </c>
      <c r="T2157" s="216">
        <f>S2157*H2157</f>
        <v>0</v>
      </c>
      <c r="AR2157" s="25" t="s">
        <v>288</v>
      </c>
      <c r="AT2157" s="25" t="s">
        <v>155</v>
      </c>
      <c r="AU2157" s="25" t="s">
        <v>86</v>
      </c>
      <c r="AY2157" s="25" t="s">
        <v>153</v>
      </c>
      <c r="BE2157" s="217">
        <f>IF(N2157="základní",J2157,0)</f>
        <v>0</v>
      </c>
      <c r="BF2157" s="217">
        <f>IF(N2157="snížená",J2157,0)</f>
        <v>0</v>
      </c>
      <c r="BG2157" s="217">
        <f>IF(N2157="zákl. přenesená",J2157,0)</f>
        <v>0</v>
      </c>
      <c r="BH2157" s="217">
        <f>IF(N2157="sníž. přenesená",J2157,0)</f>
        <v>0</v>
      </c>
      <c r="BI2157" s="217">
        <f>IF(N2157="nulová",J2157,0)</f>
        <v>0</v>
      </c>
      <c r="BJ2157" s="25" t="s">
        <v>84</v>
      </c>
      <c r="BK2157" s="217">
        <f>ROUND(I2157*H2157,2)</f>
        <v>0</v>
      </c>
      <c r="BL2157" s="25" t="s">
        <v>288</v>
      </c>
      <c r="BM2157" s="25" t="s">
        <v>1854</v>
      </c>
    </row>
    <row r="2158" spans="2:63" s="11" customFormat="1" ht="29.85" customHeight="1">
      <c r="B2158" s="189"/>
      <c r="C2158" s="190"/>
      <c r="D2158" s="203" t="s">
        <v>76</v>
      </c>
      <c r="E2158" s="204" t="s">
        <v>534</v>
      </c>
      <c r="F2158" s="204" t="s">
        <v>535</v>
      </c>
      <c r="G2158" s="190"/>
      <c r="H2158" s="190"/>
      <c r="I2158" s="193"/>
      <c r="J2158" s="205">
        <f>BK2158</f>
        <v>0</v>
      </c>
      <c r="K2158" s="190"/>
      <c r="L2158" s="195"/>
      <c r="M2158" s="196"/>
      <c r="N2158" s="197"/>
      <c r="O2158" s="197"/>
      <c r="P2158" s="198">
        <f>SUM(P2159:P2333)</f>
        <v>0</v>
      </c>
      <c r="Q2158" s="197"/>
      <c r="R2158" s="198">
        <f>SUM(R2159:R2333)</f>
        <v>0.75343514</v>
      </c>
      <c r="S2158" s="197"/>
      <c r="T2158" s="199">
        <f>SUM(T2159:T2333)</f>
        <v>0</v>
      </c>
      <c r="AR2158" s="200" t="s">
        <v>86</v>
      </c>
      <c r="AT2158" s="201" t="s">
        <v>76</v>
      </c>
      <c r="AU2158" s="201" t="s">
        <v>84</v>
      </c>
      <c r="AY2158" s="200" t="s">
        <v>153</v>
      </c>
      <c r="BK2158" s="202">
        <f>SUM(BK2159:BK2333)</f>
        <v>0</v>
      </c>
    </row>
    <row r="2159" spans="2:65" s="1" customFormat="1" ht="31.5" customHeight="1">
      <c r="B2159" s="43"/>
      <c r="C2159" s="206" t="s">
        <v>1855</v>
      </c>
      <c r="D2159" s="206" t="s">
        <v>155</v>
      </c>
      <c r="E2159" s="207" t="s">
        <v>1856</v>
      </c>
      <c r="F2159" s="208" t="s">
        <v>1857</v>
      </c>
      <c r="G2159" s="209" t="s">
        <v>158</v>
      </c>
      <c r="H2159" s="210">
        <v>897.793</v>
      </c>
      <c r="I2159" s="211"/>
      <c r="J2159" s="212">
        <f>ROUND(I2159*H2159,2)</f>
        <v>0</v>
      </c>
      <c r="K2159" s="208" t="s">
        <v>159</v>
      </c>
      <c r="L2159" s="63"/>
      <c r="M2159" s="213" t="s">
        <v>34</v>
      </c>
      <c r="N2159" s="214" t="s">
        <v>48</v>
      </c>
      <c r="O2159" s="44"/>
      <c r="P2159" s="215">
        <f>O2159*H2159</f>
        <v>0</v>
      </c>
      <c r="Q2159" s="215">
        <v>0.00022</v>
      </c>
      <c r="R2159" s="215">
        <f>Q2159*H2159</f>
        <v>0.19751446</v>
      </c>
      <c r="S2159" s="215">
        <v>0</v>
      </c>
      <c r="T2159" s="216">
        <f>S2159*H2159</f>
        <v>0</v>
      </c>
      <c r="AR2159" s="25" t="s">
        <v>288</v>
      </c>
      <c r="AT2159" s="25" t="s">
        <v>155</v>
      </c>
      <c r="AU2159" s="25" t="s">
        <v>86</v>
      </c>
      <c r="AY2159" s="25" t="s">
        <v>153</v>
      </c>
      <c r="BE2159" s="217">
        <f>IF(N2159="základní",J2159,0)</f>
        <v>0</v>
      </c>
      <c r="BF2159" s="217">
        <f>IF(N2159="snížená",J2159,0)</f>
        <v>0</v>
      </c>
      <c r="BG2159" s="217">
        <f>IF(N2159="zákl. přenesená",J2159,0)</f>
        <v>0</v>
      </c>
      <c r="BH2159" s="217">
        <f>IF(N2159="sníž. přenesená",J2159,0)</f>
        <v>0</v>
      </c>
      <c r="BI2159" s="217">
        <f>IF(N2159="nulová",J2159,0)</f>
        <v>0</v>
      </c>
      <c r="BJ2159" s="25" t="s">
        <v>84</v>
      </c>
      <c r="BK2159" s="217">
        <f>ROUND(I2159*H2159,2)</f>
        <v>0</v>
      </c>
      <c r="BL2159" s="25" t="s">
        <v>288</v>
      </c>
      <c r="BM2159" s="25" t="s">
        <v>1858</v>
      </c>
    </row>
    <row r="2160" spans="2:51" s="12" customFormat="1" ht="13.5">
      <c r="B2160" s="218"/>
      <c r="C2160" s="219"/>
      <c r="D2160" s="220" t="s">
        <v>162</v>
      </c>
      <c r="E2160" s="221" t="s">
        <v>34</v>
      </c>
      <c r="F2160" s="222" t="s">
        <v>1859</v>
      </c>
      <c r="G2160" s="219"/>
      <c r="H2160" s="223" t="s">
        <v>34</v>
      </c>
      <c r="I2160" s="224"/>
      <c r="J2160" s="219"/>
      <c r="K2160" s="219"/>
      <c r="L2160" s="225"/>
      <c r="M2160" s="226"/>
      <c r="N2160" s="227"/>
      <c r="O2160" s="227"/>
      <c r="P2160" s="227"/>
      <c r="Q2160" s="227"/>
      <c r="R2160" s="227"/>
      <c r="S2160" s="227"/>
      <c r="T2160" s="228"/>
      <c r="AT2160" s="229" t="s">
        <v>162</v>
      </c>
      <c r="AU2160" s="229" t="s">
        <v>86</v>
      </c>
      <c r="AV2160" s="12" t="s">
        <v>84</v>
      </c>
      <c r="AW2160" s="12" t="s">
        <v>41</v>
      </c>
      <c r="AX2160" s="12" t="s">
        <v>77</v>
      </c>
      <c r="AY2160" s="229" t="s">
        <v>153</v>
      </c>
    </row>
    <row r="2161" spans="2:51" s="12" customFormat="1" ht="13.5">
      <c r="B2161" s="218"/>
      <c r="C2161" s="219"/>
      <c r="D2161" s="220" t="s">
        <v>162</v>
      </c>
      <c r="E2161" s="221" t="s">
        <v>34</v>
      </c>
      <c r="F2161" s="222" t="s">
        <v>406</v>
      </c>
      <c r="G2161" s="219"/>
      <c r="H2161" s="223" t="s">
        <v>34</v>
      </c>
      <c r="I2161" s="224"/>
      <c r="J2161" s="219"/>
      <c r="K2161" s="219"/>
      <c r="L2161" s="225"/>
      <c r="M2161" s="226"/>
      <c r="N2161" s="227"/>
      <c r="O2161" s="227"/>
      <c r="P2161" s="227"/>
      <c r="Q2161" s="227"/>
      <c r="R2161" s="227"/>
      <c r="S2161" s="227"/>
      <c r="T2161" s="228"/>
      <c r="AT2161" s="229" t="s">
        <v>162</v>
      </c>
      <c r="AU2161" s="229" t="s">
        <v>86</v>
      </c>
      <c r="AV2161" s="12" t="s">
        <v>84</v>
      </c>
      <c r="AW2161" s="12" t="s">
        <v>41</v>
      </c>
      <c r="AX2161" s="12" t="s">
        <v>77</v>
      </c>
      <c r="AY2161" s="229" t="s">
        <v>153</v>
      </c>
    </row>
    <row r="2162" spans="2:51" s="12" customFormat="1" ht="13.5">
      <c r="B2162" s="218"/>
      <c r="C2162" s="219"/>
      <c r="D2162" s="220" t="s">
        <v>162</v>
      </c>
      <c r="E2162" s="221" t="s">
        <v>34</v>
      </c>
      <c r="F2162" s="222" t="s">
        <v>907</v>
      </c>
      <c r="G2162" s="219"/>
      <c r="H2162" s="223" t="s">
        <v>34</v>
      </c>
      <c r="I2162" s="224"/>
      <c r="J2162" s="219"/>
      <c r="K2162" s="219"/>
      <c r="L2162" s="225"/>
      <c r="M2162" s="226"/>
      <c r="N2162" s="227"/>
      <c r="O2162" s="227"/>
      <c r="P2162" s="227"/>
      <c r="Q2162" s="227"/>
      <c r="R2162" s="227"/>
      <c r="S2162" s="227"/>
      <c r="T2162" s="228"/>
      <c r="AT2162" s="229" t="s">
        <v>162</v>
      </c>
      <c r="AU2162" s="229" t="s">
        <v>86</v>
      </c>
      <c r="AV2162" s="12" t="s">
        <v>84</v>
      </c>
      <c r="AW2162" s="12" t="s">
        <v>41</v>
      </c>
      <c r="AX2162" s="12" t="s">
        <v>77</v>
      </c>
      <c r="AY2162" s="229" t="s">
        <v>153</v>
      </c>
    </row>
    <row r="2163" spans="2:51" s="13" customFormat="1" ht="13.5">
      <c r="B2163" s="230"/>
      <c r="C2163" s="231"/>
      <c r="D2163" s="220" t="s">
        <v>162</v>
      </c>
      <c r="E2163" s="232" t="s">
        <v>34</v>
      </c>
      <c r="F2163" s="233" t="s">
        <v>1860</v>
      </c>
      <c r="G2163" s="231"/>
      <c r="H2163" s="234">
        <v>67.678</v>
      </c>
      <c r="I2163" s="235"/>
      <c r="J2163" s="231"/>
      <c r="K2163" s="231"/>
      <c r="L2163" s="236"/>
      <c r="M2163" s="237"/>
      <c r="N2163" s="238"/>
      <c r="O2163" s="238"/>
      <c r="P2163" s="238"/>
      <c r="Q2163" s="238"/>
      <c r="R2163" s="238"/>
      <c r="S2163" s="238"/>
      <c r="T2163" s="239"/>
      <c r="AT2163" s="240" t="s">
        <v>162</v>
      </c>
      <c r="AU2163" s="240" t="s">
        <v>86</v>
      </c>
      <c r="AV2163" s="13" t="s">
        <v>86</v>
      </c>
      <c r="AW2163" s="13" t="s">
        <v>41</v>
      </c>
      <c r="AX2163" s="13" t="s">
        <v>77</v>
      </c>
      <c r="AY2163" s="240" t="s">
        <v>153</v>
      </c>
    </row>
    <row r="2164" spans="2:51" s="12" customFormat="1" ht="13.5">
      <c r="B2164" s="218"/>
      <c r="C2164" s="219"/>
      <c r="D2164" s="220" t="s">
        <v>162</v>
      </c>
      <c r="E2164" s="221" t="s">
        <v>34</v>
      </c>
      <c r="F2164" s="222" t="s">
        <v>308</v>
      </c>
      <c r="G2164" s="219"/>
      <c r="H2164" s="223" t="s">
        <v>34</v>
      </c>
      <c r="I2164" s="224"/>
      <c r="J2164" s="219"/>
      <c r="K2164" s="219"/>
      <c r="L2164" s="225"/>
      <c r="M2164" s="226"/>
      <c r="N2164" s="227"/>
      <c r="O2164" s="227"/>
      <c r="P2164" s="227"/>
      <c r="Q2164" s="227"/>
      <c r="R2164" s="227"/>
      <c r="S2164" s="227"/>
      <c r="T2164" s="228"/>
      <c r="AT2164" s="229" t="s">
        <v>162</v>
      </c>
      <c r="AU2164" s="229" t="s">
        <v>86</v>
      </c>
      <c r="AV2164" s="12" t="s">
        <v>84</v>
      </c>
      <c r="AW2164" s="12" t="s">
        <v>41</v>
      </c>
      <c r="AX2164" s="12" t="s">
        <v>77</v>
      </c>
      <c r="AY2164" s="229" t="s">
        <v>153</v>
      </c>
    </row>
    <row r="2165" spans="2:51" s="12" customFormat="1" ht="13.5">
      <c r="B2165" s="218"/>
      <c r="C2165" s="219"/>
      <c r="D2165" s="220" t="s">
        <v>162</v>
      </c>
      <c r="E2165" s="221" t="s">
        <v>34</v>
      </c>
      <c r="F2165" s="222" t="s">
        <v>909</v>
      </c>
      <c r="G2165" s="219"/>
      <c r="H2165" s="223" t="s">
        <v>34</v>
      </c>
      <c r="I2165" s="224"/>
      <c r="J2165" s="219"/>
      <c r="K2165" s="219"/>
      <c r="L2165" s="225"/>
      <c r="M2165" s="226"/>
      <c r="N2165" s="227"/>
      <c r="O2165" s="227"/>
      <c r="P2165" s="227"/>
      <c r="Q2165" s="227"/>
      <c r="R2165" s="227"/>
      <c r="S2165" s="227"/>
      <c r="T2165" s="228"/>
      <c r="AT2165" s="229" t="s">
        <v>162</v>
      </c>
      <c r="AU2165" s="229" t="s">
        <v>86</v>
      </c>
      <c r="AV2165" s="12" t="s">
        <v>84</v>
      </c>
      <c r="AW2165" s="12" t="s">
        <v>41</v>
      </c>
      <c r="AX2165" s="12" t="s">
        <v>77</v>
      </c>
      <c r="AY2165" s="229" t="s">
        <v>153</v>
      </c>
    </row>
    <row r="2166" spans="2:51" s="13" customFormat="1" ht="13.5">
      <c r="B2166" s="230"/>
      <c r="C2166" s="231"/>
      <c r="D2166" s="220" t="s">
        <v>162</v>
      </c>
      <c r="E2166" s="232" t="s">
        <v>34</v>
      </c>
      <c r="F2166" s="233" t="s">
        <v>1861</v>
      </c>
      <c r="G2166" s="231"/>
      <c r="H2166" s="234">
        <v>135.626</v>
      </c>
      <c r="I2166" s="235"/>
      <c r="J2166" s="231"/>
      <c r="K2166" s="231"/>
      <c r="L2166" s="236"/>
      <c r="M2166" s="237"/>
      <c r="N2166" s="238"/>
      <c r="O2166" s="238"/>
      <c r="P2166" s="238"/>
      <c r="Q2166" s="238"/>
      <c r="R2166" s="238"/>
      <c r="S2166" s="238"/>
      <c r="T2166" s="239"/>
      <c r="AT2166" s="240" t="s">
        <v>162</v>
      </c>
      <c r="AU2166" s="240" t="s">
        <v>86</v>
      </c>
      <c r="AV2166" s="13" t="s">
        <v>86</v>
      </c>
      <c r="AW2166" s="13" t="s">
        <v>41</v>
      </c>
      <c r="AX2166" s="13" t="s">
        <v>77</v>
      </c>
      <c r="AY2166" s="240" t="s">
        <v>153</v>
      </c>
    </row>
    <row r="2167" spans="2:51" s="14" customFormat="1" ht="13.5">
      <c r="B2167" s="241"/>
      <c r="C2167" s="242"/>
      <c r="D2167" s="220" t="s">
        <v>162</v>
      </c>
      <c r="E2167" s="253" t="s">
        <v>34</v>
      </c>
      <c r="F2167" s="254" t="s">
        <v>168</v>
      </c>
      <c r="G2167" s="242"/>
      <c r="H2167" s="255">
        <v>203.304</v>
      </c>
      <c r="I2167" s="247"/>
      <c r="J2167" s="242"/>
      <c r="K2167" s="242"/>
      <c r="L2167" s="248"/>
      <c r="M2167" s="249"/>
      <c r="N2167" s="250"/>
      <c r="O2167" s="250"/>
      <c r="P2167" s="250"/>
      <c r="Q2167" s="250"/>
      <c r="R2167" s="250"/>
      <c r="S2167" s="250"/>
      <c r="T2167" s="251"/>
      <c r="AT2167" s="252" t="s">
        <v>162</v>
      </c>
      <c r="AU2167" s="252" t="s">
        <v>86</v>
      </c>
      <c r="AV2167" s="14" t="s">
        <v>160</v>
      </c>
      <c r="AW2167" s="14" t="s">
        <v>41</v>
      </c>
      <c r="AX2167" s="14" t="s">
        <v>77</v>
      </c>
      <c r="AY2167" s="252" t="s">
        <v>153</v>
      </c>
    </row>
    <row r="2168" spans="2:51" s="13" customFormat="1" ht="13.5">
      <c r="B2168" s="230"/>
      <c r="C2168" s="231"/>
      <c r="D2168" s="220" t="s">
        <v>162</v>
      </c>
      <c r="E2168" s="232" t="s">
        <v>34</v>
      </c>
      <c r="F2168" s="233" t="s">
        <v>1862</v>
      </c>
      <c r="G2168" s="231"/>
      <c r="H2168" s="234">
        <v>477.764</v>
      </c>
      <c r="I2168" s="235"/>
      <c r="J2168" s="231"/>
      <c r="K2168" s="231"/>
      <c r="L2168" s="236"/>
      <c r="M2168" s="237"/>
      <c r="N2168" s="238"/>
      <c r="O2168" s="238"/>
      <c r="P2168" s="238"/>
      <c r="Q2168" s="238"/>
      <c r="R2168" s="238"/>
      <c r="S2168" s="238"/>
      <c r="T2168" s="239"/>
      <c r="AT2168" s="240" t="s">
        <v>162</v>
      </c>
      <c r="AU2168" s="240" t="s">
        <v>86</v>
      </c>
      <c r="AV2168" s="13" t="s">
        <v>86</v>
      </c>
      <c r="AW2168" s="13" t="s">
        <v>41</v>
      </c>
      <c r="AX2168" s="13" t="s">
        <v>77</v>
      </c>
      <c r="AY2168" s="240" t="s">
        <v>153</v>
      </c>
    </row>
    <row r="2169" spans="2:51" s="14" customFormat="1" ht="13.5">
      <c r="B2169" s="241"/>
      <c r="C2169" s="242"/>
      <c r="D2169" s="220" t="s">
        <v>162</v>
      </c>
      <c r="E2169" s="253" t="s">
        <v>34</v>
      </c>
      <c r="F2169" s="254" t="s">
        <v>257</v>
      </c>
      <c r="G2169" s="242"/>
      <c r="H2169" s="255">
        <v>477.764</v>
      </c>
      <c r="I2169" s="247"/>
      <c r="J2169" s="242"/>
      <c r="K2169" s="242"/>
      <c r="L2169" s="248"/>
      <c r="M2169" s="249"/>
      <c r="N2169" s="250"/>
      <c r="O2169" s="250"/>
      <c r="P2169" s="250"/>
      <c r="Q2169" s="250"/>
      <c r="R2169" s="250"/>
      <c r="S2169" s="250"/>
      <c r="T2169" s="251"/>
      <c r="AT2169" s="252" t="s">
        <v>162</v>
      </c>
      <c r="AU2169" s="252" t="s">
        <v>86</v>
      </c>
      <c r="AV2169" s="14" t="s">
        <v>160</v>
      </c>
      <c r="AW2169" s="14" t="s">
        <v>41</v>
      </c>
      <c r="AX2169" s="14" t="s">
        <v>77</v>
      </c>
      <c r="AY2169" s="252" t="s">
        <v>153</v>
      </c>
    </row>
    <row r="2170" spans="2:51" s="12" customFormat="1" ht="13.5">
      <c r="B2170" s="218"/>
      <c r="C2170" s="219"/>
      <c r="D2170" s="220" t="s">
        <v>162</v>
      </c>
      <c r="E2170" s="221" t="s">
        <v>34</v>
      </c>
      <c r="F2170" s="222" t="s">
        <v>1863</v>
      </c>
      <c r="G2170" s="219"/>
      <c r="H2170" s="223" t="s">
        <v>34</v>
      </c>
      <c r="I2170" s="224"/>
      <c r="J2170" s="219"/>
      <c r="K2170" s="219"/>
      <c r="L2170" s="225"/>
      <c r="M2170" s="226"/>
      <c r="N2170" s="227"/>
      <c r="O2170" s="227"/>
      <c r="P2170" s="227"/>
      <c r="Q2170" s="227"/>
      <c r="R2170" s="227"/>
      <c r="S2170" s="227"/>
      <c r="T2170" s="228"/>
      <c r="AT2170" s="229" t="s">
        <v>162</v>
      </c>
      <c r="AU2170" s="229" t="s">
        <v>86</v>
      </c>
      <c r="AV2170" s="12" t="s">
        <v>84</v>
      </c>
      <c r="AW2170" s="12" t="s">
        <v>41</v>
      </c>
      <c r="AX2170" s="12" t="s">
        <v>77</v>
      </c>
      <c r="AY2170" s="229" t="s">
        <v>153</v>
      </c>
    </row>
    <row r="2171" spans="2:51" s="12" customFormat="1" ht="13.5">
      <c r="B2171" s="218"/>
      <c r="C2171" s="219"/>
      <c r="D2171" s="220" t="s">
        <v>162</v>
      </c>
      <c r="E2171" s="221" t="s">
        <v>34</v>
      </c>
      <c r="F2171" s="222" t="s">
        <v>468</v>
      </c>
      <c r="G2171" s="219"/>
      <c r="H2171" s="223" t="s">
        <v>34</v>
      </c>
      <c r="I2171" s="224"/>
      <c r="J2171" s="219"/>
      <c r="K2171" s="219"/>
      <c r="L2171" s="225"/>
      <c r="M2171" s="226"/>
      <c r="N2171" s="227"/>
      <c r="O2171" s="227"/>
      <c r="P2171" s="227"/>
      <c r="Q2171" s="227"/>
      <c r="R2171" s="227"/>
      <c r="S2171" s="227"/>
      <c r="T2171" s="228"/>
      <c r="AT2171" s="229" t="s">
        <v>162</v>
      </c>
      <c r="AU2171" s="229" t="s">
        <v>86</v>
      </c>
      <c r="AV2171" s="12" t="s">
        <v>84</v>
      </c>
      <c r="AW2171" s="12" t="s">
        <v>41</v>
      </c>
      <c r="AX2171" s="12" t="s">
        <v>77</v>
      </c>
      <c r="AY2171" s="229" t="s">
        <v>153</v>
      </c>
    </row>
    <row r="2172" spans="2:51" s="13" customFormat="1" ht="13.5">
      <c r="B2172" s="230"/>
      <c r="C2172" s="231"/>
      <c r="D2172" s="220" t="s">
        <v>162</v>
      </c>
      <c r="E2172" s="232" t="s">
        <v>34</v>
      </c>
      <c r="F2172" s="233" t="s">
        <v>470</v>
      </c>
      <c r="G2172" s="231"/>
      <c r="H2172" s="234">
        <v>56.967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162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153</v>
      </c>
    </row>
    <row r="2173" spans="2:51" s="12" customFormat="1" ht="13.5">
      <c r="B2173" s="218"/>
      <c r="C2173" s="219"/>
      <c r="D2173" s="220" t="s">
        <v>162</v>
      </c>
      <c r="E2173" s="221" t="s">
        <v>34</v>
      </c>
      <c r="F2173" s="222" t="s">
        <v>325</v>
      </c>
      <c r="G2173" s="219"/>
      <c r="H2173" s="223" t="s">
        <v>34</v>
      </c>
      <c r="I2173" s="224"/>
      <c r="J2173" s="219"/>
      <c r="K2173" s="219"/>
      <c r="L2173" s="225"/>
      <c r="M2173" s="226"/>
      <c r="N2173" s="227"/>
      <c r="O2173" s="227"/>
      <c r="P2173" s="227"/>
      <c r="Q2173" s="227"/>
      <c r="R2173" s="227"/>
      <c r="S2173" s="227"/>
      <c r="T2173" s="228"/>
      <c r="AT2173" s="229" t="s">
        <v>162</v>
      </c>
      <c r="AU2173" s="229" t="s">
        <v>86</v>
      </c>
      <c r="AV2173" s="12" t="s">
        <v>84</v>
      </c>
      <c r="AW2173" s="12" t="s">
        <v>41</v>
      </c>
      <c r="AX2173" s="12" t="s">
        <v>77</v>
      </c>
      <c r="AY2173" s="229" t="s">
        <v>153</v>
      </c>
    </row>
    <row r="2174" spans="2:51" s="12" customFormat="1" ht="13.5">
      <c r="B2174" s="218"/>
      <c r="C2174" s="219"/>
      <c r="D2174" s="220" t="s">
        <v>162</v>
      </c>
      <c r="E2174" s="221" t="s">
        <v>34</v>
      </c>
      <c r="F2174" s="222" t="s">
        <v>326</v>
      </c>
      <c r="G2174" s="219"/>
      <c r="H2174" s="223" t="s">
        <v>34</v>
      </c>
      <c r="I2174" s="224"/>
      <c r="J2174" s="219"/>
      <c r="K2174" s="219"/>
      <c r="L2174" s="225"/>
      <c r="M2174" s="226"/>
      <c r="N2174" s="227"/>
      <c r="O2174" s="227"/>
      <c r="P2174" s="227"/>
      <c r="Q2174" s="227"/>
      <c r="R2174" s="227"/>
      <c r="S2174" s="227"/>
      <c r="T2174" s="228"/>
      <c r="AT2174" s="229" t="s">
        <v>162</v>
      </c>
      <c r="AU2174" s="229" t="s">
        <v>86</v>
      </c>
      <c r="AV2174" s="12" t="s">
        <v>84</v>
      </c>
      <c r="AW2174" s="12" t="s">
        <v>41</v>
      </c>
      <c r="AX2174" s="12" t="s">
        <v>77</v>
      </c>
      <c r="AY2174" s="229" t="s">
        <v>153</v>
      </c>
    </row>
    <row r="2175" spans="2:51" s="13" customFormat="1" ht="13.5">
      <c r="B2175" s="230"/>
      <c r="C2175" s="231"/>
      <c r="D2175" s="220" t="s">
        <v>162</v>
      </c>
      <c r="E2175" s="232" t="s">
        <v>34</v>
      </c>
      <c r="F2175" s="233" t="s">
        <v>327</v>
      </c>
      <c r="G2175" s="231"/>
      <c r="H2175" s="234">
        <v>63.229</v>
      </c>
      <c r="I2175" s="235"/>
      <c r="J2175" s="231"/>
      <c r="K2175" s="231"/>
      <c r="L2175" s="236"/>
      <c r="M2175" s="237"/>
      <c r="N2175" s="238"/>
      <c r="O2175" s="238"/>
      <c r="P2175" s="238"/>
      <c r="Q2175" s="238"/>
      <c r="R2175" s="238"/>
      <c r="S2175" s="238"/>
      <c r="T2175" s="239"/>
      <c r="AT2175" s="240" t="s">
        <v>162</v>
      </c>
      <c r="AU2175" s="240" t="s">
        <v>86</v>
      </c>
      <c r="AV2175" s="13" t="s">
        <v>86</v>
      </c>
      <c r="AW2175" s="13" t="s">
        <v>41</v>
      </c>
      <c r="AX2175" s="13" t="s">
        <v>77</v>
      </c>
      <c r="AY2175" s="240" t="s">
        <v>153</v>
      </c>
    </row>
    <row r="2176" spans="2:51" s="12" customFormat="1" ht="13.5">
      <c r="B2176" s="218"/>
      <c r="C2176" s="219"/>
      <c r="D2176" s="220" t="s">
        <v>162</v>
      </c>
      <c r="E2176" s="221" t="s">
        <v>34</v>
      </c>
      <c r="F2176" s="222" t="s">
        <v>471</v>
      </c>
      <c r="G2176" s="219"/>
      <c r="H2176" s="223" t="s">
        <v>34</v>
      </c>
      <c r="I2176" s="224"/>
      <c r="J2176" s="219"/>
      <c r="K2176" s="219"/>
      <c r="L2176" s="225"/>
      <c r="M2176" s="226"/>
      <c r="N2176" s="227"/>
      <c r="O2176" s="227"/>
      <c r="P2176" s="227"/>
      <c r="Q2176" s="227"/>
      <c r="R2176" s="227"/>
      <c r="S2176" s="227"/>
      <c r="T2176" s="228"/>
      <c r="AT2176" s="229" t="s">
        <v>162</v>
      </c>
      <c r="AU2176" s="229" t="s">
        <v>86</v>
      </c>
      <c r="AV2176" s="12" t="s">
        <v>84</v>
      </c>
      <c r="AW2176" s="12" t="s">
        <v>41</v>
      </c>
      <c r="AX2176" s="12" t="s">
        <v>77</v>
      </c>
      <c r="AY2176" s="229" t="s">
        <v>153</v>
      </c>
    </row>
    <row r="2177" spans="2:51" s="13" customFormat="1" ht="13.5">
      <c r="B2177" s="230"/>
      <c r="C2177" s="231"/>
      <c r="D2177" s="220" t="s">
        <v>162</v>
      </c>
      <c r="E2177" s="232" t="s">
        <v>34</v>
      </c>
      <c r="F2177" s="233" t="s">
        <v>472</v>
      </c>
      <c r="G2177" s="231"/>
      <c r="H2177" s="234">
        <v>37.513</v>
      </c>
      <c r="I2177" s="235"/>
      <c r="J2177" s="231"/>
      <c r="K2177" s="231"/>
      <c r="L2177" s="236"/>
      <c r="M2177" s="237"/>
      <c r="N2177" s="238"/>
      <c r="O2177" s="238"/>
      <c r="P2177" s="238"/>
      <c r="Q2177" s="238"/>
      <c r="R2177" s="238"/>
      <c r="S2177" s="238"/>
      <c r="T2177" s="239"/>
      <c r="AT2177" s="240" t="s">
        <v>162</v>
      </c>
      <c r="AU2177" s="240" t="s">
        <v>86</v>
      </c>
      <c r="AV2177" s="13" t="s">
        <v>86</v>
      </c>
      <c r="AW2177" s="13" t="s">
        <v>41</v>
      </c>
      <c r="AX2177" s="13" t="s">
        <v>77</v>
      </c>
      <c r="AY2177" s="240" t="s">
        <v>153</v>
      </c>
    </row>
    <row r="2178" spans="2:51" s="12" customFormat="1" ht="13.5">
      <c r="B2178" s="218"/>
      <c r="C2178" s="219"/>
      <c r="D2178" s="220" t="s">
        <v>162</v>
      </c>
      <c r="E2178" s="221" t="s">
        <v>34</v>
      </c>
      <c r="F2178" s="222" t="s">
        <v>473</v>
      </c>
      <c r="G2178" s="219"/>
      <c r="H2178" s="223" t="s">
        <v>34</v>
      </c>
      <c r="I2178" s="224"/>
      <c r="J2178" s="219"/>
      <c r="K2178" s="219"/>
      <c r="L2178" s="225"/>
      <c r="M2178" s="226"/>
      <c r="N2178" s="227"/>
      <c r="O2178" s="227"/>
      <c r="P2178" s="227"/>
      <c r="Q2178" s="227"/>
      <c r="R2178" s="227"/>
      <c r="S2178" s="227"/>
      <c r="T2178" s="228"/>
      <c r="AT2178" s="229" t="s">
        <v>162</v>
      </c>
      <c r="AU2178" s="229" t="s">
        <v>86</v>
      </c>
      <c r="AV2178" s="12" t="s">
        <v>84</v>
      </c>
      <c r="AW2178" s="12" t="s">
        <v>41</v>
      </c>
      <c r="AX2178" s="12" t="s">
        <v>77</v>
      </c>
      <c r="AY2178" s="229" t="s">
        <v>153</v>
      </c>
    </row>
    <row r="2179" spans="2:51" s="13" customFormat="1" ht="13.5">
      <c r="B2179" s="230"/>
      <c r="C2179" s="231"/>
      <c r="D2179" s="220" t="s">
        <v>162</v>
      </c>
      <c r="E2179" s="232" t="s">
        <v>34</v>
      </c>
      <c r="F2179" s="233" t="s">
        <v>474</v>
      </c>
      <c r="G2179" s="231"/>
      <c r="H2179" s="234">
        <v>17.303</v>
      </c>
      <c r="I2179" s="235"/>
      <c r="J2179" s="231"/>
      <c r="K2179" s="231"/>
      <c r="L2179" s="236"/>
      <c r="M2179" s="237"/>
      <c r="N2179" s="238"/>
      <c r="O2179" s="238"/>
      <c r="P2179" s="238"/>
      <c r="Q2179" s="238"/>
      <c r="R2179" s="238"/>
      <c r="S2179" s="238"/>
      <c r="T2179" s="239"/>
      <c r="AT2179" s="240" t="s">
        <v>162</v>
      </c>
      <c r="AU2179" s="240" t="s">
        <v>86</v>
      </c>
      <c r="AV2179" s="13" t="s">
        <v>86</v>
      </c>
      <c r="AW2179" s="13" t="s">
        <v>41</v>
      </c>
      <c r="AX2179" s="13" t="s">
        <v>77</v>
      </c>
      <c r="AY2179" s="240" t="s">
        <v>153</v>
      </c>
    </row>
    <row r="2180" spans="2:51" s="14" customFormat="1" ht="13.5">
      <c r="B2180" s="241"/>
      <c r="C2180" s="242"/>
      <c r="D2180" s="220" t="s">
        <v>162</v>
      </c>
      <c r="E2180" s="253" t="s">
        <v>34</v>
      </c>
      <c r="F2180" s="254" t="s">
        <v>168</v>
      </c>
      <c r="G2180" s="242"/>
      <c r="H2180" s="255">
        <v>175.012</v>
      </c>
      <c r="I2180" s="247"/>
      <c r="J2180" s="242"/>
      <c r="K2180" s="242"/>
      <c r="L2180" s="248"/>
      <c r="M2180" s="249"/>
      <c r="N2180" s="250"/>
      <c r="O2180" s="250"/>
      <c r="P2180" s="250"/>
      <c r="Q2180" s="250"/>
      <c r="R2180" s="250"/>
      <c r="S2180" s="250"/>
      <c r="T2180" s="251"/>
      <c r="AT2180" s="252" t="s">
        <v>162</v>
      </c>
      <c r="AU2180" s="252" t="s">
        <v>86</v>
      </c>
      <c r="AV2180" s="14" t="s">
        <v>160</v>
      </c>
      <c r="AW2180" s="14" t="s">
        <v>41</v>
      </c>
      <c r="AX2180" s="14" t="s">
        <v>77</v>
      </c>
      <c r="AY2180" s="252" t="s">
        <v>153</v>
      </c>
    </row>
    <row r="2181" spans="2:51" s="13" customFormat="1" ht="13.5">
      <c r="B2181" s="230"/>
      <c r="C2181" s="231"/>
      <c r="D2181" s="220" t="s">
        <v>162</v>
      </c>
      <c r="E2181" s="232" t="s">
        <v>34</v>
      </c>
      <c r="F2181" s="233" t="s">
        <v>1864</v>
      </c>
      <c r="G2181" s="231"/>
      <c r="H2181" s="234">
        <v>420.029</v>
      </c>
      <c r="I2181" s="235"/>
      <c r="J2181" s="231"/>
      <c r="K2181" s="231"/>
      <c r="L2181" s="236"/>
      <c r="M2181" s="237"/>
      <c r="N2181" s="238"/>
      <c r="O2181" s="238"/>
      <c r="P2181" s="238"/>
      <c r="Q2181" s="238"/>
      <c r="R2181" s="238"/>
      <c r="S2181" s="238"/>
      <c r="T2181" s="239"/>
      <c r="AT2181" s="240" t="s">
        <v>162</v>
      </c>
      <c r="AU2181" s="240" t="s">
        <v>86</v>
      </c>
      <c r="AV2181" s="13" t="s">
        <v>86</v>
      </c>
      <c r="AW2181" s="13" t="s">
        <v>41</v>
      </c>
      <c r="AX2181" s="13" t="s">
        <v>77</v>
      </c>
      <c r="AY2181" s="240" t="s">
        <v>153</v>
      </c>
    </row>
    <row r="2182" spans="2:51" s="14" customFormat="1" ht="13.5">
      <c r="B2182" s="241"/>
      <c r="C2182" s="242"/>
      <c r="D2182" s="220" t="s">
        <v>162</v>
      </c>
      <c r="E2182" s="253" t="s">
        <v>34</v>
      </c>
      <c r="F2182" s="254" t="s">
        <v>257</v>
      </c>
      <c r="G2182" s="242"/>
      <c r="H2182" s="255">
        <v>420.029</v>
      </c>
      <c r="I2182" s="247"/>
      <c r="J2182" s="242"/>
      <c r="K2182" s="242"/>
      <c r="L2182" s="248"/>
      <c r="M2182" s="249"/>
      <c r="N2182" s="250"/>
      <c r="O2182" s="250"/>
      <c r="P2182" s="250"/>
      <c r="Q2182" s="250"/>
      <c r="R2182" s="250"/>
      <c r="S2182" s="250"/>
      <c r="T2182" s="251"/>
      <c r="AT2182" s="252" t="s">
        <v>162</v>
      </c>
      <c r="AU2182" s="252" t="s">
        <v>86</v>
      </c>
      <c r="AV2182" s="14" t="s">
        <v>160</v>
      </c>
      <c r="AW2182" s="14" t="s">
        <v>41</v>
      </c>
      <c r="AX2182" s="14" t="s">
        <v>77</v>
      </c>
      <c r="AY2182" s="252" t="s">
        <v>153</v>
      </c>
    </row>
    <row r="2183" spans="2:51" s="13" customFormat="1" ht="13.5">
      <c r="B2183" s="230"/>
      <c r="C2183" s="231"/>
      <c r="D2183" s="220" t="s">
        <v>162</v>
      </c>
      <c r="E2183" s="232" t="s">
        <v>34</v>
      </c>
      <c r="F2183" s="233" t="s">
        <v>1865</v>
      </c>
      <c r="G2183" s="231"/>
      <c r="H2183" s="234">
        <v>897.793</v>
      </c>
      <c r="I2183" s="235"/>
      <c r="J2183" s="231"/>
      <c r="K2183" s="231"/>
      <c r="L2183" s="236"/>
      <c r="M2183" s="237"/>
      <c r="N2183" s="238"/>
      <c r="O2183" s="238"/>
      <c r="P2183" s="238"/>
      <c r="Q2183" s="238"/>
      <c r="R2183" s="238"/>
      <c r="S2183" s="238"/>
      <c r="T2183" s="239"/>
      <c r="AT2183" s="240" t="s">
        <v>162</v>
      </c>
      <c r="AU2183" s="240" t="s">
        <v>86</v>
      </c>
      <c r="AV2183" s="13" t="s">
        <v>86</v>
      </c>
      <c r="AW2183" s="13" t="s">
        <v>41</v>
      </c>
      <c r="AX2183" s="13" t="s">
        <v>77</v>
      </c>
      <c r="AY2183" s="240" t="s">
        <v>153</v>
      </c>
    </row>
    <row r="2184" spans="2:51" s="14" customFormat="1" ht="13.5">
      <c r="B2184" s="241"/>
      <c r="C2184" s="242"/>
      <c r="D2184" s="243" t="s">
        <v>162</v>
      </c>
      <c r="E2184" s="244" t="s">
        <v>34</v>
      </c>
      <c r="F2184" s="245" t="s">
        <v>168</v>
      </c>
      <c r="G2184" s="242"/>
      <c r="H2184" s="246">
        <v>897.793</v>
      </c>
      <c r="I2184" s="247"/>
      <c r="J2184" s="242"/>
      <c r="K2184" s="242"/>
      <c r="L2184" s="248"/>
      <c r="M2184" s="249"/>
      <c r="N2184" s="250"/>
      <c r="O2184" s="250"/>
      <c r="P2184" s="250"/>
      <c r="Q2184" s="250"/>
      <c r="R2184" s="250"/>
      <c r="S2184" s="250"/>
      <c r="T2184" s="251"/>
      <c r="AT2184" s="252" t="s">
        <v>162</v>
      </c>
      <c r="AU2184" s="252" t="s">
        <v>86</v>
      </c>
      <c r="AV2184" s="14" t="s">
        <v>160</v>
      </c>
      <c r="AW2184" s="14" t="s">
        <v>41</v>
      </c>
      <c r="AX2184" s="14" t="s">
        <v>84</v>
      </c>
      <c r="AY2184" s="252" t="s">
        <v>153</v>
      </c>
    </row>
    <row r="2185" spans="2:65" s="1" customFormat="1" ht="22.5" customHeight="1">
      <c r="B2185" s="43"/>
      <c r="C2185" s="206" t="s">
        <v>1866</v>
      </c>
      <c r="D2185" s="206" t="s">
        <v>155</v>
      </c>
      <c r="E2185" s="207" t="s">
        <v>1867</v>
      </c>
      <c r="F2185" s="208" t="s">
        <v>1868</v>
      </c>
      <c r="G2185" s="209" t="s">
        <v>158</v>
      </c>
      <c r="H2185" s="210">
        <v>27.854</v>
      </c>
      <c r="I2185" s="211"/>
      <c r="J2185" s="212">
        <f>ROUND(I2185*H2185,2)</f>
        <v>0</v>
      </c>
      <c r="K2185" s="208" t="s">
        <v>159</v>
      </c>
      <c r="L2185" s="63"/>
      <c r="M2185" s="213" t="s">
        <v>34</v>
      </c>
      <c r="N2185" s="214" t="s">
        <v>48</v>
      </c>
      <c r="O2185" s="44"/>
      <c r="P2185" s="215">
        <f>O2185*H2185</f>
        <v>0</v>
      </c>
      <c r="Q2185" s="215">
        <v>0</v>
      </c>
      <c r="R2185" s="215">
        <f>Q2185*H2185</f>
        <v>0</v>
      </c>
      <c r="S2185" s="215">
        <v>0</v>
      </c>
      <c r="T2185" s="216">
        <f>S2185*H2185</f>
        <v>0</v>
      </c>
      <c r="AR2185" s="25" t="s">
        <v>288</v>
      </c>
      <c r="AT2185" s="25" t="s">
        <v>155</v>
      </c>
      <c r="AU2185" s="25" t="s">
        <v>86</v>
      </c>
      <c r="AY2185" s="25" t="s">
        <v>153</v>
      </c>
      <c r="BE2185" s="217">
        <f>IF(N2185="základní",J2185,0)</f>
        <v>0</v>
      </c>
      <c r="BF2185" s="217">
        <f>IF(N2185="snížená",J2185,0)</f>
        <v>0</v>
      </c>
      <c r="BG2185" s="217">
        <f>IF(N2185="zákl. přenesená",J2185,0)</f>
        <v>0</v>
      </c>
      <c r="BH2185" s="217">
        <f>IF(N2185="sníž. přenesená",J2185,0)</f>
        <v>0</v>
      </c>
      <c r="BI2185" s="217">
        <f>IF(N2185="nulová",J2185,0)</f>
        <v>0</v>
      </c>
      <c r="BJ2185" s="25" t="s">
        <v>84</v>
      </c>
      <c r="BK2185" s="217">
        <f>ROUND(I2185*H2185,2)</f>
        <v>0</v>
      </c>
      <c r="BL2185" s="25" t="s">
        <v>288</v>
      </c>
      <c r="BM2185" s="25" t="s">
        <v>1869</v>
      </c>
    </row>
    <row r="2186" spans="2:51" s="12" customFormat="1" ht="13.5">
      <c r="B2186" s="218"/>
      <c r="C2186" s="219"/>
      <c r="D2186" s="220" t="s">
        <v>162</v>
      </c>
      <c r="E2186" s="221" t="s">
        <v>34</v>
      </c>
      <c r="F2186" s="222" t="s">
        <v>1870</v>
      </c>
      <c r="G2186" s="219"/>
      <c r="H2186" s="223" t="s">
        <v>34</v>
      </c>
      <c r="I2186" s="224"/>
      <c r="J2186" s="219"/>
      <c r="K2186" s="219"/>
      <c r="L2186" s="225"/>
      <c r="M2186" s="226"/>
      <c r="N2186" s="227"/>
      <c r="O2186" s="227"/>
      <c r="P2186" s="227"/>
      <c r="Q2186" s="227"/>
      <c r="R2186" s="227"/>
      <c r="S2186" s="227"/>
      <c r="T2186" s="228"/>
      <c r="AT2186" s="229" t="s">
        <v>162</v>
      </c>
      <c r="AU2186" s="229" t="s">
        <v>86</v>
      </c>
      <c r="AV2186" s="12" t="s">
        <v>84</v>
      </c>
      <c r="AW2186" s="12" t="s">
        <v>41</v>
      </c>
      <c r="AX2186" s="12" t="s">
        <v>77</v>
      </c>
      <c r="AY2186" s="229" t="s">
        <v>153</v>
      </c>
    </row>
    <row r="2187" spans="2:51" s="12" customFormat="1" ht="13.5">
      <c r="B2187" s="218"/>
      <c r="C2187" s="219"/>
      <c r="D2187" s="220" t="s">
        <v>162</v>
      </c>
      <c r="E2187" s="221" t="s">
        <v>34</v>
      </c>
      <c r="F2187" s="222" t="s">
        <v>333</v>
      </c>
      <c r="G2187" s="219"/>
      <c r="H2187" s="223" t="s">
        <v>34</v>
      </c>
      <c r="I2187" s="224"/>
      <c r="J2187" s="219"/>
      <c r="K2187" s="219"/>
      <c r="L2187" s="225"/>
      <c r="M2187" s="226"/>
      <c r="N2187" s="227"/>
      <c r="O2187" s="227"/>
      <c r="P2187" s="227"/>
      <c r="Q2187" s="227"/>
      <c r="R2187" s="227"/>
      <c r="S2187" s="227"/>
      <c r="T2187" s="228"/>
      <c r="AT2187" s="229" t="s">
        <v>162</v>
      </c>
      <c r="AU2187" s="229" t="s">
        <v>86</v>
      </c>
      <c r="AV2187" s="12" t="s">
        <v>84</v>
      </c>
      <c r="AW2187" s="12" t="s">
        <v>41</v>
      </c>
      <c r="AX2187" s="12" t="s">
        <v>77</v>
      </c>
      <c r="AY2187" s="229" t="s">
        <v>153</v>
      </c>
    </row>
    <row r="2188" spans="2:51" s="13" customFormat="1" ht="13.5">
      <c r="B2188" s="230"/>
      <c r="C2188" s="231"/>
      <c r="D2188" s="220" t="s">
        <v>162</v>
      </c>
      <c r="E2188" s="232" t="s">
        <v>34</v>
      </c>
      <c r="F2188" s="233" t="s">
        <v>1871</v>
      </c>
      <c r="G2188" s="231"/>
      <c r="H2188" s="234">
        <v>1.413</v>
      </c>
      <c r="I2188" s="235"/>
      <c r="J2188" s="231"/>
      <c r="K2188" s="231"/>
      <c r="L2188" s="236"/>
      <c r="M2188" s="237"/>
      <c r="N2188" s="238"/>
      <c r="O2188" s="238"/>
      <c r="P2188" s="238"/>
      <c r="Q2188" s="238"/>
      <c r="R2188" s="238"/>
      <c r="S2188" s="238"/>
      <c r="T2188" s="239"/>
      <c r="AT2188" s="240" t="s">
        <v>162</v>
      </c>
      <c r="AU2188" s="240" t="s">
        <v>86</v>
      </c>
      <c r="AV2188" s="13" t="s">
        <v>86</v>
      </c>
      <c r="AW2188" s="13" t="s">
        <v>41</v>
      </c>
      <c r="AX2188" s="13" t="s">
        <v>77</v>
      </c>
      <c r="AY2188" s="240" t="s">
        <v>153</v>
      </c>
    </row>
    <row r="2189" spans="2:51" s="12" customFormat="1" ht="13.5">
      <c r="B2189" s="218"/>
      <c r="C2189" s="219"/>
      <c r="D2189" s="220" t="s">
        <v>162</v>
      </c>
      <c r="E2189" s="221" t="s">
        <v>34</v>
      </c>
      <c r="F2189" s="222" t="s">
        <v>337</v>
      </c>
      <c r="G2189" s="219"/>
      <c r="H2189" s="223" t="s">
        <v>34</v>
      </c>
      <c r="I2189" s="224"/>
      <c r="J2189" s="219"/>
      <c r="K2189" s="219"/>
      <c r="L2189" s="225"/>
      <c r="M2189" s="226"/>
      <c r="N2189" s="227"/>
      <c r="O2189" s="227"/>
      <c r="P2189" s="227"/>
      <c r="Q2189" s="227"/>
      <c r="R2189" s="227"/>
      <c r="S2189" s="227"/>
      <c r="T2189" s="228"/>
      <c r="AT2189" s="229" t="s">
        <v>162</v>
      </c>
      <c r="AU2189" s="229" t="s">
        <v>86</v>
      </c>
      <c r="AV2189" s="12" t="s">
        <v>84</v>
      </c>
      <c r="AW2189" s="12" t="s">
        <v>41</v>
      </c>
      <c r="AX2189" s="12" t="s">
        <v>77</v>
      </c>
      <c r="AY2189" s="229" t="s">
        <v>153</v>
      </c>
    </row>
    <row r="2190" spans="2:51" s="13" customFormat="1" ht="13.5">
      <c r="B2190" s="230"/>
      <c r="C2190" s="231"/>
      <c r="D2190" s="220" t="s">
        <v>162</v>
      </c>
      <c r="E2190" s="232" t="s">
        <v>34</v>
      </c>
      <c r="F2190" s="233" t="s">
        <v>1872</v>
      </c>
      <c r="G2190" s="231"/>
      <c r="H2190" s="234">
        <v>4.35</v>
      </c>
      <c r="I2190" s="235"/>
      <c r="J2190" s="231"/>
      <c r="K2190" s="231"/>
      <c r="L2190" s="236"/>
      <c r="M2190" s="237"/>
      <c r="N2190" s="238"/>
      <c r="O2190" s="238"/>
      <c r="P2190" s="238"/>
      <c r="Q2190" s="238"/>
      <c r="R2190" s="238"/>
      <c r="S2190" s="238"/>
      <c r="T2190" s="239"/>
      <c r="AT2190" s="240" t="s">
        <v>162</v>
      </c>
      <c r="AU2190" s="240" t="s">
        <v>86</v>
      </c>
      <c r="AV2190" s="13" t="s">
        <v>86</v>
      </c>
      <c r="AW2190" s="13" t="s">
        <v>41</v>
      </c>
      <c r="AX2190" s="13" t="s">
        <v>77</v>
      </c>
      <c r="AY2190" s="240" t="s">
        <v>153</v>
      </c>
    </row>
    <row r="2191" spans="2:51" s="12" customFormat="1" ht="13.5">
      <c r="B2191" s="218"/>
      <c r="C2191" s="219"/>
      <c r="D2191" s="220" t="s">
        <v>162</v>
      </c>
      <c r="E2191" s="221" t="s">
        <v>34</v>
      </c>
      <c r="F2191" s="222" t="s">
        <v>681</v>
      </c>
      <c r="G2191" s="219"/>
      <c r="H2191" s="223" t="s">
        <v>34</v>
      </c>
      <c r="I2191" s="224"/>
      <c r="J2191" s="219"/>
      <c r="K2191" s="219"/>
      <c r="L2191" s="225"/>
      <c r="M2191" s="226"/>
      <c r="N2191" s="227"/>
      <c r="O2191" s="227"/>
      <c r="P2191" s="227"/>
      <c r="Q2191" s="227"/>
      <c r="R2191" s="227"/>
      <c r="S2191" s="227"/>
      <c r="T2191" s="228"/>
      <c r="AT2191" s="229" t="s">
        <v>162</v>
      </c>
      <c r="AU2191" s="229" t="s">
        <v>86</v>
      </c>
      <c r="AV2191" s="12" t="s">
        <v>84</v>
      </c>
      <c r="AW2191" s="12" t="s">
        <v>41</v>
      </c>
      <c r="AX2191" s="12" t="s">
        <v>77</v>
      </c>
      <c r="AY2191" s="229" t="s">
        <v>153</v>
      </c>
    </row>
    <row r="2192" spans="2:51" s="13" customFormat="1" ht="13.5">
      <c r="B2192" s="230"/>
      <c r="C2192" s="231"/>
      <c r="D2192" s="220" t="s">
        <v>162</v>
      </c>
      <c r="E2192" s="232" t="s">
        <v>34</v>
      </c>
      <c r="F2192" s="233" t="s">
        <v>1873</v>
      </c>
      <c r="G2192" s="231"/>
      <c r="H2192" s="234">
        <v>4.503</v>
      </c>
      <c r="I2192" s="235"/>
      <c r="J2192" s="231"/>
      <c r="K2192" s="231"/>
      <c r="L2192" s="236"/>
      <c r="M2192" s="237"/>
      <c r="N2192" s="238"/>
      <c r="O2192" s="238"/>
      <c r="P2192" s="238"/>
      <c r="Q2192" s="238"/>
      <c r="R2192" s="238"/>
      <c r="S2192" s="238"/>
      <c r="T2192" s="239"/>
      <c r="AT2192" s="240" t="s">
        <v>162</v>
      </c>
      <c r="AU2192" s="240" t="s">
        <v>86</v>
      </c>
      <c r="AV2192" s="13" t="s">
        <v>86</v>
      </c>
      <c r="AW2192" s="13" t="s">
        <v>41</v>
      </c>
      <c r="AX2192" s="13" t="s">
        <v>77</v>
      </c>
      <c r="AY2192" s="240" t="s">
        <v>153</v>
      </c>
    </row>
    <row r="2193" spans="2:51" s="12" customFormat="1" ht="13.5">
      <c r="B2193" s="218"/>
      <c r="C2193" s="219"/>
      <c r="D2193" s="220" t="s">
        <v>162</v>
      </c>
      <c r="E2193" s="221" t="s">
        <v>34</v>
      </c>
      <c r="F2193" s="222" t="s">
        <v>760</v>
      </c>
      <c r="G2193" s="219"/>
      <c r="H2193" s="223" t="s">
        <v>34</v>
      </c>
      <c r="I2193" s="224"/>
      <c r="J2193" s="219"/>
      <c r="K2193" s="219"/>
      <c r="L2193" s="225"/>
      <c r="M2193" s="226"/>
      <c r="N2193" s="227"/>
      <c r="O2193" s="227"/>
      <c r="P2193" s="227"/>
      <c r="Q2193" s="227"/>
      <c r="R2193" s="227"/>
      <c r="S2193" s="227"/>
      <c r="T2193" s="228"/>
      <c r="AT2193" s="229" t="s">
        <v>162</v>
      </c>
      <c r="AU2193" s="229" t="s">
        <v>86</v>
      </c>
      <c r="AV2193" s="12" t="s">
        <v>84</v>
      </c>
      <c r="AW2193" s="12" t="s">
        <v>41</v>
      </c>
      <c r="AX2193" s="12" t="s">
        <v>77</v>
      </c>
      <c r="AY2193" s="229" t="s">
        <v>153</v>
      </c>
    </row>
    <row r="2194" spans="2:51" s="13" customFormat="1" ht="27">
      <c r="B2194" s="230"/>
      <c r="C2194" s="231"/>
      <c r="D2194" s="220" t="s">
        <v>162</v>
      </c>
      <c r="E2194" s="232" t="s">
        <v>34</v>
      </c>
      <c r="F2194" s="233" t="s">
        <v>1874</v>
      </c>
      <c r="G2194" s="231"/>
      <c r="H2194" s="234">
        <v>5.498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162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153</v>
      </c>
    </row>
    <row r="2195" spans="2:51" s="13" customFormat="1" ht="13.5">
      <c r="B2195" s="230"/>
      <c r="C2195" s="231"/>
      <c r="D2195" s="220" t="s">
        <v>162</v>
      </c>
      <c r="E2195" s="232" t="s">
        <v>34</v>
      </c>
      <c r="F2195" s="233" t="s">
        <v>1875</v>
      </c>
      <c r="G2195" s="231"/>
      <c r="H2195" s="234">
        <v>0.188</v>
      </c>
      <c r="I2195" s="235"/>
      <c r="J2195" s="231"/>
      <c r="K2195" s="231"/>
      <c r="L2195" s="236"/>
      <c r="M2195" s="237"/>
      <c r="N2195" s="238"/>
      <c r="O2195" s="238"/>
      <c r="P2195" s="238"/>
      <c r="Q2195" s="238"/>
      <c r="R2195" s="238"/>
      <c r="S2195" s="238"/>
      <c r="T2195" s="239"/>
      <c r="AT2195" s="240" t="s">
        <v>162</v>
      </c>
      <c r="AU2195" s="240" t="s">
        <v>86</v>
      </c>
      <c r="AV2195" s="13" t="s">
        <v>86</v>
      </c>
      <c r="AW2195" s="13" t="s">
        <v>41</v>
      </c>
      <c r="AX2195" s="13" t="s">
        <v>77</v>
      </c>
      <c r="AY2195" s="240" t="s">
        <v>153</v>
      </c>
    </row>
    <row r="2196" spans="2:51" s="15" customFormat="1" ht="13.5">
      <c r="B2196" s="256"/>
      <c r="C2196" s="257"/>
      <c r="D2196" s="220" t="s">
        <v>162</v>
      </c>
      <c r="E2196" s="258" t="s">
        <v>34</v>
      </c>
      <c r="F2196" s="259" t="s">
        <v>195</v>
      </c>
      <c r="G2196" s="257"/>
      <c r="H2196" s="260">
        <v>15.952</v>
      </c>
      <c r="I2196" s="261"/>
      <c r="J2196" s="257"/>
      <c r="K2196" s="257"/>
      <c r="L2196" s="262"/>
      <c r="M2196" s="263"/>
      <c r="N2196" s="264"/>
      <c r="O2196" s="264"/>
      <c r="P2196" s="264"/>
      <c r="Q2196" s="264"/>
      <c r="R2196" s="264"/>
      <c r="S2196" s="264"/>
      <c r="T2196" s="265"/>
      <c r="AT2196" s="266" t="s">
        <v>162</v>
      </c>
      <c r="AU2196" s="266" t="s">
        <v>86</v>
      </c>
      <c r="AV2196" s="15" t="s">
        <v>95</v>
      </c>
      <c r="AW2196" s="15" t="s">
        <v>41</v>
      </c>
      <c r="AX2196" s="15" t="s">
        <v>77</v>
      </c>
      <c r="AY2196" s="266" t="s">
        <v>153</v>
      </c>
    </row>
    <row r="2197" spans="2:51" s="13" customFormat="1" ht="13.5">
      <c r="B2197" s="230"/>
      <c r="C2197" s="231"/>
      <c r="D2197" s="220" t="s">
        <v>162</v>
      </c>
      <c r="E2197" s="232" t="s">
        <v>34</v>
      </c>
      <c r="F2197" s="233" t="s">
        <v>1876</v>
      </c>
      <c r="G2197" s="231"/>
      <c r="H2197" s="234">
        <v>0.493</v>
      </c>
      <c r="I2197" s="235"/>
      <c r="J2197" s="231"/>
      <c r="K2197" s="231"/>
      <c r="L2197" s="236"/>
      <c r="M2197" s="237"/>
      <c r="N2197" s="238"/>
      <c r="O2197" s="238"/>
      <c r="P2197" s="238"/>
      <c r="Q2197" s="238"/>
      <c r="R2197" s="238"/>
      <c r="S2197" s="238"/>
      <c r="T2197" s="239"/>
      <c r="AT2197" s="240" t="s">
        <v>162</v>
      </c>
      <c r="AU2197" s="240" t="s">
        <v>86</v>
      </c>
      <c r="AV2197" s="13" t="s">
        <v>86</v>
      </c>
      <c r="AW2197" s="13" t="s">
        <v>41</v>
      </c>
      <c r="AX2197" s="13" t="s">
        <v>77</v>
      </c>
      <c r="AY2197" s="240" t="s">
        <v>153</v>
      </c>
    </row>
    <row r="2198" spans="2:51" s="13" customFormat="1" ht="13.5">
      <c r="B2198" s="230"/>
      <c r="C2198" s="231"/>
      <c r="D2198" s="220" t="s">
        <v>162</v>
      </c>
      <c r="E2198" s="232" t="s">
        <v>34</v>
      </c>
      <c r="F2198" s="233" t="s">
        <v>1877</v>
      </c>
      <c r="G2198" s="231"/>
      <c r="H2198" s="234">
        <v>0.803</v>
      </c>
      <c r="I2198" s="235"/>
      <c r="J2198" s="231"/>
      <c r="K2198" s="231"/>
      <c r="L2198" s="236"/>
      <c r="M2198" s="237"/>
      <c r="N2198" s="238"/>
      <c r="O2198" s="238"/>
      <c r="P2198" s="238"/>
      <c r="Q2198" s="238"/>
      <c r="R2198" s="238"/>
      <c r="S2198" s="238"/>
      <c r="T2198" s="239"/>
      <c r="AT2198" s="240" t="s">
        <v>162</v>
      </c>
      <c r="AU2198" s="240" t="s">
        <v>86</v>
      </c>
      <c r="AV2198" s="13" t="s">
        <v>86</v>
      </c>
      <c r="AW2198" s="13" t="s">
        <v>41</v>
      </c>
      <c r="AX2198" s="13" t="s">
        <v>77</v>
      </c>
      <c r="AY2198" s="240" t="s">
        <v>153</v>
      </c>
    </row>
    <row r="2199" spans="2:51" s="13" customFormat="1" ht="27">
      <c r="B2199" s="230"/>
      <c r="C2199" s="231"/>
      <c r="D2199" s="220" t="s">
        <v>162</v>
      </c>
      <c r="E2199" s="232" t="s">
        <v>34</v>
      </c>
      <c r="F2199" s="233" t="s">
        <v>1878</v>
      </c>
      <c r="G2199" s="231"/>
      <c r="H2199" s="234">
        <v>2.372</v>
      </c>
      <c r="I2199" s="235"/>
      <c r="J2199" s="231"/>
      <c r="K2199" s="231"/>
      <c r="L2199" s="236"/>
      <c r="M2199" s="237"/>
      <c r="N2199" s="238"/>
      <c r="O2199" s="238"/>
      <c r="P2199" s="238"/>
      <c r="Q2199" s="238"/>
      <c r="R2199" s="238"/>
      <c r="S2199" s="238"/>
      <c r="T2199" s="239"/>
      <c r="AT2199" s="240" t="s">
        <v>162</v>
      </c>
      <c r="AU2199" s="240" t="s">
        <v>86</v>
      </c>
      <c r="AV2199" s="13" t="s">
        <v>86</v>
      </c>
      <c r="AW2199" s="13" t="s">
        <v>41</v>
      </c>
      <c r="AX2199" s="13" t="s">
        <v>77</v>
      </c>
      <c r="AY2199" s="240" t="s">
        <v>153</v>
      </c>
    </row>
    <row r="2200" spans="2:51" s="13" customFormat="1" ht="13.5">
      <c r="B2200" s="230"/>
      <c r="C2200" s="231"/>
      <c r="D2200" s="220" t="s">
        <v>162</v>
      </c>
      <c r="E2200" s="232" t="s">
        <v>34</v>
      </c>
      <c r="F2200" s="233" t="s">
        <v>1879</v>
      </c>
      <c r="G2200" s="231"/>
      <c r="H2200" s="234">
        <v>1.626</v>
      </c>
      <c r="I2200" s="235"/>
      <c r="J2200" s="231"/>
      <c r="K2200" s="231"/>
      <c r="L2200" s="236"/>
      <c r="M2200" s="237"/>
      <c r="N2200" s="238"/>
      <c r="O2200" s="238"/>
      <c r="P2200" s="238"/>
      <c r="Q2200" s="238"/>
      <c r="R2200" s="238"/>
      <c r="S2200" s="238"/>
      <c r="T2200" s="239"/>
      <c r="AT2200" s="240" t="s">
        <v>162</v>
      </c>
      <c r="AU2200" s="240" t="s">
        <v>86</v>
      </c>
      <c r="AV2200" s="13" t="s">
        <v>86</v>
      </c>
      <c r="AW2200" s="13" t="s">
        <v>41</v>
      </c>
      <c r="AX2200" s="13" t="s">
        <v>77</v>
      </c>
      <c r="AY2200" s="240" t="s">
        <v>153</v>
      </c>
    </row>
    <row r="2201" spans="2:51" s="13" customFormat="1" ht="13.5">
      <c r="B2201" s="230"/>
      <c r="C2201" s="231"/>
      <c r="D2201" s="220" t="s">
        <v>162</v>
      </c>
      <c r="E2201" s="232" t="s">
        <v>34</v>
      </c>
      <c r="F2201" s="233" t="s">
        <v>1880</v>
      </c>
      <c r="G2201" s="231"/>
      <c r="H2201" s="234">
        <v>1</v>
      </c>
      <c r="I2201" s="235"/>
      <c r="J2201" s="231"/>
      <c r="K2201" s="231"/>
      <c r="L2201" s="236"/>
      <c r="M2201" s="237"/>
      <c r="N2201" s="238"/>
      <c r="O2201" s="238"/>
      <c r="P2201" s="238"/>
      <c r="Q2201" s="238"/>
      <c r="R2201" s="238"/>
      <c r="S2201" s="238"/>
      <c r="T2201" s="239"/>
      <c r="AT2201" s="240" t="s">
        <v>162</v>
      </c>
      <c r="AU2201" s="240" t="s">
        <v>86</v>
      </c>
      <c r="AV2201" s="13" t="s">
        <v>86</v>
      </c>
      <c r="AW2201" s="13" t="s">
        <v>41</v>
      </c>
      <c r="AX2201" s="13" t="s">
        <v>77</v>
      </c>
      <c r="AY2201" s="240" t="s">
        <v>153</v>
      </c>
    </row>
    <row r="2202" spans="2:51" s="15" customFormat="1" ht="13.5">
      <c r="B2202" s="256"/>
      <c r="C2202" s="257"/>
      <c r="D2202" s="220" t="s">
        <v>162</v>
      </c>
      <c r="E2202" s="258" t="s">
        <v>34</v>
      </c>
      <c r="F2202" s="259" t="s">
        <v>195</v>
      </c>
      <c r="G2202" s="257"/>
      <c r="H2202" s="260">
        <v>6.294</v>
      </c>
      <c r="I2202" s="261"/>
      <c r="J2202" s="257"/>
      <c r="K2202" s="257"/>
      <c r="L2202" s="262"/>
      <c r="M2202" s="263"/>
      <c r="N2202" s="264"/>
      <c r="O2202" s="264"/>
      <c r="P2202" s="264"/>
      <c r="Q2202" s="264"/>
      <c r="R2202" s="264"/>
      <c r="S2202" s="264"/>
      <c r="T2202" s="265"/>
      <c r="AT2202" s="266" t="s">
        <v>162</v>
      </c>
      <c r="AU2202" s="266" t="s">
        <v>86</v>
      </c>
      <c r="AV2202" s="15" t="s">
        <v>95</v>
      </c>
      <c r="AW2202" s="15" t="s">
        <v>41</v>
      </c>
      <c r="AX2202" s="15" t="s">
        <v>77</v>
      </c>
      <c r="AY2202" s="266" t="s">
        <v>153</v>
      </c>
    </row>
    <row r="2203" spans="2:51" s="12" customFormat="1" ht="13.5">
      <c r="B2203" s="218"/>
      <c r="C2203" s="219"/>
      <c r="D2203" s="220" t="s">
        <v>162</v>
      </c>
      <c r="E2203" s="221" t="s">
        <v>34</v>
      </c>
      <c r="F2203" s="222" t="s">
        <v>469</v>
      </c>
      <c r="G2203" s="219"/>
      <c r="H2203" s="223" t="s">
        <v>34</v>
      </c>
      <c r="I2203" s="224"/>
      <c r="J2203" s="219"/>
      <c r="K2203" s="219"/>
      <c r="L2203" s="225"/>
      <c r="M2203" s="226"/>
      <c r="N2203" s="227"/>
      <c r="O2203" s="227"/>
      <c r="P2203" s="227"/>
      <c r="Q2203" s="227"/>
      <c r="R2203" s="227"/>
      <c r="S2203" s="227"/>
      <c r="T2203" s="228"/>
      <c r="AT2203" s="229" t="s">
        <v>162</v>
      </c>
      <c r="AU2203" s="229" t="s">
        <v>86</v>
      </c>
      <c r="AV2203" s="12" t="s">
        <v>84</v>
      </c>
      <c r="AW2203" s="12" t="s">
        <v>41</v>
      </c>
      <c r="AX2203" s="12" t="s">
        <v>77</v>
      </c>
      <c r="AY2203" s="229" t="s">
        <v>153</v>
      </c>
    </row>
    <row r="2204" spans="2:51" s="13" customFormat="1" ht="27">
      <c r="B2204" s="230"/>
      <c r="C2204" s="231"/>
      <c r="D2204" s="220" t="s">
        <v>162</v>
      </c>
      <c r="E2204" s="232" t="s">
        <v>34</v>
      </c>
      <c r="F2204" s="233" t="s">
        <v>1881</v>
      </c>
      <c r="G2204" s="231"/>
      <c r="H2204" s="234">
        <v>3.369</v>
      </c>
      <c r="I2204" s="235"/>
      <c r="J2204" s="231"/>
      <c r="K2204" s="231"/>
      <c r="L2204" s="236"/>
      <c r="M2204" s="237"/>
      <c r="N2204" s="238"/>
      <c r="O2204" s="238"/>
      <c r="P2204" s="238"/>
      <c r="Q2204" s="238"/>
      <c r="R2204" s="238"/>
      <c r="S2204" s="238"/>
      <c r="T2204" s="239"/>
      <c r="AT2204" s="240" t="s">
        <v>162</v>
      </c>
      <c r="AU2204" s="240" t="s">
        <v>86</v>
      </c>
      <c r="AV2204" s="13" t="s">
        <v>86</v>
      </c>
      <c r="AW2204" s="13" t="s">
        <v>41</v>
      </c>
      <c r="AX2204" s="13" t="s">
        <v>77</v>
      </c>
      <c r="AY2204" s="240" t="s">
        <v>153</v>
      </c>
    </row>
    <row r="2205" spans="2:51" s="13" customFormat="1" ht="13.5">
      <c r="B2205" s="230"/>
      <c r="C2205" s="231"/>
      <c r="D2205" s="220" t="s">
        <v>162</v>
      </c>
      <c r="E2205" s="232" t="s">
        <v>34</v>
      </c>
      <c r="F2205" s="233" t="s">
        <v>1882</v>
      </c>
      <c r="G2205" s="231"/>
      <c r="H2205" s="234">
        <v>1.02</v>
      </c>
      <c r="I2205" s="235"/>
      <c r="J2205" s="231"/>
      <c r="K2205" s="231"/>
      <c r="L2205" s="236"/>
      <c r="M2205" s="237"/>
      <c r="N2205" s="238"/>
      <c r="O2205" s="238"/>
      <c r="P2205" s="238"/>
      <c r="Q2205" s="238"/>
      <c r="R2205" s="238"/>
      <c r="S2205" s="238"/>
      <c r="T2205" s="239"/>
      <c r="AT2205" s="240" t="s">
        <v>162</v>
      </c>
      <c r="AU2205" s="240" t="s">
        <v>86</v>
      </c>
      <c r="AV2205" s="13" t="s">
        <v>86</v>
      </c>
      <c r="AW2205" s="13" t="s">
        <v>41</v>
      </c>
      <c r="AX2205" s="13" t="s">
        <v>77</v>
      </c>
      <c r="AY2205" s="240" t="s">
        <v>153</v>
      </c>
    </row>
    <row r="2206" spans="2:51" s="15" customFormat="1" ht="13.5">
      <c r="B2206" s="256"/>
      <c r="C2206" s="257"/>
      <c r="D2206" s="220" t="s">
        <v>162</v>
      </c>
      <c r="E2206" s="258" t="s">
        <v>34</v>
      </c>
      <c r="F2206" s="259" t="s">
        <v>195</v>
      </c>
      <c r="G2206" s="257"/>
      <c r="H2206" s="260">
        <v>4.389</v>
      </c>
      <c r="I2206" s="261"/>
      <c r="J2206" s="257"/>
      <c r="K2206" s="257"/>
      <c r="L2206" s="262"/>
      <c r="M2206" s="263"/>
      <c r="N2206" s="264"/>
      <c r="O2206" s="264"/>
      <c r="P2206" s="264"/>
      <c r="Q2206" s="264"/>
      <c r="R2206" s="264"/>
      <c r="S2206" s="264"/>
      <c r="T2206" s="265"/>
      <c r="AT2206" s="266" t="s">
        <v>162</v>
      </c>
      <c r="AU2206" s="266" t="s">
        <v>86</v>
      </c>
      <c r="AV2206" s="15" t="s">
        <v>95</v>
      </c>
      <c r="AW2206" s="15" t="s">
        <v>41</v>
      </c>
      <c r="AX2206" s="15" t="s">
        <v>77</v>
      </c>
      <c r="AY2206" s="266" t="s">
        <v>153</v>
      </c>
    </row>
    <row r="2207" spans="2:51" s="12" customFormat="1" ht="13.5">
      <c r="B2207" s="218"/>
      <c r="C2207" s="219"/>
      <c r="D2207" s="220" t="s">
        <v>162</v>
      </c>
      <c r="E2207" s="221" t="s">
        <v>34</v>
      </c>
      <c r="F2207" s="222" t="s">
        <v>766</v>
      </c>
      <c r="G2207" s="219"/>
      <c r="H2207" s="223" t="s">
        <v>34</v>
      </c>
      <c r="I2207" s="224"/>
      <c r="J2207" s="219"/>
      <c r="K2207" s="219"/>
      <c r="L2207" s="225"/>
      <c r="M2207" s="226"/>
      <c r="N2207" s="227"/>
      <c r="O2207" s="227"/>
      <c r="P2207" s="227"/>
      <c r="Q2207" s="227"/>
      <c r="R2207" s="227"/>
      <c r="S2207" s="227"/>
      <c r="T2207" s="228"/>
      <c r="AT2207" s="229" t="s">
        <v>162</v>
      </c>
      <c r="AU2207" s="229" t="s">
        <v>86</v>
      </c>
      <c r="AV2207" s="12" t="s">
        <v>84</v>
      </c>
      <c r="AW2207" s="12" t="s">
        <v>41</v>
      </c>
      <c r="AX2207" s="12" t="s">
        <v>77</v>
      </c>
      <c r="AY2207" s="229" t="s">
        <v>153</v>
      </c>
    </row>
    <row r="2208" spans="2:51" s="13" customFormat="1" ht="27">
      <c r="B2208" s="230"/>
      <c r="C2208" s="231"/>
      <c r="D2208" s="220" t="s">
        <v>162</v>
      </c>
      <c r="E2208" s="232" t="s">
        <v>34</v>
      </c>
      <c r="F2208" s="233" t="s">
        <v>1883</v>
      </c>
      <c r="G2208" s="231"/>
      <c r="H2208" s="234">
        <v>0.986</v>
      </c>
      <c r="I2208" s="235"/>
      <c r="J2208" s="231"/>
      <c r="K2208" s="231"/>
      <c r="L2208" s="236"/>
      <c r="M2208" s="237"/>
      <c r="N2208" s="238"/>
      <c r="O2208" s="238"/>
      <c r="P2208" s="238"/>
      <c r="Q2208" s="238"/>
      <c r="R2208" s="238"/>
      <c r="S2208" s="238"/>
      <c r="T2208" s="239"/>
      <c r="AT2208" s="240" t="s">
        <v>162</v>
      </c>
      <c r="AU2208" s="240" t="s">
        <v>86</v>
      </c>
      <c r="AV2208" s="13" t="s">
        <v>86</v>
      </c>
      <c r="AW2208" s="13" t="s">
        <v>41</v>
      </c>
      <c r="AX2208" s="13" t="s">
        <v>77</v>
      </c>
      <c r="AY2208" s="240" t="s">
        <v>153</v>
      </c>
    </row>
    <row r="2209" spans="2:51" s="13" customFormat="1" ht="13.5">
      <c r="B2209" s="230"/>
      <c r="C2209" s="231"/>
      <c r="D2209" s="220" t="s">
        <v>162</v>
      </c>
      <c r="E2209" s="232" t="s">
        <v>34</v>
      </c>
      <c r="F2209" s="233" t="s">
        <v>1884</v>
      </c>
      <c r="G2209" s="231"/>
      <c r="H2209" s="234">
        <v>0.233</v>
      </c>
      <c r="I2209" s="235"/>
      <c r="J2209" s="231"/>
      <c r="K2209" s="231"/>
      <c r="L2209" s="236"/>
      <c r="M2209" s="237"/>
      <c r="N2209" s="238"/>
      <c r="O2209" s="238"/>
      <c r="P2209" s="238"/>
      <c r="Q2209" s="238"/>
      <c r="R2209" s="238"/>
      <c r="S2209" s="238"/>
      <c r="T2209" s="239"/>
      <c r="AT2209" s="240" t="s">
        <v>162</v>
      </c>
      <c r="AU2209" s="240" t="s">
        <v>86</v>
      </c>
      <c r="AV2209" s="13" t="s">
        <v>86</v>
      </c>
      <c r="AW2209" s="13" t="s">
        <v>41</v>
      </c>
      <c r="AX2209" s="13" t="s">
        <v>77</v>
      </c>
      <c r="AY2209" s="240" t="s">
        <v>153</v>
      </c>
    </row>
    <row r="2210" spans="2:51" s="15" customFormat="1" ht="13.5">
      <c r="B2210" s="256"/>
      <c r="C2210" s="257"/>
      <c r="D2210" s="220" t="s">
        <v>162</v>
      </c>
      <c r="E2210" s="258" t="s">
        <v>34</v>
      </c>
      <c r="F2210" s="259" t="s">
        <v>195</v>
      </c>
      <c r="G2210" s="257"/>
      <c r="H2210" s="260">
        <v>1.219</v>
      </c>
      <c r="I2210" s="261"/>
      <c r="J2210" s="257"/>
      <c r="K2210" s="257"/>
      <c r="L2210" s="262"/>
      <c r="M2210" s="263"/>
      <c r="N2210" s="264"/>
      <c r="O2210" s="264"/>
      <c r="P2210" s="264"/>
      <c r="Q2210" s="264"/>
      <c r="R2210" s="264"/>
      <c r="S2210" s="264"/>
      <c r="T2210" s="265"/>
      <c r="AT2210" s="266" t="s">
        <v>162</v>
      </c>
      <c r="AU2210" s="266" t="s">
        <v>86</v>
      </c>
      <c r="AV2210" s="15" t="s">
        <v>95</v>
      </c>
      <c r="AW2210" s="15" t="s">
        <v>41</v>
      </c>
      <c r="AX2210" s="15" t="s">
        <v>77</v>
      </c>
      <c r="AY2210" s="266" t="s">
        <v>153</v>
      </c>
    </row>
    <row r="2211" spans="2:51" s="14" customFormat="1" ht="13.5">
      <c r="B2211" s="241"/>
      <c r="C2211" s="242"/>
      <c r="D2211" s="243" t="s">
        <v>162</v>
      </c>
      <c r="E2211" s="244" t="s">
        <v>34</v>
      </c>
      <c r="F2211" s="245" t="s">
        <v>168</v>
      </c>
      <c r="G2211" s="242"/>
      <c r="H2211" s="246">
        <v>27.854</v>
      </c>
      <c r="I2211" s="247"/>
      <c r="J2211" s="242"/>
      <c r="K2211" s="242"/>
      <c r="L2211" s="248"/>
      <c r="M2211" s="249"/>
      <c r="N2211" s="250"/>
      <c r="O2211" s="250"/>
      <c r="P2211" s="250"/>
      <c r="Q2211" s="250"/>
      <c r="R2211" s="250"/>
      <c r="S2211" s="250"/>
      <c r="T2211" s="251"/>
      <c r="AT2211" s="252" t="s">
        <v>162</v>
      </c>
      <c r="AU2211" s="252" t="s">
        <v>86</v>
      </c>
      <c r="AV2211" s="14" t="s">
        <v>160</v>
      </c>
      <c r="AW2211" s="14" t="s">
        <v>41</v>
      </c>
      <c r="AX2211" s="14" t="s">
        <v>84</v>
      </c>
      <c r="AY2211" s="252" t="s">
        <v>153</v>
      </c>
    </row>
    <row r="2212" spans="2:65" s="1" customFormat="1" ht="22.5" customHeight="1">
      <c r="B2212" s="43"/>
      <c r="C2212" s="206" t="s">
        <v>1885</v>
      </c>
      <c r="D2212" s="206" t="s">
        <v>155</v>
      </c>
      <c r="E2212" s="207" t="s">
        <v>1886</v>
      </c>
      <c r="F2212" s="208" t="s">
        <v>1887</v>
      </c>
      <c r="G2212" s="209" t="s">
        <v>158</v>
      </c>
      <c r="H2212" s="210">
        <v>27.854</v>
      </c>
      <c r="I2212" s="211"/>
      <c r="J2212" s="212">
        <f>ROUND(I2212*H2212,2)</f>
        <v>0</v>
      </c>
      <c r="K2212" s="208" t="s">
        <v>159</v>
      </c>
      <c r="L2212" s="63"/>
      <c r="M2212" s="213" t="s">
        <v>34</v>
      </c>
      <c r="N2212" s="214" t="s">
        <v>48</v>
      </c>
      <c r="O2212" s="44"/>
      <c r="P2212" s="215">
        <f>O2212*H2212</f>
        <v>0</v>
      </c>
      <c r="Q2212" s="215">
        <v>0.0015</v>
      </c>
      <c r="R2212" s="215">
        <f>Q2212*H2212</f>
        <v>0.041781</v>
      </c>
      <c r="S2212" s="215">
        <v>0</v>
      </c>
      <c r="T2212" s="216">
        <f>S2212*H2212</f>
        <v>0</v>
      </c>
      <c r="AR2212" s="25" t="s">
        <v>288</v>
      </c>
      <c r="AT2212" s="25" t="s">
        <v>155</v>
      </c>
      <c r="AU2212" s="25" t="s">
        <v>86</v>
      </c>
      <c r="AY2212" s="25" t="s">
        <v>153</v>
      </c>
      <c r="BE2212" s="217">
        <f>IF(N2212="základní",J2212,0)</f>
        <v>0</v>
      </c>
      <c r="BF2212" s="217">
        <f>IF(N2212="snížená",J2212,0)</f>
        <v>0</v>
      </c>
      <c r="BG2212" s="217">
        <f>IF(N2212="zákl. přenesená",J2212,0)</f>
        <v>0</v>
      </c>
      <c r="BH2212" s="217">
        <f>IF(N2212="sníž. přenesená",J2212,0)</f>
        <v>0</v>
      </c>
      <c r="BI2212" s="217">
        <f>IF(N2212="nulová",J2212,0)</f>
        <v>0</v>
      </c>
      <c r="BJ2212" s="25" t="s">
        <v>84</v>
      </c>
      <c r="BK2212" s="217">
        <f>ROUND(I2212*H2212,2)</f>
        <v>0</v>
      </c>
      <c r="BL2212" s="25" t="s">
        <v>288</v>
      </c>
      <c r="BM2212" s="25" t="s">
        <v>1888</v>
      </c>
    </row>
    <row r="2213" spans="2:51" s="12" customFormat="1" ht="13.5">
      <c r="B2213" s="218"/>
      <c r="C2213" s="219"/>
      <c r="D2213" s="220" t="s">
        <v>162</v>
      </c>
      <c r="E2213" s="221" t="s">
        <v>34</v>
      </c>
      <c r="F2213" s="222" t="s">
        <v>1870</v>
      </c>
      <c r="G2213" s="219"/>
      <c r="H2213" s="223" t="s">
        <v>34</v>
      </c>
      <c r="I2213" s="224"/>
      <c r="J2213" s="219"/>
      <c r="K2213" s="219"/>
      <c r="L2213" s="225"/>
      <c r="M2213" s="226"/>
      <c r="N2213" s="227"/>
      <c r="O2213" s="227"/>
      <c r="P2213" s="227"/>
      <c r="Q2213" s="227"/>
      <c r="R2213" s="227"/>
      <c r="S2213" s="227"/>
      <c r="T2213" s="228"/>
      <c r="AT2213" s="229" t="s">
        <v>162</v>
      </c>
      <c r="AU2213" s="229" t="s">
        <v>86</v>
      </c>
      <c r="AV2213" s="12" t="s">
        <v>84</v>
      </c>
      <c r="AW2213" s="12" t="s">
        <v>41</v>
      </c>
      <c r="AX2213" s="12" t="s">
        <v>77</v>
      </c>
      <c r="AY2213" s="229" t="s">
        <v>153</v>
      </c>
    </row>
    <row r="2214" spans="2:51" s="12" customFormat="1" ht="13.5">
      <c r="B2214" s="218"/>
      <c r="C2214" s="219"/>
      <c r="D2214" s="220" t="s">
        <v>162</v>
      </c>
      <c r="E2214" s="221" t="s">
        <v>34</v>
      </c>
      <c r="F2214" s="222" t="s">
        <v>333</v>
      </c>
      <c r="G2214" s="219"/>
      <c r="H2214" s="223" t="s">
        <v>34</v>
      </c>
      <c r="I2214" s="224"/>
      <c r="J2214" s="219"/>
      <c r="K2214" s="219"/>
      <c r="L2214" s="225"/>
      <c r="M2214" s="226"/>
      <c r="N2214" s="227"/>
      <c r="O2214" s="227"/>
      <c r="P2214" s="227"/>
      <c r="Q2214" s="227"/>
      <c r="R2214" s="227"/>
      <c r="S2214" s="227"/>
      <c r="T2214" s="228"/>
      <c r="AT2214" s="229" t="s">
        <v>162</v>
      </c>
      <c r="AU2214" s="229" t="s">
        <v>86</v>
      </c>
      <c r="AV2214" s="12" t="s">
        <v>84</v>
      </c>
      <c r="AW2214" s="12" t="s">
        <v>41</v>
      </c>
      <c r="AX2214" s="12" t="s">
        <v>77</v>
      </c>
      <c r="AY2214" s="229" t="s">
        <v>153</v>
      </c>
    </row>
    <row r="2215" spans="2:51" s="13" customFormat="1" ht="13.5">
      <c r="B2215" s="230"/>
      <c r="C2215" s="231"/>
      <c r="D2215" s="220" t="s">
        <v>162</v>
      </c>
      <c r="E2215" s="232" t="s">
        <v>34</v>
      </c>
      <c r="F2215" s="233" t="s">
        <v>1871</v>
      </c>
      <c r="G2215" s="231"/>
      <c r="H2215" s="234">
        <v>1.413</v>
      </c>
      <c r="I2215" s="235"/>
      <c r="J2215" s="231"/>
      <c r="K2215" s="231"/>
      <c r="L2215" s="236"/>
      <c r="M2215" s="237"/>
      <c r="N2215" s="238"/>
      <c r="O2215" s="238"/>
      <c r="P2215" s="238"/>
      <c r="Q2215" s="238"/>
      <c r="R2215" s="238"/>
      <c r="S2215" s="238"/>
      <c r="T2215" s="239"/>
      <c r="AT2215" s="240" t="s">
        <v>162</v>
      </c>
      <c r="AU2215" s="240" t="s">
        <v>86</v>
      </c>
      <c r="AV2215" s="13" t="s">
        <v>86</v>
      </c>
      <c r="AW2215" s="13" t="s">
        <v>41</v>
      </c>
      <c r="AX2215" s="13" t="s">
        <v>77</v>
      </c>
      <c r="AY2215" s="240" t="s">
        <v>153</v>
      </c>
    </row>
    <row r="2216" spans="2:51" s="12" customFormat="1" ht="13.5">
      <c r="B2216" s="218"/>
      <c r="C2216" s="219"/>
      <c r="D2216" s="220" t="s">
        <v>162</v>
      </c>
      <c r="E2216" s="221" t="s">
        <v>34</v>
      </c>
      <c r="F2216" s="222" t="s">
        <v>337</v>
      </c>
      <c r="G2216" s="219"/>
      <c r="H2216" s="223" t="s">
        <v>34</v>
      </c>
      <c r="I2216" s="224"/>
      <c r="J2216" s="219"/>
      <c r="K2216" s="219"/>
      <c r="L2216" s="225"/>
      <c r="M2216" s="226"/>
      <c r="N2216" s="227"/>
      <c r="O2216" s="227"/>
      <c r="P2216" s="227"/>
      <c r="Q2216" s="227"/>
      <c r="R2216" s="227"/>
      <c r="S2216" s="227"/>
      <c r="T2216" s="228"/>
      <c r="AT2216" s="229" t="s">
        <v>162</v>
      </c>
      <c r="AU2216" s="229" t="s">
        <v>86</v>
      </c>
      <c r="AV2216" s="12" t="s">
        <v>84</v>
      </c>
      <c r="AW2216" s="12" t="s">
        <v>41</v>
      </c>
      <c r="AX2216" s="12" t="s">
        <v>77</v>
      </c>
      <c r="AY2216" s="229" t="s">
        <v>153</v>
      </c>
    </row>
    <row r="2217" spans="2:51" s="13" customFormat="1" ht="13.5">
      <c r="B2217" s="230"/>
      <c r="C2217" s="231"/>
      <c r="D2217" s="220" t="s">
        <v>162</v>
      </c>
      <c r="E2217" s="232" t="s">
        <v>34</v>
      </c>
      <c r="F2217" s="233" t="s">
        <v>1872</v>
      </c>
      <c r="G2217" s="231"/>
      <c r="H2217" s="234">
        <v>4.35</v>
      </c>
      <c r="I2217" s="235"/>
      <c r="J2217" s="231"/>
      <c r="K2217" s="231"/>
      <c r="L2217" s="236"/>
      <c r="M2217" s="237"/>
      <c r="N2217" s="238"/>
      <c r="O2217" s="238"/>
      <c r="P2217" s="238"/>
      <c r="Q2217" s="238"/>
      <c r="R2217" s="238"/>
      <c r="S2217" s="238"/>
      <c r="T2217" s="239"/>
      <c r="AT2217" s="240" t="s">
        <v>162</v>
      </c>
      <c r="AU2217" s="240" t="s">
        <v>86</v>
      </c>
      <c r="AV2217" s="13" t="s">
        <v>86</v>
      </c>
      <c r="AW2217" s="13" t="s">
        <v>41</v>
      </c>
      <c r="AX2217" s="13" t="s">
        <v>77</v>
      </c>
      <c r="AY2217" s="240" t="s">
        <v>153</v>
      </c>
    </row>
    <row r="2218" spans="2:51" s="12" customFormat="1" ht="13.5">
      <c r="B2218" s="218"/>
      <c r="C2218" s="219"/>
      <c r="D2218" s="220" t="s">
        <v>162</v>
      </c>
      <c r="E2218" s="221" t="s">
        <v>34</v>
      </c>
      <c r="F2218" s="222" t="s">
        <v>681</v>
      </c>
      <c r="G2218" s="219"/>
      <c r="H2218" s="223" t="s">
        <v>34</v>
      </c>
      <c r="I2218" s="224"/>
      <c r="J2218" s="219"/>
      <c r="K2218" s="219"/>
      <c r="L2218" s="225"/>
      <c r="M2218" s="226"/>
      <c r="N2218" s="227"/>
      <c r="O2218" s="227"/>
      <c r="P2218" s="227"/>
      <c r="Q2218" s="227"/>
      <c r="R2218" s="227"/>
      <c r="S2218" s="227"/>
      <c r="T2218" s="228"/>
      <c r="AT2218" s="229" t="s">
        <v>162</v>
      </c>
      <c r="AU2218" s="229" t="s">
        <v>86</v>
      </c>
      <c r="AV2218" s="12" t="s">
        <v>84</v>
      </c>
      <c r="AW2218" s="12" t="s">
        <v>41</v>
      </c>
      <c r="AX2218" s="12" t="s">
        <v>77</v>
      </c>
      <c r="AY2218" s="229" t="s">
        <v>153</v>
      </c>
    </row>
    <row r="2219" spans="2:51" s="13" customFormat="1" ht="13.5">
      <c r="B2219" s="230"/>
      <c r="C2219" s="231"/>
      <c r="D2219" s="220" t="s">
        <v>162</v>
      </c>
      <c r="E2219" s="232" t="s">
        <v>34</v>
      </c>
      <c r="F2219" s="233" t="s">
        <v>1873</v>
      </c>
      <c r="G2219" s="231"/>
      <c r="H2219" s="234">
        <v>4.503</v>
      </c>
      <c r="I2219" s="235"/>
      <c r="J2219" s="231"/>
      <c r="K2219" s="231"/>
      <c r="L2219" s="236"/>
      <c r="M2219" s="237"/>
      <c r="N2219" s="238"/>
      <c r="O2219" s="238"/>
      <c r="P2219" s="238"/>
      <c r="Q2219" s="238"/>
      <c r="R2219" s="238"/>
      <c r="S2219" s="238"/>
      <c r="T2219" s="239"/>
      <c r="AT2219" s="240" t="s">
        <v>162</v>
      </c>
      <c r="AU2219" s="240" t="s">
        <v>86</v>
      </c>
      <c r="AV2219" s="13" t="s">
        <v>86</v>
      </c>
      <c r="AW2219" s="13" t="s">
        <v>41</v>
      </c>
      <c r="AX2219" s="13" t="s">
        <v>77</v>
      </c>
      <c r="AY2219" s="240" t="s">
        <v>153</v>
      </c>
    </row>
    <row r="2220" spans="2:51" s="12" customFormat="1" ht="13.5">
      <c r="B2220" s="218"/>
      <c r="C2220" s="219"/>
      <c r="D2220" s="220" t="s">
        <v>162</v>
      </c>
      <c r="E2220" s="221" t="s">
        <v>34</v>
      </c>
      <c r="F2220" s="222" t="s">
        <v>760</v>
      </c>
      <c r="G2220" s="219"/>
      <c r="H2220" s="223" t="s">
        <v>34</v>
      </c>
      <c r="I2220" s="224"/>
      <c r="J2220" s="219"/>
      <c r="K2220" s="219"/>
      <c r="L2220" s="225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162</v>
      </c>
      <c r="AU2220" s="229" t="s">
        <v>86</v>
      </c>
      <c r="AV2220" s="12" t="s">
        <v>84</v>
      </c>
      <c r="AW2220" s="12" t="s">
        <v>41</v>
      </c>
      <c r="AX2220" s="12" t="s">
        <v>77</v>
      </c>
      <c r="AY2220" s="229" t="s">
        <v>153</v>
      </c>
    </row>
    <row r="2221" spans="2:51" s="13" customFormat="1" ht="27">
      <c r="B2221" s="230"/>
      <c r="C2221" s="231"/>
      <c r="D2221" s="220" t="s">
        <v>162</v>
      </c>
      <c r="E2221" s="232" t="s">
        <v>34</v>
      </c>
      <c r="F2221" s="233" t="s">
        <v>1874</v>
      </c>
      <c r="G2221" s="231"/>
      <c r="H2221" s="234">
        <v>5.498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162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153</v>
      </c>
    </row>
    <row r="2222" spans="2:51" s="13" customFormat="1" ht="13.5">
      <c r="B2222" s="230"/>
      <c r="C2222" s="231"/>
      <c r="D2222" s="220" t="s">
        <v>162</v>
      </c>
      <c r="E2222" s="232" t="s">
        <v>34</v>
      </c>
      <c r="F2222" s="233" t="s">
        <v>1875</v>
      </c>
      <c r="G2222" s="231"/>
      <c r="H2222" s="234">
        <v>0.188</v>
      </c>
      <c r="I2222" s="235"/>
      <c r="J2222" s="231"/>
      <c r="K2222" s="231"/>
      <c r="L2222" s="236"/>
      <c r="M2222" s="237"/>
      <c r="N2222" s="238"/>
      <c r="O2222" s="238"/>
      <c r="P2222" s="238"/>
      <c r="Q2222" s="238"/>
      <c r="R2222" s="238"/>
      <c r="S2222" s="238"/>
      <c r="T2222" s="239"/>
      <c r="AT2222" s="240" t="s">
        <v>162</v>
      </c>
      <c r="AU2222" s="240" t="s">
        <v>86</v>
      </c>
      <c r="AV2222" s="13" t="s">
        <v>86</v>
      </c>
      <c r="AW2222" s="13" t="s">
        <v>41</v>
      </c>
      <c r="AX2222" s="13" t="s">
        <v>77</v>
      </c>
      <c r="AY2222" s="240" t="s">
        <v>153</v>
      </c>
    </row>
    <row r="2223" spans="2:51" s="15" customFormat="1" ht="13.5">
      <c r="B2223" s="256"/>
      <c r="C2223" s="257"/>
      <c r="D2223" s="220" t="s">
        <v>162</v>
      </c>
      <c r="E2223" s="258" t="s">
        <v>34</v>
      </c>
      <c r="F2223" s="259" t="s">
        <v>195</v>
      </c>
      <c r="G2223" s="257"/>
      <c r="H2223" s="260">
        <v>15.952</v>
      </c>
      <c r="I2223" s="261"/>
      <c r="J2223" s="257"/>
      <c r="K2223" s="257"/>
      <c r="L2223" s="262"/>
      <c r="M2223" s="263"/>
      <c r="N2223" s="264"/>
      <c r="O2223" s="264"/>
      <c r="P2223" s="264"/>
      <c r="Q2223" s="264"/>
      <c r="R2223" s="264"/>
      <c r="S2223" s="264"/>
      <c r="T2223" s="265"/>
      <c r="AT2223" s="266" t="s">
        <v>162</v>
      </c>
      <c r="AU2223" s="266" t="s">
        <v>86</v>
      </c>
      <c r="AV2223" s="15" t="s">
        <v>95</v>
      </c>
      <c r="AW2223" s="15" t="s">
        <v>41</v>
      </c>
      <c r="AX2223" s="15" t="s">
        <v>77</v>
      </c>
      <c r="AY2223" s="266" t="s">
        <v>153</v>
      </c>
    </row>
    <row r="2224" spans="2:51" s="13" customFormat="1" ht="13.5">
      <c r="B2224" s="230"/>
      <c r="C2224" s="231"/>
      <c r="D2224" s="220" t="s">
        <v>162</v>
      </c>
      <c r="E2224" s="232" t="s">
        <v>34</v>
      </c>
      <c r="F2224" s="233" t="s">
        <v>1876</v>
      </c>
      <c r="G2224" s="231"/>
      <c r="H2224" s="234">
        <v>0.493</v>
      </c>
      <c r="I2224" s="235"/>
      <c r="J2224" s="231"/>
      <c r="K2224" s="231"/>
      <c r="L2224" s="236"/>
      <c r="M2224" s="237"/>
      <c r="N2224" s="238"/>
      <c r="O2224" s="238"/>
      <c r="P2224" s="238"/>
      <c r="Q2224" s="238"/>
      <c r="R2224" s="238"/>
      <c r="S2224" s="238"/>
      <c r="T2224" s="239"/>
      <c r="AT2224" s="240" t="s">
        <v>162</v>
      </c>
      <c r="AU2224" s="240" t="s">
        <v>86</v>
      </c>
      <c r="AV2224" s="13" t="s">
        <v>86</v>
      </c>
      <c r="AW2224" s="13" t="s">
        <v>41</v>
      </c>
      <c r="AX2224" s="13" t="s">
        <v>77</v>
      </c>
      <c r="AY2224" s="240" t="s">
        <v>153</v>
      </c>
    </row>
    <row r="2225" spans="2:51" s="13" customFormat="1" ht="13.5">
      <c r="B2225" s="230"/>
      <c r="C2225" s="231"/>
      <c r="D2225" s="220" t="s">
        <v>162</v>
      </c>
      <c r="E2225" s="232" t="s">
        <v>34</v>
      </c>
      <c r="F2225" s="233" t="s">
        <v>1877</v>
      </c>
      <c r="G2225" s="231"/>
      <c r="H2225" s="234">
        <v>0.803</v>
      </c>
      <c r="I2225" s="235"/>
      <c r="J2225" s="231"/>
      <c r="K2225" s="231"/>
      <c r="L2225" s="236"/>
      <c r="M2225" s="237"/>
      <c r="N2225" s="238"/>
      <c r="O2225" s="238"/>
      <c r="P2225" s="238"/>
      <c r="Q2225" s="238"/>
      <c r="R2225" s="238"/>
      <c r="S2225" s="238"/>
      <c r="T2225" s="239"/>
      <c r="AT2225" s="240" t="s">
        <v>162</v>
      </c>
      <c r="AU2225" s="240" t="s">
        <v>86</v>
      </c>
      <c r="AV2225" s="13" t="s">
        <v>86</v>
      </c>
      <c r="AW2225" s="13" t="s">
        <v>41</v>
      </c>
      <c r="AX2225" s="13" t="s">
        <v>77</v>
      </c>
      <c r="AY2225" s="240" t="s">
        <v>153</v>
      </c>
    </row>
    <row r="2226" spans="2:51" s="13" customFormat="1" ht="27">
      <c r="B2226" s="230"/>
      <c r="C2226" s="231"/>
      <c r="D2226" s="220" t="s">
        <v>162</v>
      </c>
      <c r="E2226" s="232" t="s">
        <v>34</v>
      </c>
      <c r="F2226" s="233" t="s">
        <v>1878</v>
      </c>
      <c r="G2226" s="231"/>
      <c r="H2226" s="234">
        <v>2.372</v>
      </c>
      <c r="I2226" s="235"/>
      <c r="J2226" s="231"/>
      <c r="K2226" s="231"/>
      <c r="L2226" s="236"/>
      <c r="M2226" s="237"/>
      <c r="N2226" s="238"/>
      <c r="O2226" s="238"/>
      <c r="P2226" s="238"/>
      <c r="Q2226" s="238"/>
      <c r="R2226" s="238"/>
      <c r="S2226" s="238"/>
      <c r="T2226" s="239"/>
      <c r="AT2226" s="240" t="s">
        <v>162</v>
      </c>
      <c r="AU2226" s="240" t="s">
        <v>86</v>
      </c>
      <c r="AV2226" s="13" t="s">
        <v>86</v>
      </c>
      <c r="AW2226" s="13" t="s">
        <v>41</v>
      </c>
      <c r="AX2226" s="13" t="s">
        <v>77</v>
      </c>
      <c r="AY2226" s="240" t="s">
        <v>153</v>
      </c>
    </row>
    <row r="2227" spans="2:51" s="13" customFormat="1" ht="13.5">
      <c r="B2227" s="230"/>
      <c r="C2227" s="231"/>
      <c r="D2227" s="220" t="s">
        <v>162</v>
      </c>
      <c r="E2227" s="232" t="s">
        <v>34</v>
      </c>
      <c r="F2227" s="233" t="s">
        <v>1879</v>
      </c>
      <c r="G2227" s="231"/>
      <c r="H2227" s="234">
        <v>1.626</v>
      </c>
      <c r="I2227" s="235"/>
      <c r="J2227" s="231"/>
      <c r="K2227" s="231"/>
      <c r="L2227" s="236"/>
      <c r="M2227" s="237"/>
      <c r="N2227" s="238"/>
      <c r="O2227" s="238"/>
      <c r="P2227" s="238"/>
      <c r="Q2227" s="238"/>
      <c r="R2227" s="238"/>
      <c r="S2227" s="238"/>
      <c r="T2227" s="239"/>
      <c r="AT2227" s="240" t="s">
        <v>162</v>
      </c>
      <c r="AU2227" s="240" t="s">
        <v>86</v>
      </c>
      <c r="AV2227" s="13" t="s">
        <v>86</v>
      </c>
      <c r="AW2227" s="13" t="s">
        <v>41</v>
      </c>
      <c r="AX2227" s="13" t="s">
        <v>77</v>
      </c>
      <c r="AY2227" s="240" t="s">
        <v>153</v>
      </c>
    </row>
    <row r="2228" spans="2:51" s="13" customFormat="1" ht="13.5">
      <c r="B2228" s="230"/>
      <c r="C2228" s="231"/>
      <c r="D2228" s="220" t="s">
        <v>162</v>
      </c>
      <c r="E2228" s="232" t="s">
        <v>34</v>
      </c>
      <c r="F2228" s="233" t="s">
        <v>1880</v>
      </c>
      <c r="G2228" s="231"/>
      <c r="H2228" s="234">
        <v>1</v>
      </c>
      <c r="I2228" s="235"/>
      <c r="J2228" s="231"/>
      <c r="K2228" s="231"/>
      <c r="L2228" s="236"/>
      <c r="M2228" s="237"/>
      <c r="N2228" s="238"/>
      <c r="O2228" s="238"/>
      <c r="P2228" s="238"/>
      <c r="Q2228" s="238"/>
      <c r="R2228" s="238"/>
      <c r="S2228" s="238"/>
      <c r="T2228" s="239"/>
      <c r="AT2228" s="240" t="s">
        <v>162</v>
      </c>
      <c r="AU2228" s="240" t="s">
        <v>86</v>
      </c>
      <c r="AV2228" s="13" t="s">
        <v>86</v>
      </c>
      <c r="AW2228" s="13" t="s">
        <v>41</v>
      </c>
      <c r="AX2228" s="13" t="s">
        <v>77</v>
      </c>
      <c r="AY2228" s="240" t="s">
        <v>153</v>
      </c>
    </row>
    <row r="2229" spans="2:51" s="15" customFormat="1" ht="13.5">
      <c r="B2229" s="256"/>
      <c r="C2229" s="257"/>
      <c r="D2229" s="220" t="s">
        <v>162</v>
      </c>
      <c r="E2229" s="258" t="s">
        <v>34</v>
      </c>
      <c r="F2229" s="259" t="s">
        <v>195</v>
      </c>
      <c r="G2229" s="257"/>
      <c r="H2229" s="260">
        <v>6.294</v>
      </c>
      <c r="I2229" s="261"/>
      <c r="J2229" s="257"/>
      <c r="K2229" s="257"/>
      <c r="L2229" s="262"/>
      <c r="M2229" s="263"/>
      <c r="N2229" s="264"/>
      <c r="O2229" s="264"/>
      <c r="P2229" s="264"/>
      <c r="Q2229" s="264"/>
      <c r="R2229" s="264"/>
      <c r="S2229" s="264"/>
      <c r="T2229" s="265"/>
      <c r="AT2229" s="266" t="s">
        <v>162</v>
      </c>
      <c r="AU2229" s="266" t="s">
        <v>86</v>
      </c>
      <c r="AV2229" s="15" t="s">
        <v>95</v>
      </c>
      <c r="AW2229" s="15" t="s">
        <v>41</v>
      </c>
      <c r="AX2229" s="15" t="s">
        <v>77</v>
      </c>
      <c r="AY2229" s="266" t="s">
        <v>153</v>
      </c>
    </row>
    <row r="2230" spans="2:51" s="12" customFormat="1" ht="13.5">
      <c r="B2230" s="218"/>
      <c r="C2230" s="219"/>
      <c r="D2230" s="220" t="s">
        <v>162</v>
      </c>
      <c r="E2230" s="221" t="s">
        <v>34</v>
      </c>
      <c r="F2230" s="222" t="s">
        <v>469</v>
      </c>
      <c r="G2230" s="219"/>
      <c r="H2230" s="223" t="s">
        <v>34</v>
      </c>
      <c r="I2230" s="224"/>
      <c r="J2230" s="219"/>
      <c r="K2230" s="219"/>
      <c r="L2230" s="225"/>
      <c r="M2230" s="226"/>
      <c r="N2230" s="227"/>
      <c r="O2230" s="227"/>
      <c r="P2230" s="227"/>
      <c r="Q2230" s="227"/>
      <c r="R2230" s="227"/>
      <c r="S2230" s="227"/>
      <c r="T2230" s="228"/>
      <c r="AT2230" s="229" t="s">
        <v>162</v>
      </c>
      <c r="AU2230" s="229" t="s">
        <v>86</v>
      </c>
      <c r="AV2230" s="12" t="s">
        <v>84</v>
      </c>
      <c r="AW2230" s="12" t="s">
        <v>41</v>
      </c>
      <c r="AX2230" s="12" t="s">
        <v>77</v>
      </c>
      <c r="AY2230" s="229" t="s">
        <v>153</v>
      </c>
    </row>
    <row r="2231" spans="2:51" s="13" customFormat="1" ht="27">
      <c r="B2231" s="230"/>
      <c r="C2231" s="231"/>
      <c r="D2231" s="220" t="s">
        <v>162</v>
      </c>
      <c r="E2231" s="232" t="s">
        <v>34</v>
      </c>
      <c r="F2231" s="233" t="s">
        <v>1881</v>
      </c>
      <c r="G2231" s="231"/>
      <c r="H2231" s="234">
        <v>3.369</v>
      </c>
      <c r="I2231" s="235"/>
      <c r="J2231" s="231"/>
      <c r="K2231" s="231"/>
      <c r="L2231" s="236"/>
      <c r="M2231" s="237"/>
      <c r="N2231" s="238"/>
      <c r="O2231" s="238"/>
      <c r="P2231" s="238"/>
      <c r="Q2231" s="238"/>
      <c r="R2231" s="238"/>
      <c r="S2231" s="238"/>
      <c r="T2231" s="239"/>
      <c r="AT2231" s="240" t="s">
        <v>162</v>
      </c>
      <c r="AU2231" s="240" t="s">
        <v>86</v>
      </c>
      <c r="AV2231" s="13" t="s">
        <v>86</v>
      </c>
      <c r="AW2231" s="13" t="s">
        <v>41</v>
      </c>
      <c r="AX2231" s="13" t="s">
        <v>77</v>
      </c>
      <c r="AY2231" s="240" t="s">
        <v>153</v>
      </c>
    </row>
    <row r="2232" spans="2:51" s="13" customFormat="1" ht="13.5">
      <c r="B2232" s="230"/>
      <c r="C2232" s="231"/>
      <c r="D2232" s="220" t="s">
        <v>162</v>
      </c>
      <c r="E2232" s="232" t="s">
        <v>34</v>
      </c>
      <c r="F2232" s="233" t="s">
        <v>1882</v>
      </c>
      <c r="G2232" s="231"/>
      <c r="H2232" s="234">
        <v>1.02</v>
      </c>
      <c r="I2232" s="235"/>
      <c r="J2232" s="231"/>
      <c r="K2232" s="231"/>
      <c r="L2232" s="236"/>
      <c r="M2232" s="237"/>
      <c r="N2232" s="238"/>
      <c r="O2232" s="238"/>
      <c r="P2232" s="238"/>
      <c r="Q2232" s="238"/>
      <c r="R2232" s="238"/>
      <c r="S2232" s="238"/>
      <c r="T2232" s="239"/>
      <c r="AT2232" s="240" t="s">
        <v>162</v>
      </c>
      <c r="AU2232" s="240" t="s">
        <v>86</v>
      </c>
      <c r="AV2232" s="13" t="s">
        <v>86</v>
      </c>
      <c r="AW2232" s="13" t="s">
        <v>41</v>
      </c>
      <c r="AX2232" s="13" t="s">
        <v>77</v>
      </c>
      <c r="AY2232" s="240" t="s">
        <v>153</v>
      </c>
    </row>
    <row r="2233" spans="2:51" s="15" customFormat="1" ht="13.5">
      <c r="B2233" s="256"/>
      <c r="C2233" s="257"/>
      <c r="D2233" s="220" t="s">
        <v>162</v>
      </c>
      <c r="E2233" s="258" t="s">
        <v>34</v>
      </c>
      <c r="F2233" s="259" t="s">
        <v>195</v>
      </c>
      <c r="G2233" s="257"/>
      <c r="H2233" s="260">
        <v>4.389</v>
      </c>
      <c r="I2233" s="261"/>
      <c r="J2233" s="257"/>
      <c r="K2233" s="257"/>
      <c r="L2233" s="262"/>
      <c r="M2233" s="263"/>
      <c r="N2233" s="264"/>
      <c r="O2233" s="264"/>
      <c r="P2233" s="264"/>
      <c r="Q2233" s="264"/>
      <c r="R2233" s="264"/>
      <c r="S2233" s="264"/>
      <c r="T2233" s="265"/>
      <c r="AT2233" s="266" t="s">
        <v>162</v>
      </c>
      <c r="AU2233" s="266" t="s">
        <v>86</v>
      </c>
      <c r="AV2233" s="15" t="s">
        <v>95</v>
      </c>
      <c r="AW2233" s="15" t="s">
        <v>41</v>
      </c>
      <c r="AX2233" s="15" t="s">
        <v>77</v>
      </c>
      <c r="AY2233" s="266" t="s">
        <v>153</v>
      </c>
    </row>
    <row r="2234" spans="2:51" s="12" customFormat="1" ht="13.5">
      <c r="B2234" s="218"/>
      <c r="C2234" s="219"/>
      <c r="D2234" s="220" t="s">
        <v>162</v>
      </c>
      <c r="E2234" s="221" t="s">
        <v>34</v>
      </c>
      <c r="F2234" s="222" t="s">
        <v>766</v>
      </c>
      <c r="G2234" s="219"/>
      <c r="H2234" s="223" t="s">
        <v>34</v>
      </c>
      <c r="I2234" s="224"/>
      <c r="J2234" s="219"/>
      <c r="K2234" s="219"/>
      <c r="L2234" s="225"/>
      <c r="M2234" s="226"/>
      <c r="N2234" s="227"/>
      <c r="O2234" s="227"/>
      <c r="P2234" s="227"/>
      <c r="Q2234" s="227"/>
      <c r="R2234" s="227"/>
      <c r="S2234" s="227"/>
      <c r="T2234" s="228"/>
      <c r="AT2234" s="229" t="s">
        <v>162</v>
      </c>
      <c r="AU2234" s="229" t="s">
        <v>86</v>
      </c>
      <c r="AV2234" s="12" t="s">
        <v>84</v>
      </c>
      <c r="AW2234" s="12" t="s">
        <v>41</v>
      </c>
      <c r="AX2234" s="12" t="s">
        <v>77</v>
      </c>
      <c r="AY2234" s="229" t="s">
        <v>153</v>
      </c>
    </row>
    <row r="2235" spans="2:51" s="13" customFormat="1" ht="27">
      <c r="B2235" s="230"/>
      <c r="C2235" s="231"/>
      <c r="D2235" s="220" t="s">
        <v>162</v>
      </c>
      <c r="E2235" s="232" t="s">
        <v>34</v>
      </c>
      <c r="F2235" s="233" t="s">
        <v>1883</v>
      </c>
      <c r="G2235" s="231"/>
      <c r="H2235" s="234">
        <v>0.986</v>
      </c>
      <c r="I2235" s="235"/>
      <c r="J2235" s="231"/>
      <c r="K2235" s="231"/>
      <c r="L2235" s="236"/>
      <c r="M2235" s="237"/>
      <c r="N2235" s="238"/>
      <c r="O2235" s="238"/>
      <c r="P2235" s="238"/>
      <c r="Q2235" s="238"/>
      <c r="R2235" s="238"/>
      <c r="S2235" s="238"/>
      <c r="T2235" s="239"/>
      <c r="AT2235" s="240" t="s">
        <v>162</v>
      </c>
      <c r="AU2235" s="240" t="s">
        <v>86</v>
      </c>
      <c r="AV2235" s="13" t="s">
        <v>86</v>
      </c>
      <c r="AW2235" s="13" t="s">
        <v>41</v>
      </c>
      <c r="AX2235" s="13" t="s">
        <v>77</v>
      </c>
      <c r="AY2235" s="240" t="s">
        <v>153</v>
      </c>
    </row>
    <row r="2236" spans="2:51" s="13" customFormat="1" ht="13.5">
      <c r="B2236" s="230"/>
      <c r="C2236" s="231"/>
      <c r="D2236" s="220" t="s">
        <v>162</v>
      </c>
      <c r="E2236" s="232" t="s">
        <v>34</v>
      </c>
      <c r="F2236" s="233" t="s">
        <v>1884</v>
      </c>
      <c r="G2236" s="231"/>
      <c r="H2236" s="234">
        <v>0.233</v>
      </c>
      <c r="I2236" s="235"/>
      <c r="J2236" s="231"/>
      <c r="K2236" s="231"/>
      <c r="L2236" s="236"/>
      <c r="M2236" s="237"/>
      <c r="N2236" s="238"/>
      <c r="O2236" s="238"/>
      <c r="P2236" s="238"/>
      <c r="Q2236" s="238"/>
      <c r="R2236" s="238"/>
      <c r="S2236" s="238"/>
      <c r="T2236" s="239"/>
      <c r="AT2236" s="240" t="s">
        <v>162</v>
      </c>
      <c r="AU2236" s="240" t="s">
        <v>86</v>
      </c>
      <c r="AV2236" s="13" t="s">
        <v>86</v>
      </c>
      <c r="AW2236" s="13" t="s">
        <v>41</v>
      </c>
      <c r="AX2236" s="13" t="s">
        <v>77</v>
      </c>
      <c r="AY2236" s="240" t="s">
        <v>153</v>
      </c>
    </row>
    <row r="2237" spans="2:51" s="15" customFormat="1" ht="13.5">
      <c r="B2237" s="256"/>
      <c r="C2237" s="257"/>
      <c r="D2237" s="220" t="s">
        <v>162</v>
      </c>
      <c r="E2237" s="258" t="s">
        <v>34</v>
      </c>
      <c r="F2237" s="259" t="s">
        <v>195</v>
      </c>
      <c r="G2237" s="257"/>
      <c r="H2237" s="260">
        <v>1.219</v>
      </c>
      <c r="I2237" s="261"/>
      <c r="J2237" s="257"/>
      <c r="K2237" s="257"/>
      <c r="L2237" s="262"/>
      <c r="M2237" s="263"/>
      <c r="N2237" s="264"/>
      <c r="O2237" s="264"/>
      <c r="P2237" s="264"/>
      <c r="Q2237" s="264"/>
      <c r="R2237" s="264"/>
      <c r="S2237" s="264"/>
      <c r="T2237" s="265"/>
      <c r="AT2237" s="266" t="s">
        <v>162</v>
      </c>
      <c r="AU2237" s="266" t="s">
        <v>86</v>
      </c>
      <c r="AV2237" s="15" t="s">
        <v>95</v>
      </c>
      <c r="AW2237" s="15" t="s">
        <v>41</v>
      </c>
      <c r="AX2237" s="15" t="s">
        <v>77</v>
      </c>
      <c r="AY2237" s="266" t="s">
        <v>153</v>
      </c>
    </row>
    <row r="2238" spans="2:51" s="14" customFormat="1" ht="13.5">
      <c r="B2238" s="241"/>
      <c r="C2238" s="242"/>
      <c r="D2238" s="243" t="s">
        <v>162</v>
      </c>
      <c r="E2238" s="244" t="s">
        <v>34</v>
      </c>
      <c r="F2238" s="245" t="s">
        <v>168</v>
      </c>
      <c r="G2238" s="242"/>
      <c r="H2238" s="246">
        <v>27.854</v>
      </c>
      <c r="I2238" s="247"/>
      <c r="J2238" s="242"/>
      <c r="K2238" s="242"/>
      <c r="L2238" s="248"/>
      <c r="M2238" s="249"/>
      <c r="N2238" s="250"/>
      <c r="O2238" s="250"/>
      <c r="P2238" s="250"/>
      <c r="Q2238" s="250"/>
      <c r="R2238" s="250"/>
      <c r="S2238" s="250"/>
      <c r="T2238" s="251"/>
      <c r="AT2238" s="252" t="s">
        <v>162</v>
      </c>
      <c r="AU2238" s="252" t="s">
        <v>86</v>
      </c>
      <c r="AV2238" s="14" t="s">
        <v>160</v>
      </c>
      <c r="AW2238" s="14" t="s">
        <v>41</v>
      </c>
      <c r="AX2238" s="14" t="s">
        <v>84</v>
      </c>
      <c r="AY2238" s="252" t="s">
        <v>153</v>
      </c>
    </row>
    <row r="2239" spans="2:65" s="1" customFormat="1" ht="22.5" customHeight="1">
      <c r="B2239" s="43"/>
      <c r="C2239" s="206" t="s">
        <v>1889</v>
      </c>
      <c r="D2239" s="206" t="s">
        <v>155</v>
      </c>
      <c r="E2239" s="207" t="s">
        <v>1890</v>
      </c>
      <c r="F2239" s="208" t="s">
        <v>1891</v>
      </c>
      <c r="G2239" s="209" t="s">
        <v>158</v>
      </c>
      <c r="H2239" s="210">
        <v>27.854</v>
      </c>
      <c r="I2239" s="211"/>
      <c r="J2239" s="212">
        <f>ROUND(I2239*H2239,2)</f>
        <v>0</v>
      </c>
      <c r="K2239" s="208" t="s">
        <v>34</v>
      </c>
      <c r="L2239" s="63"/>
      <c r="M2239" s="213" t="s">
        <v>34</v>
      </c>
      <c r="N2239" s="214" t="s">
        <v>48</v>
      </c>
      <c r="O2239" s="44"/>
      <c r="P2239" s="215">
        <f>O2239*H2239</f>
        <v>0</v>
      </c>
      <c r="Q2239" s="215">
        <v>0.0001</v>
      </c>
      <c r="R2239" s="215">
        <f>Q2239*H2239</f>
        <v>0.0027854</v>
      </c>
      <c r="S2239" s="215">
        <v>0</v>
      </c>
      <c r="T2239" s="216">
        <f>S2239*H2239</f>
        <v>0</v>
      </c>
      <c r="AR2239" s="25" t="s">
        <v>288</v>
      </c>
      <c r="AT2239" s="25" t="s">
        <v>155</v>
      </c>
      <c r="AU2239" s="25" t="s">
        <v>86</v>
      </c>
      <c r="AY2239" s="25" t="s">
        <v>153</v>
      </c>
      <c r="BE2239" s="217">
        <f>IF(N2239="základní",J2239,0)</f>
        <v>0</v>
      </c>
      <c r="BF2239" s="217">
        <f>IF(N2239="snížená",J2239,0)</f>
        <v>0</v>
      </c>
      <c r="BG2239" s="217">
        <f>IF(N2239="zákl. přenesená",J2239,0)</f>
        <v>0</v>
      </c>
      <c r="BH2239" s="217">
        <f>IF(N2239="sníž. přenesená",J2239,0)</f>
        <v>0</v>
      </c>
      <c r="BI2239" s="217">
        <f>IF(N2239="nulová",J2239,0)</f>
        <v>0</v>
      </c>
      <c r="BJ2239" s="25" t="s">
        <v>84</v>
      </c>
      <c r="BK2239" s="217">
        <f>ROUND(I2239*H2239,2)</f>
        <v>0</v>
      </c>
      <c r="BL2239" s="25" t="s">
        <v>288</v>
      </c>
      <c r="BM2239" s="25" t="s">
        <v>1892</v>
      </c>
    </row>
    <row r="2240" spans="2:51" s="12" customFormat="1" ht="13.5">
      <c r="B2240" s="218"/>
      <c r="C2240" s="219"/>
      <c r="D2240" s="220" t="s">
        <v>162</v>
      </c>
      <c r="E2240" s="221" t="s">
        <v>34</v>
      </c>
      <c r="F2240" s="222" t="s">
        <v>1870</v>
      </c>
      <c r="G2240" s="219"/>
      <c r="H2240" s="223" t="s">
        <v>34</v>
      </c>
      <c r="I2240" s="224"/>
      <c r="J2240" s="219"/>
      <c r="K2240" s="219"/>
      <c r="L2240" s="225"/>
      <c r="M2240" s="226"/>
      <c r="N2240" s="227"/>
      <c r="O2240" s="227"/>
      <c r="P2240" s="227"/>
      <c r="Q2240" s="227"/>
      <c r="R2240" s="227"/>
      <c r="S2240" s="227"/>
      <c r="T2240" s="228"/>
      <c r="AT2240" s="229" t="s">
        <v>162</v>
      </c>
      <c r="AU2240" s="229" t="s">
        <v>86</v>
      </c>
      <c r="AV2240" s="12" t="s">
        <v>84</v>
      </c>
      <c r="AW2240" s="12" t="s">
        <v>41</v>
      </c>
      <c r="AX2240" s="12" t="s">
        <v>77</v>
      </c>
      <c r="AY2240" s="229" t="s">
        <v>153</v>
      </c>
    </row>
    <row r="2241" spans="2:51" s="12" customFormat="1" ht="13.5">
      <c r="B2241" s="218"/>
      <c r="C2241" s="219"/>
      <c r="D2241" s="220" t="s">
        <v>162</v>
      </c>
      <c r="E2241" s="221" t="s">
        <v>34</v>
      </c>
      <c r="F2241" s="222" t="s">
        <v>333</v>
      </c>
      <c r="G2241" s="219"/>
      <c r="H2241" s="223" t="s">
        <v>34</v>
      </c>
      <c r="I2241" s="224"/>
      <c r="J2241" s="219"/>
      <c r="K2241" s="219"/>
      <c r="L2241" s="225"/>
      <c r="M2241" s="226"/>
      <c r="N2241" s="227"/>
      <c r="O2241" s="227"/>
      <c r="P2241" s="227"/>
      <c r="Q2241" s="227"/>
      <c r="R2241" s="227"/>
      <c r="S2241" s="227"/>
      <c r="T2241" s="228"/>
      <c r="AT2241" s="229" t="s">
        <v>162</v>
      </c>
      <c r="AU2241" s="229" t="s">
        <v>86</v>
      </c>
      <c r="AV2241" s="12" t="s">
        <v>84</v>
      </c>
      <c r="AW2241" s="12" t="s">
        <v>41</v>
      </c>
      <c r="AX2241" s="12" t="s">
        <v>77</v>
      </c>
      <c r="AY2241" s="229" t="s">
        <v>153</v>
      </c>
    </row>
    <row r="2242" spans="2:51" s="13" customFormat="1" ht="13.5">
      <c r="B2242" s="230"/>
      <c r="C2242" s="231"/>
      <c r="D2242" s="220" t="s">
        <v>162</v>
      </c>
      <c r="E2242" s="232" t="s">
        <v>34</v>
      </c>
      <c r="F2242" s="233" t="s">
        <v>1871</v>
      </c>
      <c r="G2242" s="231"/>
      <c r="H2242" s="234">
        <v>1.413</v>
      </c>
      <c r="I2242" s="235"/>
      <c r="J2242" s="231"/>
      <c r="K2242" s="231"/>
      <c r="L2242" s="236"/>
      <c r="M2242" s="237"/>
      <c r="N2242" s="238"/>
      <c r="O2242" s="238"/>
      <c r="P2242" s="238"/>
      <c r="Q2242" s="238"/>
      <c r="R2242" s="238"/>
      <c r="S2242" s="238"/>
      <c r="T2242" s="239"/>
      <c r="AT2242" s="240" t="s">
        <v>162</v>
      </c>
      <c r="AU2242" s="240" t="s">
        <v>86</v>
      </c>
      <c r="AV2242" s="13" t="s">
        <v>86</v>
      </c>
      <c r="AW2242" s="13" t="s">
        <v>41</v>
      </c>
      <c r="AX2242" s="13" t="s">
        <v>77</v>
      </c>
      <c r="AY2242" s="240" t="s">
        <v>153</v>
      </c>
    </row>
    <row r="2243" spans="2:51" s="12" customFormat="1" ht="13.5">
      <c r="B2243" s="218"/>
      <c r="C2243" s="219"/>
      <c r="D2243" s="220" t="s">
        <v>162</v>
      </c>
      <c r="E2243" s="221" t="s">
        <v>34</v>
      </c>
      <c r="F2243" s="222" t="s">
        <v>337</v>
      </c>
      <c r="G2243" s="219"/>
      <c r="H2243" s="223" t="s">
        <v>34</v>
      </c>
      <c r="I2243" s="224"/>
      <c r="J2243" s="219"/>
      <c r="K2243" s="219"/>
      <c r="L2243" s="225"/>
      <c r="M2243" s="226"/>
      <c r="N2243" s="227"/>
      <c r="O2243" s="227"/>
      <c r="P2243" s="227"/>
      <c r="Q2243" s="227"/>
      <c r="R2243" s="227"/>
      <c r="S2243" s="227"/>
      <c r="T2243" s="228"/>
      <c r="AT2243" s="229" t="s">
        <v>162</v>
      </c>
      <c r="AU2243" s="229" t="s">
        <v>86</v>
      </c>
      <c r="AV2243" s="12" t="s">
        <v>84</v>
      </c>
      <c r="AW2243" s="12" t="s">
        <v>41</v>
      </c>
      <c r="AX2243" s="12" t="s">
        <v>77</v>
      </c>
      <c r="AY2243" s="229" t="s">
        <v>153</v>
      </c>
    </row>
    <row r="2244" spans="2:51" s="13" customFormat="1" ht="13.5">
      <c r="B2244" s="230"/>
      <c r="C2244" s="231"/>
      <c r="D2244" s="220" t="s">
        <v>162</v>
      </c>
      <c r="E2244" s="232" t="s">
        <v>34</v>
      </c>
      <c r="F2244" s="233" t="s">
        <v>1872</v>
      </c>
      <c r="G2244" s="231"/>
      <c r="H2244" s="234">
        <v>4.35</v>
      </c>
      <c r="I2244" s="235"/>
      <c r="J2244" s="231"/>
      <c r="K2244" s="231"/>
      <c r="L2244" s="236"/>
      <c r="M2244" s="237"/>
      <c r="N2244" s="238"/>
      <c r="O2244" s="238"/>
      <c r="P2244" s="238"/>
      <c r="Q2244" s="238"/>
      <c r="R2244" s="238"/>
      <c r="S2244" s="238"/>
      <c r="T2244" s="239"/>
      <c r="AT2244" s="240" t="s">
        <v>162</v>
      </c>
      <c r="AU2244" s="240" t="s">
        <v>86</v>
      </c>
      <c r="AV2244" s="13" t="s">
        <v>86</v>
      </c>
      <c r="AW2244" s="13" t="s">
        <v>41</v>
      </c>
      <c r="AX2244" s="13" t="s">
        <v>77</v>
      </c>
      <c r="AY2244" s="240" t="s">
        <v>153</v>
      </c>
    </row>
    <row r="2245" spans="2:51" s="12" customFormat="1" ht="13.5">
      <c r="B2245" s="218"/>
      <c r="C2245" s="219"/>
      <c r="D2245" s="220" t="s">
        <v>162</v>
      </c>
      <c r="E2245" s="221" t="s">
        <v>34</v>
      </c>
      <c r="F2245" s="222" t="s">
        <v>681</v>
      </c>
      <c r="G2245" s="219"/>
      <c r="H2245" s="223" t="s">
        <v>34</v>
      </c>
      <c r="I2245" s="224"/>
      <c r="J2245" s="219"/>
      <c r="K2245" s="219"/>
      <c r="L2245" s="225"/>
      <c r="M2245" s="226"/>
      <c r="N2245" s="227"/>
      <c r="O2245" s="227"/>
      <c r="P2245" s="227"/>
      <c r="Q2245" s="227"/>
      <c r="R2245" s="227"/>
      <c r="S2245" s="227"/>
      <c r="T2245" s="228"/>
      <c r="AT2245" s="229" t="s">
        <v>162</v>
      </c>
      <c r="AU2245" s="229" t="s">
        <v>86</v>
      </c>
      <c r="AV2245" s="12" t="s">
        <v>84</v>
      </c>
      <c r="AW2245" s="12" t="s">
        <v>41</v>
      </c>
      <c r="AX2245" s="12" t="s">
        <v>77</v>
      </c>
      <c r="AY2245" s="229" t="s">
        <v>153</v>
      </c>
    </row>
    <row r="2246" spans="2:51" s="13" customFormat="1" ht="13.5">
      <c r="B2246" s="230"/>
      <c r="C2246" s="231"/>
      <c r="D2246" s="220" t="s">
        <v>162</v>
      </c>
      <c r="E2246" s="232" t="s">
        <v>34</v>
      </c>
      <c r="F2246" s="233" t="s">
        <v>1873</v>
      </c>
      <c r="G2246" s="231"/>
      <c r="H2246" s="234">
        <v>4.503</v>
      </c>
      <c r="I2246" s="235"/>
      <c r="J2246" s="231"/>
      <c r="K2246" s="231"/>
      <c r="L2246" s="236"/>
      <c r="M2246" s="237"/>
      <c r="N2246" s="238"/>
      <c r="O2246" s="238"/>
      <c r="P2246" s="238"/>
      <c r="Q2246" s="238"/>
      <c r="R2246" s="238"/>
      <c r="S2246" s="238"/>
      <c r="T2246" s="239"/>
      <c r="AT2246" s="240" t="s">
        <v>162</v>
      </c>
      <c r="AU2246" s="240" t="s">
        <v>86</v>
      </c>
      <c r="AV2246" s="13" t="s">
        <v>86</v>
      </c>
      <c r="AW2246" s="13" t="s">
        <v>41</v>
      </c>
      <c r="AX2246" s="13" t="s">
        <v>77</v>
      </c>
      <c r="AY2246" s="240" t="s">
        <v>153</v>
      </c>
    </row>
    <row r="2247" spans="2:51" s="12" customFormat="1" ht="13.5">
      <c r="B2247" s="218"/>
      <c r="C2247" s="219"/>
      <c r="D2247" s="220" t="s">
        <v>162</v>
      </c>
      <c r="E2247" s="221" t="s">
        <v>34</v>
      </c>
      <c r="F2247" s="222" t="s">
        <v>760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162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153</v>
      </c>
    </row>
    <row r="2248" spans="2:51" s="13" customFormat="1" ht="27">
      <c r="B2248" s="230"/>
      <c r="C2248" s="231"/>
      <c r="D2248" s="220" t="s">
        <v>162</v>
      </c>
      <c r="E2248" s="232" t="s">
        <v>34</v>
      </c>
      <c r="F2248" s="233" t="s">
        <v>1874</v>
      </c>
      <c r="G2248" s="231"/>
      <c r="H2248" s="234">
        <v>5.498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162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153</v>
      </c>
    </row>
    <row r="2249" spans="2:51" s="13" customFormat="1" ht="13.5">
      <c r="B2249" s="230"/>
      <c r="C2249" s="231"/>
      <c r="D2249" s="220" t="s">
        <v>162</v>
      </c>
      <c r="E2249" s="232" t="s">
        <v>34</v>
      </c>
      <c r="F2249" s="233" t="s">
        <v>1875</v>
      </c>
      <c r="G2249" s="231"/>
      <c r="H2249" s="234">
        <v>0.188</v>
      </c>
      <c r="I2249" s="235"/>
      <c r="J2249" s="231"/>
      <c r="K2249" s="231"/>
      <c r="L2249" s="236"/>
      <c r="M2249" s="237"/>
      <c r="N2249" s="238"/>
      <c r="O2249" s="238"/>
      <c r="P2249" s="238"/>
      <c r="Q2249" s="238"/>
      <c r="R2249" s="238"/>
      <c r="S2249" s="238"/>
      <c r="T2249" s="239"/>
      <c r="AT2249" s="240" t="s">
        <v>162</v>
      </c>
      <c r="AU2249" s="240" t="s">
        <v>86</v>
      </c>
      <c r="AV2249" s="13" t="s">
        <v>86</v>
      </c>
      <c r="AW2249" s="13" t="s">
        <v>41</v>
      </c>
      <c r="AX2249" s="13" t="s">
        <v>77</v>
      </c>
      <c r="AY2249" s="240" t="s">
        <v>153</v>
      </c>
    </row>
    <row r="2250" spans="2:51" s="15" customFormat="1" ht="13.5">
      <c r="B2250" s="256"/>
      <c r="C2250" s="257"/>
      <c r="D2250" s="220" t="s">
        <v>162</v>
      </c>
      <c r="E2250" s="258" t="s">
        <v>34</v>
      </c>
      <c r="F2250" s="259" t="s">
        <v>195</v>
      </c>
      <c r="G2250" s="257"/>
      <c r="H2250" s="260">
        <v>15.952</v>
      </c>
      <c r="I2250" s="261"/>
      <c r="J2250" s="257"/>
      <c r="K2250" s="257"/>
      <c r="L2250" s="262"/>
      <c r="M2250" s="263"/>
      <c r="N2250" s="264"/>
      <c r="O2250" s="264"/>
      <c r="P2250" s="264"/>
      <c r="Q2250" s="264"/>
      <c r="R2250" s="264"/>
      <c r="S2250" s="264"/>
      <c r="T2250" s="265"/>
      <c r="AT2250" s="266" t="s">
        <v>162</v>
      </c>
      <c r="AU2250" s="266" t="s">
        <v>86</v>
      </c>
      <c r="AV2250" s="15" t="s">
        <v>95</v>
      </c>
      <c r="AW2250" s="15" t="s">
        <v>41</v>
      </c>
      <c r="AX2250" s="15" t="s">
        <v>77</v>
      </c>
      <c r="AY2250" s="266" t="s">
        <v>153</v>
      </c>
    </row>
    <row r="2251" spans="2:51" s="13" customFormat="1" ht="13.5">
      <c r="B2251" s="230"/>
      <c r="C2251" s="231"/>
      <c r="D2251" s="220" t="s">
        <v>162</v>
      </c>
      <c r="E2251" s="232" t="s">
        <v>34</v>
      </c>
      <c r="F2251" s="233" t="s">
        <v>1876</v>
      </c>
      <c r="G2251" s="231"/>
      <c r="H2251" s="234">
        <v>0.493</v>
      </c>
      <c r="I2251" s="235"/>
      <c r="J2251" s="231"/>
      <c r="K2251" s="231"/>
      <c r="L2251" s="236"/>
      <c r="M2251" s="237"/>
      <c r="N2251" s="238"/>
      <c r="O2251" s="238"/>
      <c r="P2251" s="238"/>
      <c r="Q2251" s="238"/>
      <c r="R2251" s="238"/>
      <c r="S2251" s="238"/>
      <c r="T2251" s="239"/>
      <c r="AT2251" s="240" t="s">
        <v>162</v>
      </c>
      <c r="AU2251" s="240" t="s">
        <v>86</v>
      </c>
      <c r="AV2251" s="13" t="s">
        <v>86</v>
      </c>
      <c r="AW2251" s="13" t="s">
        <v>41</v>
      </c>
      <c r="AX2251" s="13" t="s">
        <v>77</v>
      </c>
      <c r="AY2251" s="240" t="s">
        <v>153</v>
      </c>
    </row>
    <row r="2252" spans="2:51" s="13" customFormat="1" ht="13.5">
      <c r="B2252" s="230"/>
      <c r="C2252" s="231"/>
      <c r="D2252" s="220" t="s">
        <v>162</v>
      </c>
      <c r="E2252" s="232" t="s">
        <v>34</v>
      </c>
      <c r="F2252" s="233" t="s">
        <v>1877</v>
      </c>
      <c r="G2252" s="231"/>
      <c r="H2252" s="234">
        <v>0.803</v>
      </c>
      <c r="I2252" s="235"/>
      <c r="J2252" s="231"/>
      <c r="K2252" s="231"/>
      <c r="L2252" s="236"/>
      <c r="M2252" s="237"/>
      <c r="N2252" s="238"/>
      <c r="O2252" s="238"/>
      <c r="P2252" s="238"/>
      <c r="Q2252" s="238"/>
      <c r="R2252" s="238"/>
      <c r="S2252" s="238"/>
      <c r="T2252" s="239"/>
      <c r="AT2252" s="240" t="s">
        <v>162</v>
      </c>
      <c r="AU2252" s="240" t="s">
        <v>86</v>
      </c>
      <c r="AV2252" s="13" t="s">
        <v>86</v>
      </c>
      <c r="AW2252" s="13" t="s">
        <v>41</v>
      </c>
      <c r="AX2252" s="13" t="s">
        <v>77</v>
      </c>
      <c r="AY2252" s="240" t="s">
        <v>153</v>
      </c>
    </row>
    <row r="2253" spans="2:51" s="13" customFormat="1" ht="27">
      <c r="B2253" s="230"/>
      <c r="C2253" s="231"/>
      <c r="D2253" s="220" t="s">
        <v>162</v>
      </c>
      <c r="E2253" s="232" t="s">
        <v>34</v>
      </c>
      <c r="F2253" s="233" t="s">
        <v>1878</v>
      </c>
      <c r="G2253" s="231"/>
      <c r="H2253" s="234">
        <v>2.372</v>
      </c>
      <c r="I2253" s="235"/>
      <c r="J2253" s="231"/>
      <c r="K2253" s="231"/>
      <c r="L2253" s="236"/>
      <c r="M2253" s="237"/>
      <c r="N2253" s="238"/>
      <c r="O2253" s="238"/>
      <c r="P2253" s="238"/>
      <c r="Q2253" s="238"/>
      <c r="R2253" s="238"/>
      <c r="S2253" s="238"/>
      <c r="T2253" s="239"/>
      <c r="AT2253" s="240" t="s">
        <v>162</v>
      </c>
      <c r="AU2253" s="240" t="s">
        <v>86</v>
      </c>
      <c r="AV2253" s="13" t="s">
        <v>86</v>
      </c>
      <c r="AW2253" s="13" t="s">
        <v>41</v>
      </c>
      <c r="AX2253" s="13" t="s">
        <v>77</v>
      </c>
      <c r="AY2253" s="240" t="s">
        <v>153</v>
      </c>
    </row>
    <row r="2254" spans="2:51" s="13" customFormat="1" ht="13.5">
      <c r="B2254" s="230"/>
      <c r="C2254" s="231"/>
      <c r="D2254" s="220" t="s">
        <v>162</v>
      </c>
      <c r="E2254" s="232" t="s">
        <v>34</v>
      </c>
      <c r="F2254" s="233" t="s">
        <v>1879</v>
      </c>
      <c r="G2254" s="231"/>
      <c r="H2254" s="234">
        <v>1.626</v>
      </c>
      <c r="I2254" s="235"/>
      <c r="J2254" s="231"/>
      <c r="K2254" s="231"/>
      <c r="L2254" s="236"/>
      <c r="M2254" s="237"/>
      <c r="N2254" s="238"/>
      <c r="O2254" s="238"/>
      <c r="P2254" s="238"/>
      <c r="Q2254" s="238"/>
      <c r="R2254" s="238"/>
      <c r="S2254" s="238"/>
      <c r="T2254" s="239"/>
      <c r="AT2254" s="240" t="s">
        <v>162</v>
      </c>
      <c r="AU2254" s="240" t="s">
        <v>86</v>
      </c>
      <c r="AV2254" s="13" t="s">
        <v>86</v>
      </c>
      <c r="AW2254" s="13" t="s">
        <v>41</v>
      </c>
      <c r="AX2254" s="13" t="s">
        <v>77</v>
      </c>
      <c r="AY2254" s="240" t="s">
        <v>153</v>
      </c>
    </row>
    <row r="2255" spans="2:51" s="13" customFormat="1" ht="13.5">
      <c r="B2255" s="230"/>
      <c r="C2255" s="231"/>
      <c r="D2255" s="220" t="s">
        <v>162</v>
      </c>
      <c r="E2255" s="232" t="s">
        <v>34</v>
      </c>
      <c r="F2255" s="233" t="s">
        <v>1880</v>
      </c>
      <c r="G2255" s="231"/>
      <c r="H2255" s="234">
        <v>1</v>
      </c>
      <c r="I2255" s="235"/>
      <c r="J2255" s="231"/>
      <c r="K2255" s="231"/>
      <c r="L2255" s="236"/>
      <c r="M2255" s="237"/>
      <c r="N2255" s="238"/>
      <c r="O2255" s="238"/>
      <c r="P2255" s="238"/>
      <c r="Q2255" s="238"/>
      <c r="R2255" s="238"/>
      <c r="S2255" s="238"/>
      <c r="T2255" s="239"/>
      <c r="AT2255" s="240" t="s">
        <v>162</v>
      </c>
      <c r="AU2255" s="240" t="s">
        <v>86</v>
      </c>
      <c r="AV2255" s="13" t="s">
        <v>86</v>
      </c>
      <c r="AW2255" s="13" t="s">
        <v>41</v>
      </c>
      <c r="AX2255" s="13" t="s">
        <v>77</v>
      </c>
      <c r="AY2255" s="240" t="s">
        <v>153</v>
      </c>
    </row>
    <row r="2256" spans="2:51" s="15" customFormat="1" ht="13.5">
      <c r="B2256" s="256"/>
      <c r="C2256" s="257"/>
      <c r="D2256" s="220" t="s">
        <v>162</v>
      </c>
      <c r="E2256" s="258" t="s">
        <v>34</v>
      </c>
      <c r="F2256" s="259" t="s">
        <v>195</v>
      </c>
      <c r="G2256" s="257"/>
      <c r="H2256" s="260">
        <v>6.294</v>
      </c>
      <c r="I2256" s="261"/>
      <c r="J2256" s="257"/>
      <c r="K2256" s="257"/>
      <c r="L2256" s="262"/>
      <c r="M2256" s="263"/>
      <c r="N2256" s="264"/>
      <c r="O2256" s="264"/>
      <c r="P2256" s="264"/>
      <c r="Q2256" s="264"/>
      <c r="R2256" s="264"/>
      <c r="S2256" s="264"/>
      <c r="T2256" s="265"/>
      <c r="AT2256" s="266" t="s">
        <v>162</v>
      </c>
      <c r="AU2256" s="266" t="s">
        <v>86</v>
      </c>
      <c r="AV2256" s="15" t="s">
        <v>95</v>
      </c>
      <c r="AW2256" s="15" t="s">
        <v>41</v>
      </c>
      <c r="AX2256" s="15" t="s">
        <v>77</v>
      </c>
      <c r="AY2256" s="266" t="s">
        <v>153</v>
      </c>
    </row>
    <row r="2257" spans="2:51" s="12" customFormat="1" ht="13.5">
      <c r="B2257" s="218"/>
      <c r="C2257" s="219"/>
      <c r="D2257" s="220" t="s">
        <v>162</v>
      </c>
      <c r="E2257" s="221" t="s">
        <v>34</v>
      </c>
      <c r="F2257" s="222" t="s">
        <v>469</v>
      </c>
      <c r="G2257" s="219"/>
      <c r="H2257" s="223" t="s">
        <v>34</v>
      </c>
      <c r="I2257" s="224"/>
      <c r="J2257" s="219"/>
      <c r="K2257" s="219"/>
      <c r="L2257" s="225"/>
      <c r="M2257" s="226"/>
      <c r="N2257" s="227"/>
      <c r="O2257" s="227"/>
      <c r="P2257" s="227"/>
      <c r="Q2257" s="227"/>
      <c r="R2257" s="227"/>
      <c r="S2257" s="227"/>
      <c r="T2257" s="228"/>
      <c r="AT2257" s="229" t="s">
        <v>162</v>
      </c>
      <c r="AU2257" s="229" t="s">
        <v>86</v>
      </c>
      <c r="AV2257" s="12" t="s">
        <v>84</v>
      </c>
      <c r="AW2257" s="12" t="s">
        <v>41</v>
      </c>
      <c r="AX2257" s="12" t="s">
        <v>77</v>
      </c>
      <c r="AY2257" s="229" t="s">
        <v>153</v>
      </c>
    </row>
    <row r="2258" spans="2:51" s="13" customFormat="1" ht="27">
      <c r="B2258" s="230"/>
      <c r="C2258" s="231"/>
      <c r="D2258" s="220" t="s">
        <v>162</v>
      </c>
      <c r="E2258" s="232" t="s">
        <v>34</v>
      </c>
      <c r="F2258" s="233" t="s">
        <v>1881</v>
      </c>
      <c r="G2258" s="231"/>
      <c r="H2258" s="234">
        <v>3.369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162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153</v>
      </c>
    </row>
    <row r="2259" spans="2:51" s="13" customFormat="1" ht="13.5">
      <c r="B2259" s="230"/>
      <c r="C2259" s="231"/>
      <c r="D2259" s="220" t="s">
        <v>162</v>
      </c>
      <c r="E2259" s="232" t="s">
        <v>34</v>
      </c>
      <c r="F2259" s="233" t="s">
        <v>1882</v>
      </c>
      <c r="G2259" s="231"/>
      <c r="H2259" s="234">
        <v>1.02</v>
      </c>
      <c r="I2259" s="235"/>
      <c r="J2259" s="231"/>
      <c r="K2259" s="231"/>
      <c r="L2259" s="236"/>
      <c r="M2259" s="237"/>
      <c r="N2259" s="238"/>
      <c r="O2259" s="238"/>
      <c r="P2259" s="238"/>
      <c r="Q2259" s="238"/>
      <c r="R2259" s="238"/>
      <c r="S2259" s="238"/>
      <c r="T2259" s="239"/>
      <c r="AT2259" s="240" t="s">
        <v>162</v>
      </c>
      <c r="AU2259" s="240" t="s">
        <v>86</v>
      </c>
      <c r="AV2259" s="13" t="s">
        <v>86</v>
      </c>
      <c r="AW2259" s="13" t="s">
        <v>41</v>
      </c>
      <c r="AX2259" s="13" t="s">
        <v>77</v>
      </c>
      <c r="AY2259" s="240" t="s">
        <v>153</v>
      </c>
    </row>
    <row r="2260" spans="2:51" s="15" customFormat="1" ht="13.5">
      <c r="B2260" s="256"/>
      <c r="C2260" s="257"/>
      <c r="D2260" s="220" t="s">
        <v>162</v>
      </c>
      <c r="E2260" s="258" t="s">
        <v>34</v>
      </c>
      <c r="F2260" s="259" t="s">
        <v>195</v>
      </c>
      <c r="G2260" s="257"/>
      <c r="H2260" s="260">
        <v>4.389</v>
      </c>
      <c r="I2260" s="261"/>
      <c r="J2260" s="257"/>
      <c r="K2260" s="257"/>
      <c r="L2260" s="262"/>
      <c r="M2260" s="263"/>
      <c r="N2260" s="264"/>
      <c r="O2260" s="264"/>
      <c r="P2260" s="264"/>
      <c r="Q2260" s="264"/>
      <c r="R2260" s="264"/>
      <c r="S2260" s="264"/>
      <c r="T2260" s="265"/>
      <c r="AT2260" s="266" t="s">
        <v>162</v>
      </c>
      <c r="AU2260" s="266" t="s">
        <v>86</v>
      </c>
      <c r="AV2260" s="15" t="s">
        <v>95</v>
      </c>
      <c r="AW2260" s="15" t="s">
        <v>41</v>
      </c>
      <c r="AX2260" s="15" t="s">
        <v>77</v>
      </c>
      <c r="AY2260" s="266" t="s">
        <v>153</v>
      </c>
    </row>
    <row r="2261" spans="2:51" s="12" customFormat="1" ht="13.5">
      <c r="B2261" s="218"/>
      <c r="C2261" s="219"/>
      <c r="D2261" s="220" t="s">
        <v>162</v>
      </c>
      <c r="E2261" s="221" t="s">
        <v>34</v>
      </c>
      <c r="F2261" s="222" t="s">
        <v>766</v>
      </c>
      <c r="G2261" s="219"/>
      <c r="H2261" s="223" t="s">
        <v>34</v>
      </c>
      <c r="I2261" s="224"/>
      <c r="J2261" s="219"/>
      <c r="K2261" s="219"/>
      <c r="L2261" s="225"/>
      <c r="M2261" s="226"/>
      <c r="N2261" s="227"/>
      <c r="O2261" s="227"/>
      <c r="P2261" s="227"/>
      <c r="Q2261" s="227"/>
      <c r="R2261" s="227"/>
      <c r="S2261" s="227"/>
      <c r="T2261" s="228"/>
      <c r="AT2261" s="229" t="s">
        <v>162</v>
      </c>
      <c r="AU2261" s="229" t="s">
        <v>86</v>
      </c>
      <c r="AV2261" s="12" t="s">
        <v>84</v>
      </c>
      <c r="AW2261" s="12" t="s">
        <v>41</v>
      </c>
      <c r="AX2261" s="12" t="s">
        <v>77</v>
      </c>
      <c r="AY2261" s="229" t="s">
        <v>153</v>
      </c>
    </row>
    <row r="2262" spans="2:51" s="13" customFormat="1" ht="27">
      <c r="B2262" s="230"/>
      <c r="C2262" s="231"/>
      <c r="D2262" s="220" t="s">
        <v>162</v>
      </c>
      <c r="E2262" s="232" t="s">
        <v>34</v>
      </c>
      <c r="F2262" s="233" t="s">
        <v>1883</v>
      </c>
      <c r="G2262" s="231"/>
      <c r="H2262" s="234">
        <v>0.986</v>
      </c>
      <c r="I2262" s="235"/>
      <c r="J2262" s="231"/>
      <c r="K2262" s="231"/>
      <c r="L2262" s="236"/>
      <c r="M2262" s="237"/>
      <c r="N2262" s="238"/>
      <c r="O2262" s="238"/>
      <c r="P2262" s="238"/>
      <c r="Q2262" s="238"/>
      <c r="R2262" s="238"/>
      <c r="S2262" s="238"/>
      <c r="T2262" s="239"/>
      <c r="AT2262" s="240" t="s">
        <v>162</v>
      </c>
      <c r="AU2262" s="240" t="s">
        <v>86</v>
      </c>
      <c r="AV2262" s="13" t="s">
        <v>86</v>
      </c>
      <c r="AW2262" s="13" t="s">
        <v>41</v>
      </c>
      <c r="AX2262" s="13" t="s">
        <v>77</v>
      </c>
      <c r="AY2262" s="240" t="s">
        <v>153</v>
      </c>
    </row>
    <row r="2263" spans="2:51" s="13" customFormat="1" ht="13.5">
      <c r="B2263" s="230"/>
      <c r="C2263" s="231"/>
      <c r="D2263" s="220" t="s">
        <v>162</v>
      </c>
      <c r="E2263" s="232" t="s">
        <v>34</v>
      </c>
      <c r="F2263" s="233" t="s">
        <v>1884</v>
      </c>
      <c r="G2263" s="231"/>
      <c r="H2263" s="234">
        <v>0.233</v>
      </c>
      <c r="I2263" s="235"/>
      <c r="J2263" s="231"/>
      <c r="K2263" s="231"/>
      <c r="L2263" s="236"/>
      <c r="M2263" s="237"/>
      <c r="N2263" s="238"/>
      <c r="O2263" s="238"/>
      <c r="P2263" s="238"/>
      <c r="Q2263" s="238"/>
      <c r="R2263" s="238"/>
      <c r="S2263" s="238"/>
      <c r="T2263" s="239"/>
      <c r="AT2263" s="240" t="s">
        <v>162</v>
      </c>
      <c r="AU2263" s="240" t="s">
        <v>86</v>
      </c>
      <c r="AV2263" s="13" t="s">
        <v>86</v>
      </c>
      <c r="AW2263" s="13" t="s">
        <v>41</v>
      </c>
      <c r="AX2263" s="13" t="s">
        <v>77</v>
      </c>
      <c r="AY2263" s="240" t="s">
        <v>153</v>
      </c>
    </row>
    <row r="2264" spans="2:51" s="15" customFormat="1" ht="13.5">
      <c r="B2264" s="256"/>
      <c r="C2264" s="257"/>
      <c r="D2264" s="220" t="s">
        <v>162</v>
      </c>
      <c r="E2264" s="258" t="s">
        <v>34</v>
      </c>
      <c r="F2264" s="259" t="s">
        <v>195</v>
      </c>
      <c r="G2264" s="257"/>
      <c r="H2264" s="260">
        <v>1.219</v>
      </c>
      <c r="I2264" s="261"/>
      <c r="J2264" s="257"/>
      <c r="K2264" s="257"/>
      <c r="L2264" s="262"/>
      <c r="M2264" s="263"/>
      <c r="N2264" s="264"/>
      <c r="O2264" s="264"/>
      <c r="P2264" s="264"/>
      <c r="Q2264" s="264"/>
      <c r="R2264" s="264"/>
      <c r="S2264" s="264"/>
      <c r="T2264" s="265"/>
      <c r="AT2264" s="266" t="s">
        <v>162</v>
      </c>
      <c r="AU2264" s="266" t="s">
        <v>86</v>
      </c>
      <c r="AV2264" s="15" t="s">
        <v>95</v>
      </c>
      <c r="AW2264" s="15" t="s">
        <v>41</v>
      </c>
      <c r="AX2264" s="15" t="s">
        <v>77</v>
      </c>
      <c r="AY2264" s="266" t="s">
        <v>153</v>
      </c>
    </row>
    <row r="2265" spans="2:51" s="14" customFormat="1" ht="13.5">
      <c r="B2265" s="241"/>
      <c r="C2265" s="242"/>
      <c r="D2265" s="243" t="s">
        <v>162</v>
      </c>
      <c r="E2265" s="244" t="s">
        <v>34</v>
      </c>
      <c r="F2265" s="245" t="s">
        <v>168</v>
      </c>
      <c r="G2265" s="242"/>
      <c r="H2265" s="246">
        <v>27.854</v>
      </c>
      <c r="I2265" s="247"/>
      <c r="J2265" s="242"/>
      <c r="K2265" s="242"/>
      <c r="L2265" s="248"/>
      <c r="M2265" s="249"/>
      <c r="N2265" s="250"/>
      <c r="O2265" s="250"/>
      <c r="P2265" s="250"/>
      <c r="Q2265" s="250"/>
      <c r="R2265" s="250"/>
      <c r="S2265" s="250"/>
      <c r="T2265" s="251"/>
      <c r="AT2265" s="252" t="s">
        <v>162</v>
      </c>
      <c r="AU2265" s="252" t="s">
        <v>86</v>
      </c>
      <c r="AV2265" s="14" t="s">
        <v>160</v>
      </c>
      <c r="AW2265" s="14" t="s">
        <v>41</v>
      </c>
      <c r="AX2265" s="14" t="s">
        <v>84</v>
      </c>
      <c r="AY2265" s="252" t="s">
        <v>153</v>
      </c>
    </row>
    <row r="2266" spans="2:65" s="1" customFormat="1" ht="31.5" customHeight="1">
      <c r="B2266" s="43"/>
      <c r="C2266" s="206" t="s">
        <v>1893</v>
      </c>
      <c r="D2266" s="206" t="s">
        <v>155</v>
      </c>
      <c r="E2266" s="207" t="s">
        <v>1894</v>
      </c>
      <c r="F2266" s="208" t="s">
        <v>1895</v>
      </c>
      <c r="G2266" s="209" t="s">
        <v>158</v>
      </c>
      <c r="H2266" s="210">
        <v>1594.772</v>
      </c>
      <c r="I2266" s="211"/>
      <c r="J2266" s="212">
        <f>ROUND(I2266*H2266,2)</f>
        <v>0</v>
      </c>
      <c r="K2266" s="208" t="s">
        <v>159</v>
      </c>
      <c r="L2266" s="63"/>
      <c r="M2266" s="213" t="s">
        <v>34</v>
      </c>
      <c r="N2266" s="214" t="s">
        <v>48</v>
      </c>
      <c r="O2266" s="44"/>
      <c r="P2266" s="215">
        <f>O2266*H2266</f>
        <v>0</v>
      </c>
      <c r="Q2266" s="215">
        <v>0.00025</v>
      </c>
      <c r="R2266" s="215">
        <f>Q2266*H2266</f>
        <v>0.398693</v>
      </c>
      <c r="S2266" s="215">
        <v>0</v>
      </c>
      <c r="T2266" s="216">
        <f>S2266*H2266</f>
        <v>0</v>
      </c>
      <c r="AR2266" s="25" t="s">
        <v>288</v>
      </c>
      <c r="AT2266" s="25" t="s">
        <v>155</v>
      </c>
      <c r="AU2266" s="25" t="s">
        <v>86</v>
      </c>
      <c r="AY2266" s="25" t="s">
        <v>153</v>
      </c>
      <c r="BE2266" s="217">
        <f>IF(N2266="základní",J2266,0)</f>
        <v>0</v>
      </c>
      <c r="BF2266" s="217">
        <f>IF(N2266="snížená",J2266,0)</f>
        <v>0</v>
      </c>
      <c r="BG2266" s="217">
        <f>IF(N2266="zákl. přenesená",J2266,0)</f>
        <v>0</v>
      </c>
      <c r="BH2266" s="217">
        <f>IF(N2266="sníž. přenesená",J2266,0)</f>
        <v>0</v>
      </c>
      <c r="BI2266" s="217">
        <f>IF(N2266="nulová",J2266,0)</f>
        <v>0</v>
      </c>
      <c r="BJ2266" s="25" t="s">
        <v>84</v>
      </c>
      <c r="BK2266" s="217">
        <f>ROUND(I2266*H2266,2)</f>
        <v>0</v>
      </c>
      <c r="BL2266" s="25" t="s">
        <v>288</v>
      </c>
      <c r="BM2266" s="25" t="s">
        <v>1896</v>
      </c>
    </row>
    <row r="2267" spans="2:51" s="12" customFormat="1" ht="13.5">
      <c r="B2267" s="218"/>
      <c r="C2267" s="219"/>
      <c r="D2267" s="220" t="s">
        <v>162</v>
      </c>
      <c r="E2267" s="221" t="s">
        <v>34</v>
      </c>
      <c r="F2267" s="222" t="s">
        <v>1897</v>
      </c>
      <c r="G2267" s="219"/>
      <c r="H2267" s="223" t="s">
        <v>34</v>
      </c>
      <c r="I2267" s="224"/>
      <c r="J2267" s="219"/>
      <c r="K2267" s="219"/>
      <c r="L2267" s="225"/>
      <c r="M2267" s="226"/>
      <c r="N2267" s="227"/>
      <c r="O2267" s="227"/>
      <c r="P2267" s="227"/>
      <c r="Q2267" s="227"/>
      <c r="R2267" s="227"/>
      <c r="S2267" s="227"/>
      <c r="T2267" s="228"/>
      <c r="AT2267" s="229" t="s">
        <v>162</v>
      </c>
      <c r="AU2267" s="229" t="s">
        <v>86</v>
      </c>
      <c r="AV2267" s="12" t="s">
        <v>84</v>
      </c>
      <c r="AW2267" s="12" t="s">
        <v>41</v>
      </c>
      <c r="AX2267" s="12" t="s">
        <v>77</v>
      </c>
      <c r="AY2267" s="229" t="s">
        <v>153</v>
      </c>
    </row>
    <row r="2268" spans="2:51" s="12" customFormat="1" ht="13.5">
      <c r="B2268" s="218"/>
      <c r="C2268" s="219"/>
      <c r="D2268" s="220" t="s">
        <v>162</v>
      </c>
      <c r="E2268" s="221" t="s">
        <v>34</v>
      </c>
      <c r="F2268" s="222" t="s">
        <v>837</v>
      </c>
      <c r="G2268" s="219"/>
      <c r="H2268" s="223" t="s">
        <v>34</v>
      </c>
      <c r="I2268" s="224"/>
      <c r="J2268" s="219"/>
      <c r="K2268" s="219"/>
      <c r="L2268" s="225"/>
      <c r="M2268" s="226"/>
      <c r="N2268" s="227"/>
      <c r="O2268" s="227"/>
      <c r="P2268" s="227"/>
      <c r="Q2268" s="227"/>
      <c r="R2268" s="227"/>
      <c r="S2268" s="227"/>
      <c r="T2268" s="228"/>
      <c r="AT2268" s="229" t="s">
        <v>162</v>
      </c>
      <c r="AU2268" s="229" t="s">
        <v>86</v>
      </c>
      <c r="AV2268" s="12" t="s">
        <v>84</v>
      </c>
      <c r="AW2268" s="12" t="s">
        <v>41</v>
      </c>
      <c r="AX2268" s="12" t="s">
        <v>77</v>
      </c>
      <c r="AY2268" s="229" t="s">
        <v>153</v>
      </c>
    </row>
    <row r="2269" spans="2:51" s="13" customFormat="1" ht="13.5">
      <c r="B2269" s="230"/>
      <c r="C2269" s="231"/>
      <c r="D2269" s="220" t="s">
        <v>162</v>
      </c>
      <c r="E2269" s="232" t="s">
        <v>34</v>
      </c>
      <c r="F2269" s="233" t="s">
        <v>838</v>
      </c>
      <c r="G2269" s="231"/>
      <c r="H2269" s="234">
        <v>398.983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162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153</v>
      </c>
    </row>
    <row r="2270" spans="2:51" s="12" customFormat="1" ht="13.5">
      <c r="B2270" s="218"/>
      <c r="C2270" s="219"/>
      <c r="D2270" s="220" t="s">
        <v>162</v>
      </c>
      <c r="E2270" s="221" t="s">
        <v>34</v>
      </c>
      <c r="F2270" s="222" t="s">
        <v>839</v>
      </c>
      <c r="G2270" s="219"/>
      <c r="H2270" s="223" t="s">
        <v>34</v>
      </c>
      <c r="I2270" s="224"/>
      <c r="J2270" s="219"/>
      <c r="K2270" s="219"/>
      <c r="L2270" s="225"/>
      <c r="M2270" s="226"/>
      <c r="N2270" s="227"/>
      <c r="O2270" s="227"/>
      <c r="P2270" s="227"/>
      <c r="Q2270" s="227"/>
      <c r="R2270" s="227"/>
      <c r="S2270" s="227"/>
      <c r="T2270" s="228"/>
      <c r="AT2270" s="229" t="s">
        <v>162</v>
      </c>
      <c r="AU2270" s="229" t="s">
        <v>86</v>
      </c>
      <c r="AV2270" s="12" t="s">
        <v>84</v>
      </c>
      <c r="AW2270" s="12" t="s">
        <v>41</v>
      </c>
      <c r="AX2270" s="12" t="s">
        <v>77</v>
      </c>
      <c r="AY2270" s="229" t="s">
        <v>153</v>
      </c>
    </row>
    <row r="2271" spans="2:51" s="13" customFormat="1" ht="13.5">
      <c r="B2271" s="230"/>
      <c r="C2271" s="231"/>
      <c r="D2271" s="220" t="s">
        <v>162</v>
      </c>
      <c r="E2271" s="232" t="s">
        <v>34</v>
      </c>
      <c r="F2271" s="233" t="s">
        <v>840</v>
      </c>
      <c r="G2271" s="231"/>
      <c r="H2271" s="234">
        <v>399.44</v>
      </c>
      <c r="I2271" s="235"/>
      <c r="J2271" s="231"/>
      <c r="K2271" s="231"/>
      <c r="L2271" s="236"/>
      <c r="M2271" s="237"/>
      <c r="N2271" s="238"/>
      <c r="O2271" s="238"/>
      <c r="P2271" s="238"/>
      <c r="Q2271" s="238"/>
      <c r="R2271" s="238"/>
      <c r="S2271" s="238"/>
      <c r="T2271" s="239"/>
      <c r="AT2271" s="240" t="s">
        <v>162</v>
      </c>
      <c r="AU2271" s="240" t="s">
        <v>86</v>
      </c>
      <c r="AV2271" s="13" t="s">
        <v>86</v>
      </c>
      <c r="AW2271" s="13" t="s">
        <v>41</v>
      </c>
      <c r="AX2271" s="13" t="s">
        <v>77</v>
      </c>
      <c r="AY2271" s="240" t="s">
        <v>153</v>
      </c>
    </row>
    <row r="2272" spans="2:51" s="12" customFormat="1" ht="13.5">
      <c r="B2272" s="218"/>
      <c r="C2272" s="219"/>
      <c r="D2272" s="220" t="s">
        <v>162</v>
      </c>
      <c r="E2272" s="221" t="s">
        <v>34</v>
      </c>
      <c r="F2272" s="222" t="s">
        <v>841</v>
      </c>
      <c r="G2272" s="219"/>
      <c r="H2272" s="223" t="s">
        <v>34</v>
      </c>
      <c r="I2272" s="224"/>
      <c r="J2272" s="219"/>
      <c r="K2272" s="219"/>
      <c r="L2272" s="225"/>
      <c r="M2272" s="226"/>
      <c r="N2272" s="227"/>
      <c r="O2272" s="227"/>
      <c r="P2272" s="227"/>
      <c r="Q2272" s="227"/>
      <c r="R2272" s="227"/>
      <c r="S2272" s="227"/>
      <c r="T2272" s="228"/>
      <c r="AT2272" s="229" t="s">
        <v>162</v>
      </c>
      <c r="AU2272" s="229" t="s">
        <v>86</v>
      </c>
      <c r="AV2272" s="12" t="s">
        <v>84</v>
      </c>
      <c r="AW2272" s="12" t="s">
        <v>41</v>
      </c>
      <c r="AX2272" s="12" t="s">
        <v>77</v>
      </c>
      <c r="AY2272" s="229" t="s">
        <v>153</v>
      </c>
    </row>
    <row r="2273" spans="2:51" s="13" customFormat="1" ht="13.5">
      <c r="B2273" s="230"/>
      <c r="C2273" s="231"/>
      <c r="D2273" s="220" t="s">
        <v>162</v>
      </c>
      <c r="E2273" s="232" t="s">
        <v>34</v>
      </c>
      <c r="F2273" s="233" t="s">
        <v>842</v>
      </c>
      <c r="G2273" s="231"/>
      <c r="H2273" s="234">
        <v>397.638</v>
      </c>
      <c r="I2273" s="235"/>
      <c r="J2273" s="231"/>
      <c r="K2273" s="231"/>
      <c r="L2273" s="236"/>
      <c r="M2273" s="237"/>
      <c r="N2273" s="238"/>
      <c r="O2273" s="238"/>
      <c r="P2273" s="238"/>
      <c r="Q2273" s="238"/>
      <c r="R2273" s="238"/>
      <c r="S2273" s="238"/>
      <c r="T2273" s="239"/>
      <c r="AT2273" s="240" t="s">
        <v>162</v>
      </c>
      <c r="AU2273" s="240" t="s">
        <v>86</v>
      </c>
      <c r="AV2273" s="13" t="s">
        <v>86</v>
      </c>
      <c r="AW2273" s="13" t="s">
        <v>41</v>
      </c>
      <c r="AX2273" s="13" t="s">
        <v>77</v>
      </c>
      <c r="AY2273" s="240" t="s">
        <v>153</v>
      </c>
    </row>
    <row r="2274" spans="2:51" s="12" customFormat="1" ht="13.5">
      <c r="B2274" s="218"/>
      <c r="C2274" s="219"/>
      <c r="D2274" s="220" t="s">
        <v>162</v>
      </c>
      <c r="E2274" s="221" t="s">
        <v>34</v>
      </c>
      <c r="F2274" s="222" t="s">
        <v>843</v>
      </c>
      <c r="G2274" s="219"/>
      <c r="H2274" s="223" t="s">
        <v>34</v>
      </c>
      <c r="I2274" s="224"/>
      <c r="J2274" s="219"/>
      <c r="K2274" s="219"/>
      <c r="L2274" s="225"/>
      <c r="M2274" s="226"/>
      <c r="N2274" s="227"/>
      <c r="O2274" s="227"/>
      <c r="P2274" s="227"/>
      <c r="Q2274" s="227"/>
      <c r="R2274" s="227"/>
      <c r="S2274" s="227"/>
      <c r="T2274" s="228"/>
      <c r="AT2274" s="229" t="s">
        <v>162</v>
      </c>
      <c r="AU2274" s="229" t="s">
        <v>86</v>
      </c>
      <c r="AV2274" s="12" t="s">
        <v>84</v>
      </c>
      <c r="AW2274" s="12" t="s">
        <v>41</v>
      </c>
      <c r="AX2274" s="12" t="s">
        <v>77</v>
      </c>
      <c r="AY2274" s="229" t="s">
        <v>153</v>
      </c>
    </row>
    <row r="2275" spans="2:51" s="13" customFormat="1" ht="13.5">
      <c r="B2275" s="230"/>
      <c r="C2275" s="231"/>
      <c r="D2275" s="220" t="s">
        <v>162</v>
      </c>
      <c r="E2275" s="232" t="s">
        <v>34</v>
      </c>
      <c r="F2275" s="233" t="s">
        <v>844</v>
      </c>
      <c r="G2275" s="231"/>
      <c r="H2275" s="234">
        <v>398.711</v>
      </c>
      <c r="I2275" s="235"/>
      <c r="J2275" s="231"/>
      <c r="K2275" s="231"/>
      <c r="L2275" s="236"/>
      <c r="M2275" s="237"/>
      <c r="N2275" s="238"/>
      <c r="O2275" s="238"/>
      <c r="P2275" s="238"/>
      <c r="Q2275" s="238"/>
      <c r="R2275" s="238"/>
      <c r="S2275" s="238"/>
      <c r="T2275" s="239"/>
      <c r="AT2275" s="240" t="s">
        <v>162</v>
      </c>
      <c r="AU2275" s="240" t="s">
        <v>86</v>
      </c>
      <c r="AV2275" s="13" t="s">
        <v>86</v>
      </c>
      <c r="AW2275" s="13" t="s">
        <v>41</v>
      </c>
      <c r="AX2275" s="13" t="s">
        <v>77</v>
      </c>
      <c r="AY2275" s="240" t="s">
        <v>153</v>
      </c>
    </row>
    <row r="2276" spans="2:51" s="14" customFormat="1" ht="13.5">
      <c r="B2276" s="241"/>
      <c r="C2276" s="242"/>
      <c r="D2276" s="243" t="s">
        <v>162</v>
      </c>
      <c r="E2276" s="244" t="s">
        <v>34</v>
      </c>
      <c r="F2276" s="245" t="s">
        <v>168</v>
      </c>
      <c r="G2276" s="242"/>
      <c r="H2276" s="246">
        <v>1594.772</v>
      </c>
      <c r="I2276" s="247"/>
      <c r="J2276" s="242"/>
      <c r="K2276" s="242"/>
      <c r="L2276" s="248"/>
      <c r="M2276" s="249"/>
      <c r="N2276" s="250"/>
      <c r="O2276" s="250"/>
      <c r="P2276" s="250"/>
      <c r="Q2276" s="250"/>
      <c r="R2276" s="250"/>
      <c r="S2276" s="250"/>
      <c r="T2276" s="251"/>
      <c r="AT2276" s="252" t="s">
        <v>162</v>
      </c>
      <c r="AU2276" s="252" t="s">
        <v>86</v>
      </c>
      <c r="AV2276" s="14" t="s">
        <v>160</v>
      </c>
      <c r="AW2276" s="14" t="s">
        <v>41</v>
      </c>
      <c r="AX2276" s="14" t="s">
        <v>84</v>
      </c>
      <c r="AY2276" s="252" t="s">
        <v>153</v>
      </c>
    </row>
    <row r="2277" spans="2:65" s="1" customFormat="1" ht="22.5" customHeight="1">
      <c r="B2277" s="43"/>
      <c r="C2277" s="206" t="s">
        <v>1898</v>
      </c>
      <c r="D2277" s="206" t="s">
        <v>155</v>
      </c>
      <c r="E2277" s="207" t="s">
        <v>1899</v>
      </c>
      <c r="F2277" s="208" t="s">
        <v>1900</v>
      </c>
      <c r="G2277" s="209" t="s">
        <v>158</v>
      </c>
      <c r="H2277" s="210">
        <v>27.854</v>
      </c>
      <c r="I2277" s="211"/>
      <c r="J2277" s="212">
        <f>ROUND(I2277*H2277,2)</f>
        <v>0</v>
      </c>
      <c r="K2277" s="208" t="s">
        <v>34</v>
      </c>
      <c r="L2277" s="63"/>
      <c r="M2277" s="213" t="s">
        <v>34</v>
      </c>
      <c r="N2277" s="214" t="s">
        <v>48</v>
      </c>
      <c r="O2277" s="44"/>
      <c r="P2277" s="215">
        <f>O2277*H2277</f>
        <v>0</v>
      </c>
      <c r="Q2277" s="215">
        <v>0.00072</v>
      </c>
      <c r="R2277" s="215">
        <f>Q2277*H2277</f>
        <v>0.02005488</v>
      </c>
      <c r="S2277" s="215">
        <v>0</v>
      </c>
      <c r="T2277" s="216">
        <f>S2277*H2277</f>
        <v>0</v>
      </c>
      <c r="AR2277" s="25" t="s">
        <v>288</v>
      </c>
      <c r="AT2277" s="25" t="s">
        <v>155</v>
      </c>
      <c r="AU2277" s="25" t="s">
        <v>86</v>
      </c>
      <c r="AY2277" s="25" t="s">
        <v>153</v>
      </c>
      <c r="BE2277" s="217">
        <f>IF(N2277="základní",J2277,0)</f>
        <v>0</v>
      </c>
      <c r="BF2277" s="217">
        <f>IF(N2277="snížená",J2277,0)</f>
        <v>0</v>
      </c>
      <c r="BG2277" s="217">
        <f>IF(N2277="zákl. přenesená",J2277,0)</f>
        <v>0</v>
      </c>
      <c r="BH2277" s="217">
        <f>IF(N2277="sníž. přenesená",J2277,0)</f>
        <v>0</v>
      </c>
      <c r="BI2277" s="217">
        <f>IF(N2277="nulová",J2277,0)</f>
        <v>0</v>
      </c>
      <c r="BJ2277" s="25" t="s">
        <v>84</v>
      </c>
      <c r="BK2277" s="217">
        <f>ROUND(I2277*H2277,2)</f>
        <v>0</v>
      </c>
      <c r="BL2277" s="25" t="s">
        <v>288</v>
      </c>
      <c r="BM2277" s="25" t="s">
        <v>1901</v>
      </c>
    </row>
    <row r="2278" spans="2:51" s="12" customFormat="1" ht="13.5">
      <c r="B2278" s="218"/>
      <c r="C2278" s="219"/>
      <c r="D2278" s="220" t="s">
        <v>162</v>
      </c>
      <c r="E2278" s="221" t="s">
        <v>34</v>
      </c>
      <c r="F2278" s="222" t="s">
        <v>1902</v>
      </c>
      <c r="G2278" s="219"/>
      <c r="H2278" s="223" t="s">
        <v>34</v>
      </c>
      <c r="I2278" s="224"/>
      <c r="J2278" s="219"/>
      <c r="K2278" s="219"/>
      <c r="L2278" s="225"/>
      <c r="M2278" s="226"/>
      <c r="N2278" s="227"/>
      <c r="O2278" s="227"/>
      <c r="P2278" s="227"/>
      <c r="Q2278" s="227"/>
      <c r="R2278" s="227"/>
      <c r="S2278" s="227"/>
      <c r="T2278" s="228"/>
      <c r="AT2278" s="229" t="s">
        <v>162</v>
      </c>
      <c r="AU2278" s="229" t="s">
        <v>86</v>
      </c>
      <c r="AV2278" s="12" t="s">
        <v>84</v>
      </c>
      <c r="AW2278" s="12" t="s">
        <v>41</v>
      </c>
      <c r="AX2278" s="12" t="s">
        <v>77</v>
      </c>
      <c r="AY2278" s="229" t="s">
        <v>153</v>
      </c>
    </row>
    <row r="2279" spans="2:51" s="12" customFormat="1" ht="13.5">
      <c r="B2279" s="218"/>
      <c r="C2279" s="219"/>
      <c r="D2279" s="220" t="s">
        <v>162</v>
      </c>
      <c r="E2279" s="221" t="s">
        <v>34</v>
      </c>
      <c r="F2279" s="222" t="s">
        <v>1870</v>
      </c>
      <c r="G2279" s="219"/>
      <c r="H2279" s="223" t="s">
        <v>34</v>
      </c>
      <c r="I2279" s="224"/>
      <c r="J2279" s="219"/>
      <c r="K2279" s="219"/>
      <c r="L2279" s="225"/>
      <c r="M2279" s="226"/>
      <c r="N2279" s="227"/>
      <c r="O2279" s="227"/>
      <c r="P2279" s="227"/>
      <c r="Q2279" s="227"/>
      <c r="R2279" s="227"/>
      <c r="S2279" s="227"/>
      <c r="T2279" s="228"/>
      <c r="AT2279" s="229" t="s">
        <v>162</v>
      </c>
      <c r="AU2279" s="229" t="s">
        <v>86</v>
      </c>
      <c r="AV2279" s="12" t="s">
        <v>84</v>
      </c>
      <c r="AW2279" s="12" t="s">
        <v>41</v>
      </c>
      <c r="AX2279" s="12" t="s">
        <v>77</v>
      </c>
      <c r="AY2279" s="229" t="s">
        <v>153</v>
      </c>
    </row>
    <row r="2280" spans="2:51" s="12" customFormat="1" ht="13.5">
      <c r="B2280" s="218"/>
      <c r="C2280" s="219"/>
      <c r="D2280" s="220" t="s">
        <v>162</v>
      </c>
      <c r="E2280" s="221" t="s">
        <v>34</v>
      </c>
      <c r="F2280" s="222" t="s">
        <v>333</v>
      </c>
      <c r="G2280" s="219"/>
      <c r="H2280" s="223" t="s">
        <v>34</v>
      </c>
      <c r="I2280" s="224"/>
      <c r="J2280" s="219"/>
      <c r="K2280" s="219"/>
      <c r="L2280" s="225"/>
      <c r="M2280" s="226"/>
      <c r="N2280" s="227"/>
      <c r="O2280" s="227"/>
      <c r="P2280" s="227"/>
      <c r="Q2280" s="227"/>
      <c r="R2280" s="227"/>
      <c r="S2280" s="227"/>
      <c r="T2280" s="228"/>
      <c r="AT2280" s="229" t="s">
        <v>162</v>
      </c>
      <c r="AU2280" s="229" t="s">
        <v>86</v>
      </c>
      <c r="AV2280" s="12" t="s">
        <v>84</v>
      </c>
      <c r="AW2280" s="12" t="s">
        <v>41</v>
      </c>
      <c r="AX2280" s="12" t="s">
        <v>77</v>
      </c>
      <c r="AY2280" s="229" t="s">
        <v>153</v>
      </c>
    </row>
    <row r="2281" spans="2:51" s="13" customFormat="1" ht="13.5">
      <c r="B2281" s="230"/>
      <c r="C2281" s="231"/>
      <c r="D2281" s="220" t="s">
        <v>162</v>
      </c>
      <c r="E2281" s="232" t="s">
        <v>34</v>
      </c>
      <c r="F2281" s="233" t="s">
        <v>1871</v>
      </c>
      <c r="G2281" s="231"/>
      <c r="H2281" s="234">
        <v>1.413</v>
      </c>
      <c r="I2281" s="235"/>
      <c r="J2281" s="231"/>
      <c r="K2281" s="231"/>
      <c r="L2281" s="236"/>
      <c r="M2281" s="237"/>
      <c r="N2281" s="238"/>
      <c r="O2281" s="238"/>
      <c r="P2281" s="238"/>
      <c r="Q2281" s="238"/>
      <c r="R2281" s="238"/>
      <c r="S2281" s="238"/>
      <c r="T2281" s="239"/>
      <c r="AT2281" s="240" t="s">
        <v>162</v>
      </c>
      <c r="AU2281" s="240" t="s">
        <v>86</v>
      </c>
      <c r="AV2281" s="13" t="s">
        <v>86</v>
      </c>
      <c r="AW2281" s="13" t="s">
        <v>41</v>
      </c>
      <c r="AX2281" s="13" t="s">
        <v>77</v>
      </c>
      <c r="AY2281" s="240" t="s">
        <v>153</v>
      </c>
    </row>
    <row r="2282" spans="2:51" s="12" customFormat="1" ht="13.5">
      <c r="B2282" s="218"/>
      <c r="C2282" s="219"/>
      <c r="D2282" s="220" t="s">
        <v>162</v>
      </c>
      <c r="E2282" s="221" t="s">
        <v>34</v>
      </c>
      <c r="F2282" s="222" t="s">
        <v>337</v>
      </c>
      <c r="G2282" s="219"/>
      <c r="H2282" s="223" t="s">
        <v>34</v>
      </c>
      <c r="I2282" s="224"/>
      <c r="J2282" s="219"/>
      <c r="K2282" s="219"/>
      <c r="L2282" s="225"/>
      <c r="M2282" s="226"/>
      <c r="N2282" s="227"/>
      <c r="O2282" s="227"/>
      <c r="P2282" s="227"/>
      <c r="Q2282" s="227"/>
      <c r="R2282" s="227"/>
      <c r="S2282" s="227"/>
      <c r="T2282" s="228"/>
      <c r="AT2282" s="229" t="s">
        <v>162</v>
      </c>
      <c r="AU2282" s="229" t="s">
        <v>86</v>
      </c>
      <c r="AV2282" s="12" t="s">
        <v>84</v>
      </c>
      <c r="AW2282" s="12" t="s">
        <v>41</v>
      </c>
      <c r="AX2282" s="12" t="s">
        <v>77</v>
      </c>
      <c r="AY2282" s="229" t="s">
        <v>153</v>
      </c>
    </row>
    <row r="2283" spans="2:51" s="13" customFormat="1" ht="13.5">
      <c r="B2283" s="230"/>
      <c r="C2283" s="231"/>
      <c r="D2283" s="220" t="s">
        <v>162</v>
      </c>
      <c r="E2283" s="232" t="s">
        <v>34</v>
      </c>
      <c r="F2283" s="233" t="s">
        <v>1872</v>
      </c>
      <c r="G2283" s="231"/>
      <c r="H2283" s="234">
        <v>4.35</v>
      </c>
      <c r="I2283" s="235"/>
      <c r="J2283" s="231"/>
      <c r="K2283" s="231"/>
      <c r="L2283" s="236"/>
      <c r="M2283" s="237"/>
      <c r="N2283" s="238"/>
      <c r="O2283" s="238"/>
      <c r="P2283" s="238"/>
      <c r="Q2283" s="238"/>
      <c r="R2283" s="238"/>
      <c r="S2283" s="238"/>
      <c r="T2283" s="239"/>
      <c r="AT2283" s="240" t="s">
        <v>162</v>
      </c>
      <c r="AU2283" s="240" t="s">
        <v>86</v>
      </c>
      <c r="AV2283" s="13" t="s">
        <v>86</v>
      </c>
      <c r="AW2283" s="13" t="s">
        <v>41</v>
      </c>
      <c r="AX2283" s="13" t="s">
        <v>77</v>
      </c>
      <c r="AY2283" s="240" t="s">
        <v>153</v>
      </c>
    </row>
    <row r="2284" spans="2:51" s="12" customFormat="1" ht="13.5">
      <c r="B2284" s="218"/>
      <c r="C2284" s="219"/>
      <c r="D2284" s="220" t="s">
        <v>162</v>
      </c>
      <c r="E2284" s="221" t="s">
        <v>34</v>
      </c>
      <c r="F2284" s="222" t="s">
        <v>681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162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153</v>
      </c>
    </row>
    <row r="2285" spans="2:51" s="13" customFormat="1" ht="13.5">
      <c r="B2285" s="230"/>
      <c r="C2285" s="231"/>
      <c r="D2285" s="220" t="s">
        <v>162</v>
      </c>
      <c r="E2285" s="232" t="s">
        <v>34</v>
      </c>
      <c r="F2285" s="233" t="s">
        <v>1873</v>
      </c>
      <c r="G2285" s="231"/>
      <c r="H2285" s="234">
        <v>4.503</v>
      </c>
      <c r="I2285" s="235"/>
      <c r="J2285" s="231"/>
      <c r="K2285" s="231"/>
      <c r="L2285" s="236"/>
      <c r="M2285" s="237"/>
      <c r="N2285" s="238"/>
      <c r="O2285" s="238"/>
      <c r="P2285" s="238"/>
      <c r="Q2285" s="238"/>
      <c r="R2285" s="238"/>
      <c r="S2285" s="238"/>
      <c r="T2285" s="239"/>
      <c r="AT2285" s="240" t="s">
        <v>162</v>
      </c>
      <c r="AU2285" s="240" t="s">
        <v>86</v>
      </c>
      <c r="AV2285" s="13" t="s">
        <v>86</v>
      </c>
      <c r="AW2285" s="13" t="s">
        <v>41</v>
      </c>
      <c r="AX2285" s="13" t="s">
        <v>77</v>
      </c>
      <c r="AY2285" s="240" t="s">
        <v>153</v>
      </c>
    </row>
    <row r="2286" spans="2:51" s="12" customFormat="1" ht="13.5">
      <c r="B2286" s="218"/>
      <c r="C2286" s="219"/>
      <c r="D2286" s="220" t="s">
        <v>162</v>
      </c>
      <c r="E2286" s="221" t="s">
        <v>34</v>
      </c>
      <c r="F2286" s="222" t="s">
        <v>760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162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153</v>
      </c>
    </row>
    <row r="2287" spans="2:51" s="13" customFormat="1" ht="27">
      <c r="B2287" s="230"/>
      <c r="C2287" s="231"/>
      <c r="D2287" s="220" t="s">
        <v>162</v>
      </c>
      <c r="E2287" s="232" t="s">
        <v>34</v>
      </c>
      <c r="F2287" s="233" t="s">
        <v>1874</v>
      </c>
      <c r="G2287" s="231"/>
      <c r="H2287" s="234">
        <v>5.498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162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153</v>
      </c>
    </row>
    <row r="2288" spans="2:51" s="13" customFormat="1" ht="13.5">
      <c r="B2288" s="230"/>
      <c r="C2288" s="231"/>
      <c r="D2288" s="220" t="s">
        <v>162</v>
      </c>
      <c r="E2288" s="232" t="s">
        <v>34</v>
      </c>
      <c r="F2288" s="233" t="s">
        <v>1875</v>
      </c>
      <c r="G2288" s="231"/>
      <c r="H2288" s="234">
        <v>0.188</v>
      </c>
      <c r="I2288" s="235"/>
      <c r="J2288" s="231"/>
      <c r="K2288" s="231"/>
      <c r="L2288" s="236"/>
      <c r="M2288" s="237"/>
      <c r="N2288" s="238"/>
      <c r="O2288" s="238"/>
      <c r="P2288" s="238"/>
      <c r="Q2288" s="238"/>
      <c r="R2288" s="238"/>
      <c r="S2288" s="238"/>
      <c r="T2288" s="239"/>
      <c r="AT2288" s="240" t="s">
        <v>162</v>
      </c>
      <c r="AU2288" s="240" t="s">
        <v>86</v>
      </c>
      <c r="AV2288" s="13" t="s">
        <v>86</v>
      </c>
      <c r="AW2288" s="13" t="s">
        <v>41</v>
      </c>
      <c r="AX2288" s="13" t="s">
        <v>77</v>
      </c>
      <c r="AY2288" s="240" t="s">
        <v>153</v>
      </c>
    </row>
    <row r="2289" spans="2:51" s="15" customFormat="1" ht="13.5">
      <c r="B2289" s="256"/>
      <c r="C2289" s="257"/>
      <c r="D2289" s="220" t="s">
        <v>162</v>
      </c>
      <c r="E2289" s="258" t="s">
        <v>34</v>
      </c>
      <c r="F2289" s="259" t="s">
        <v>195</v>
      </c>
      <c r="G2289" s="257"/>
      <c r="H2289" s="260">
        <v>15.952</v>
      </c>
      <c r="I2289" s="261"/>
      <c r="J2289" s="257"/>
      <c r="K2289" s="257"/>
      <c r="L2289" s="262"/>
      <c r="M2289" s="263"/>
      <c r="N2289" s="264"/>
      <c r="O2289" s="264"/>
      <c r="P2289" s="264"/>
      <c r="Q2289" s="264"/>
      <c r="R2289" s="264"/>
      <c r="S2289" s="264"/>
      <c r="T2289" s="265"/>
      <c r="AT2289" s="266" t="s">
        <v>162</v>
      </c>
      <c r="AU2289" s="266" t="s">
        <v>86</v>
      </c>
      <c r="AV2289" s="15" t="s">
        <v>95</v>
      </c>
      <c r="AW2289" s="15" t="s">
        <v>41</v>
      </c>
      <c r="AX2289" s="15" t="s">
        <v>77</v>
      </c>
      <c r="AY2289" s="266" t="s">
        <v>153</v>
      </c>
    </row>
    <row r="2290" spans="2:51" s="13" customFormat="1" ht="13.5">
      <c r="B2290" s="230"/>
      <c r="C2290" s="231"/>
      <c r="D2290" s="220" t="s">
        <v>162</v>
      </c>
      <c r="E2290" s="232" t="s">
        <v>34</v>
      </c>
      <c r="F2290" s="233" t="s">
        <v>1876</v>
      </c>
      <c r="G2290" s="231"/>
      <c r="H2290" s="234">
        <v>0.493</v>
      </c>
      <c r="I2290" s="235"/>
      <c r="J2290" s="231"/>
      <c r="K2290" s="231"/>
      <c r="L2290" s="236"/>
      <c r="M2290" s="237"/>
      <c r="N2290" s="238"/>
      <c r="O2290" s="238"/>
      <c r="P2290" s="238"/>
      <c r="Q2290" s="238"/>
      <c r="R2290" s="238"/>
      <c r="S2290" s="238"/>
      <c r="T2290" s="239"/>
      <c r="AT2290" s="240" t="s">
        <v>162</v>
      </c>
      <c r="AU2290" s="240" t="s">
        <v>86</v>
      </c>
      <c r="AV2290" s="13" t="s">
        <v>86</v>
      </c>
      <c r="AW2290" s="13" t="s">
        <v>41</v>
      </c>
      <c r="AX2290" s="13" t="s">
        <v>77</v>
      </c>
      <c r="AY2290" s="240" t="s">
        <v>153</v>
      </c>
    </row>
    <row r="2291" spans="2:51" s="13" customFormat="1" ht="13.5">
      <c r="B2291" s="230"/>
      <c r="C2291" s="231"/>
      <c r="D2291" s="220" t="s">
        <v>162</v>
      </c>
      <c r="E2291" s="232" t="s">
        <v>34</v>
      </c>
      <c r="F2291" s="233" t="s">
        <v>1877</v>
      </c>
      <c r="G2291" s="231"/>
      <c r="H2291" s="234">
        <v>0.803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162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153</v>
      </c>
    </row>
    <row r="2292" spans="2:51" s="13" customFormat="1" ht="27">
      <c r="B2292" s="230"/>
      <c r="C2292" s="231"/>
      <c r="D2292" s="220" t="s">
        <v>162</v>
      </c>
      <c r="E2292" s="232" t="s">
        <v>34</v>
      </c>
      <c r="F2292" s="233" t="s">
        <v>1878</v>
      </c>
      <c r="G2292" s="231"/>
      <c r="H2292" s="234">
        <v>2.372</v>
      </c>
      <c r="I2292" s="235"/>
      <c r="J2292" s="231"/>
      <c r="K2292" s="231"/>
      <c r="L2292" s="236"/>
      <c r="M2292" s="237"/>
      <c r="N2292" s="238"/>
      <c r="O2292" s="238"/>
      <c r="P2292" s="238"/>
      <c r="Q2292" s="238"/>
      <c r="R2292" s="238"/>
      <c r="S2292" s="238"/>
      <c r="T2292" s="239"/>
      <c r="AT2292" s="240" t="s">
        <v>162</v>
      </c>
      <c r="AU2292" s="240" t="s">
        <v>86</v>
      </c>
      <c r="AV2292" s="13" t="s">
        <v>86</v>
      </c>
      <c r="AW2292" s="13" t="s">
        <v>41</v>
      </c>
      <c r="AX2292" s="13" t="s">
        <v>77</v>
      </c>
      <c r="AY2292" s="240" t="s">
        <v>153</v>
      </c>
    </row>
    <row r="2293" spans="2:51" s="13" customFormat="1" ht="13.5">
      <c r="B2293" s="230"/>
      <c r="C2293" s="231"/>
      <c r="D2293" s="220" t="s">
        <v>162</v>
      </c>
      <c r="E2293" s="232" t="s">
        <v>34</v>
      </c>
      <c r="F2293" s="233" t="s">
        <v>1879</v>
      </c>
      <c r="G2293" s="231"/>
      <c r="H2293" s="234">
        <v>1.626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162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153</v>
      </c>
    </row>
    <row r="2294" spans="2:51" s="13" customFormat="1" ht="13.5">
      <c r="B2294" s="230"/>
      <c r="C2294" s="231"/>
      <c r="D2294" s="220" t="s">
        <v>162</v>
      </c>
      <c r="E2294" s="232" t="s">
        <v>34</v>
      </c>
      <c r="F2294" s="233" t="s">
        <v>1880</v>
      </c>
      <c r="G2294" s="231"/>
      <c r="H2294" s="234">
        <v>1</v>
      </c>
      <c r="I2294" s="235"/>
      <c r="J2294" s="231"/>
      <c r="K2294" s="231"/>
      <c r="L2294" s="236"/>
      <c r="M2294" s="237"/>
      <c r="N2294" s="238"/>
      <c r="O2294" s="238"/>
      <c r="P2294" s="238"/>
      <c r="Q2294" s="238"/>
      <c r="R2294" s="238"/>
      <c r="S2294" s="238"/>
      <c r="T2294" s="239"/>
      <c r="AT2294" s="240" t="s">
        <v>162</v>
      </c>
      <c r="AU2294" s="240" t="s">
        <v>86</v>
      </c>
      <c r="AV2294" s="13" t="s">
        <v>86</v>
      </c>
      <c r="AW2294" s="13" t="s">
        <v>41</v>
      </c>
      <c r="AX2294" s="13" t="s">
        <v>77</v>
      </c>
      <c r="AY2294" s="240" t="s">
        <v>153</v>
      </c>
    </row>
    <row r="2295" spans="2:51" s="15" customFormat="1" ht="13.5">
      <c r="B2295" s="256"/>
      <c r="C2295" s="257"/>
      <c r="D2295" s="220" t="s">
        <v>162</v>
      </c>
      <c r="E2295" s="258" t="s">
        <v>34</v>
      </c>
      <c r="F2295" s="259" t="s">
        <v>195</v>
      </c>
      <c r="G2295" s="257"/>
      <c r="H2295" s="260">
        <v>6.294</v>
      </c>
      <c r="I2295" s="261"/>
      <c r="J2295" s="257"/>
      <c r="K2295" s="257"/>
      <c r="L2295" s="262"/>
      <c r="M2295" s="263"/>
      <c r="N2295" s="264"/>
      <c r="O2295" s="264"/>
      <c r="P2295" s="264"/>
      <c r="Q2295" s="264"/>
      <c r="R2295" s="264"/>
      <c r="S2295" s="264"/>
      <c r="T2295" s="265"/>
      <c r="AT2295" s="266" t="s">
        <v>162</v>
      </c>
      <c r="AU2295" s="266" t="s">
        <v>86</v>
      </c>
      <c r="AV2295" s="15" t="s">
        <v>95</v>
      </c>
      <c r="AW2295" s="15" t="s">
        <v>41</v>
      </c>
      <c r="AX2295" s="15" t="s">
        <v>77</v>
      </c>
      <c r="AY2295" s="266" t="s">
        <v>153</v>
      </c>
    </row>
    <row r="2296" spans="2:51" s="12" customFormat="1" ht="13.5">
      <c r="B2296" s="218"/>
      <c r="C2296" s="219"/>
      <c r="D2296" s="220" t="s">
        <v>162</v>
      </c>
      <c r="E2296" s="221" t="s">
        <v>34</v>
      </c>
      <c r="F2296" s="222" t="s">
        <v>469</v>
      </c>
      <c r="G2296" s="219"/>
      <c r="H2296" s="223" t="s">
        <v>34</v>
      </c>
      <c r="I2296" s="224"/>
      <c r="J2296" s="219"/>
      <c r="K2296" s="219"/>
      <c r="L2296" s="225"/>
      <c r="M2296" s="226"/>
      <c r="N2296" s="227"/>
      <c r="O2296" s="227"/>
      <c r="P2296" s="227"/>
      <c r="Q2296" s="227"/>
      <c r="R2296" s="227"/>
      <c r="S2296" s="227"/>
      <c r="T2296" s="228"/>
      <c r="AT2296" s="229" t="s">
        <v>162</v>
      </c>
      <c r="AU2296" s="229" t="s">
        <v>86</v>
      </c>
      <c r="AV2296" s="12" t="s">
        <v>84</v>
      </c>
      <c r="AW2296" s="12" t="s">
        <v>41</v>
      </c>
      <c r="AX2296" s="12" t="s">
        <v>77</v>
      </c>
      <c r="AY2296" s="229" t="s">
        <v>153</v>
      </c>
    </row>
    <row r="2297" spans="2:51" s="13" customFormat="1" ht="27">
      <c r="B2297" s="230"/>
      <c r="C2297" s="231"/>
      <c r="D2297" s="220" t="s">
        <v>162</v>
      </c>
      <c r="E2297" s="232" t="s">
        <v>34</v>
      </c>
      <c r="F2297" s="233" t="s">
        <v>1881</v>
      </c>
      <c r="G2297" s="231"/>
      <c r="H2297" s="234">
        <v>3.369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162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153</v>
      </c>
    </row>
    <row r="2298" spans="2:51" s="13" customFormat="1" ht="13.5">
      <c r="B2298" s="230"/>
      <c r="C2298" s="231"/>
      <c r="D2298" s="220" t="s">
        <v>162</v>
      </c>
      <c r="E2298" s="232" t="s">
        <v>34</v>
      </c>
      <c r="F2298" s="233" t="s">
        <v>1882</v>
      </c>
      <c r="G2298" s="231"/>
      <c r="H2298" s="234">
        <v>1.02</v>
      </c>
      <c r="I2298" s="235"/>
      <c r="J2298" s="231"/>
      <c r="K2298" s="231"/>
      <c r="L2298" s="236"/>
      <c r="M2298" s="237"/>
      <c r="N2298" s="238"/>
      <c r="O2298" s="238"/>
      <c r="P2298" s="238"/>
      <c r="Q2298" s="238"/>
      <c r="R2298" s="238"/>
      <c r="S2298" s="238"/>
      <c r="T2298" s="239"/>
      <c r="AT2298" s="240" t="s">
        <v>162</v>
      </c>
      <c r="AU2298" s="240" t="s">
        <v>86</v>
      </c>
      <c r="AV2298" s="13" t="s">
        <v>86</v>
      </c>
      <c r="AW2298" s="13" t="s">
        <v>41</v>
      </c>
      <c r="AX2298" s="13" t="s">
        <v>77</v>
      </c>
      <c r="AY2298" s="240" t="s">
        <v>153</v>
      </c>
    </row>
    <row r="2299" spans="2:51" s="15" customFormat="1" ht="13.5">
      <c r="B2299" s="256"/>
      <c r="C2299" s="257"/>
      <c r="D2299" s="220" t="s">
        <v>162</v>
      </c>
      <c r="E2299" s="258" t="s">
        <v>34</v>
      </c>
      <c r="F2299" s="259" t="s">
        <v>195</v>
      </c>
      <c r="G2299" s="257"/>
      <c r="H2299" s="260">
        <v>4.389</v>
      </c>
      <c r="I2299" s="261"/>
      <c r="J2299" s="257"/>
      <c r="K2299" s="257"/>
      <c r="L2299" s="262"/>
      <c r="M2299" s="263"/>
      <c r="N2299" s="264"/>
      <c r="O2299" s="264"/>
      <c r="P2299" s="264"/>
      <c r="Q2299" s="264"/>
      <c r="R2299" s="264"/>
      <c r="S2299" s="264"/>
      <c r="T2299" s="265"/>
      <c r="AT2299" s="266" t="s">
        <v>162</v>
      </c>
      <c r="AU2299" s="266" t="s">
        <v>86</v>
      </c>
      <c r="AV2299" s="15" t="s">
        <v>95</v>
      </c>
      <c r="AW2299" s="15" t="s">
        <v>41</v>
      </c>
      <c r="AX2299" s="15" t="s">
        <v>77</v>
      </c>
      <c r="AY2299" s="266" t="s">
        <v>153</v>
      </c>
    </row>
    <row r="2300" spans="2:51" s="12" customFormat="1" ht="13.5">
      <c r="B2300" s="218"/>
      <c r="C2300" s="219"/>
      <c r="D2300" s="220" t="s">
        <v>162</v>
      </c>
      <c r="E2300" s="221" t="s">
        <v>34</v>
      </c>
      <c r="F2300" s="222" t="s">
        <v>766</v>
      </c>
      <c r="G2300" s="219"/>
      <c r="H2300" s="223" t="s">
        <v>34</v>
      </c>
      <c r="I2300" s="224"/>
      <c r="J2300" s="219"/>
      <c r="K2300" s="219"/>
      <c r="L2300" s="225"/>
      <c r="M2300" s="226"/>
      <c r="N2300" s="227"/>
      <c r="O2300" s="227"/>
      <c r="P2300" s="227"/>
      <c r="Q2300" s="227"/>
      <c r="R2300" s="227"/>
      <c r="S2300" s="227"/>
      <c r="T2300" s="228"/>
      <c r="AT2300" s="229" t="s">
        <v>162</v>
      </c>
      <c r="AU2300" s="229" t="s">
        <v>86</v>
      </c>
      <c r="AV2300" s="12" t="s">
        <v>84</v>
      </c>
      <c r="AW2300" s="12" t="s">
        <v>41</v>
      </c>
      <c r="AX2300" s="12" t="s">
        <v>77</v>
      </c>
      <c r="AY2300" s="229" t="s">
        <v>153</v>
      </c>
    </row>
    <row r="2301" spans="2:51" s="13" customFormat="1" ht="27">
      <c r="B2301" s="230"/>
      <c r="C2301" s="231"/>
      <c r="D2301" s="220" t="s">
        <v>162</v>
      </c>
      <c r="E2301" s="232" t="s">
        <v>34</v>
      </c>
      <c r="F2301" s="233" t="s">
        <v>1883</v>
      </c>
      <c r="G2301" s="231"/>
      <c r="H2301" s="234">
        <v>0.986</v>
      </c>
      <c r="I2301" s="235"/>
      <c r="J2301" s="231"/>
      <c r="K2301" s="231"/>
      <c r="L2301" s="236"/>
      <c r="M2301" s="237"/>
      <c r="N2301" s="238"/>
      <c r="O2301" s="238"/>
      <c r="P2301" s="238"/>
      <c r="Q2301" s="238"/>
      <c r="R2301" s="238"/>
      <c r="S2301" s="238"/>
      <c r="T2301" s="239"/>
      <c r="AT2301" s="240" t="s">
        <v>162</v>
      </c>
      <c r="AU2301" s="240" t="s">
        <v>86</v>
      </c>
      <c r="AV2301" s="13" t="s">
        <v>86</v>
      </c>
      <c r="AW2301" s="13" t="s">
        <v>41</v>
      </c>
      <c r="AX2301" s="13" t="s">
        <v>77</v>
      </c>
      <c r="AY2301" s="240" t="s">
        <v>153</v>
      </c>
    </row>
    <row r="2302" spans="2:51" s="13" customFormat="1" ht="13.5">
      <c r="B2302" s="230"/>
      <c r="C2302" s="231"/>
      <c r="D2302" s="220" t="s">
        <v>162</v>
      </c>
      <c r="E2302" s="232" t="s">
        <v>34</v>
      </c>
      <c r="F2302" s="233" t="s">
        <v>1884</v>
      </c>
      <c r="G2302" s="231"/>
      <c r="H2302" s="234">
        <v>0.233</v>
      </c>
      <c r="I2302" s="235"/>
      <c r="J2302" s="231"/>
      <c r="K2302" s="231"/>
      <c r="L2302" s="236"/>
      <c r="M2302" s="237"/>
      <c r="N2302" s="238"/>
      <c r="O2302" s="238"/>
      <c r="P2302" s="238"/>
      <c r="Q2302" s="238"/>
      <c r="R2302" s="238"/>
      <c r="S2302" s="238"/>
      <c r="T2302" s="239"/>
      <c r="AT2302" s="240" t="s">
        <v>162</v>
      </c>
      <c r="AU2302" s="240" t="s">
        <v>86</v>
      </c>
      <c r="AV2302" s="13" t="s">
        <v>86</v>
      </c>
      <c r="AW2302" s="13" t="s">
        <v>41</v>
      </c>
      <c r="AX2302" s="13" t="s">
        <v>77</v>
      </c>
      <c r="AY2302" s="240" t="s">
        <v>153</v>
      </c>
    </row>
    <row r="2303" spans="2:51" s="15" customFormat="1" ht="13.5">
      <c r="B2303" s="256"/>
      <c r="C2303" s="257"/>
      <c r="D2303" s="220" t="s">
        <v>162</v>
      </c>
      <c r="E2303" s="258" t="s">
        <v>34</v>
      </c>
      <c r="F2303" s="259" t="s">
        <v>195</v>
      </c>
      <c r="G2303" s="257"/>
      <c r="H2303" s="260">
        <v>1.219</v>
      </c>
      <c r="I2303" s="261"/>
      <c r="J2303" s="257"/>
      <c r="K2303" s="257"/>
      <c r="L2303" s="262"/>
      <c r="M2303" s="263"/>
      <c r="N2303" s="264"/>
      <c r="O2303" s="264"/>
      <c r="P2303" s="264"/>
      <c r="Q2303" s="264"/>
      <c r="R2303" s="264"/>
      <c r="S2303" s="264"/>
      <c r="T2303" s="265"/>
      <c r="AT2303" s="266" t="s">
        <v>162</v>
      </c>
      <c r="AU2303" s="266" t="s">
        <v>86</v>
      </c>
      <c r="AV2303" s="15" t="s">
        <v>95</v>
      </c>
      <c r="AW2303" s="15" t="s">
        <v>41</v>
      </c>
      <c r="AX2303" s="15" t="s">
        <v>77</v>
      </c>
      <c r="AY2303" s="266" t="s">
        <v>153</v>
      </c>
    </row>
    <row r="2304" spans="2:51" s="14" customFormat="1" ht="13.5">
      <c r="B2304" s="241"/>
      <c r="C2304" s="242"/>
      <c r="D2304" s="243" t="s">
        <v>162</v>
      </c>
      <c r="E2304" s="244" t="s">
        <v>34</v>
      </c>
      <c r="F2304" s="245" t="s">
        <v>168</v>
      </c>
      <c r="G2304" s="242"/>
      <c r="H2304" s="246">
        <v>27.854</v>
      </c>
      <c r="I2304" s="247"/>
      <c r="J2304" s="242"/>
      <c r="K2304" s="242"/>
      <c r="L2304" s="248"/>
      <c r="M2304" s="249"/>
      <c r="N2304" s="250"/>
      <c r="O2304" s="250"/>
      <c r="P2304" s="250"/>
      <c r="Q2304" s="250"/>
      <c r="R2304" s="250"/>
      <c r="S2304" s="250"/>
      <c r="T2304" s="251"/>
      <c r="AT2304" s="252" t="s">
        <v>162</v>
      </c>
      <c r="AU2304" s="252" t="s">
        <v>86</v>
      </c>
      <c r="AV2304" s="14" t="s">
        <v>160</v>
      </c>
      <c r="AW2304" s="14" t="s">
        <v>41</v>
      </c>
      <c r="AX2304" s="14" t="s">
        <v>84</v>
      </c>
      <c r="AY2304" s="252" t="s">
        <v>153</v>
      </c>
    </row>
    <row r="2305" spans="2:65" s="1" customFormat="1" ht="31.5" customHeight="1">
      <c r="B2305" s="43"/>
      <c r="C2305" s="206" t="s">
        <v>1903</v>
      </c>
      <c r="D2305" s="206" t="s">
        <v>155</v>
      </c>
      <c r="E2305" s="207" t="s">
        <v>1904</v>
      </c>
      <c r="F2305" s="208" t="s">
        <v>1905</v>
      </c>
      <c r="G2305" s="209" t="s">
        <v>158</v>
      </c>
      <c r="H2305" s="210">
        <v>64.31</v>
      </c>
      <c r="I2305" s="211"/>
      <c r="J2305" s="212">
        <f>ROUND(I2305*H2305,2)</f>
        <v>0</v>
      </c>
      <c r="K2305" s="208" t="s">
        <v>159</v>
      </c>
      <c r="L2305" s="63"/>
      <c r="M2305" s="213" t="s">
        <v>34</v>
      </c>
      <c r="N2305" s="214" t="s">
        <v>48</v>
      </c>
      <c r="O2305" s="44"/>
      <c r="P2305" s="215">
        <f>O2305*H2305</f>
        <v>0</v>
      </c>
      <c r="Q2305" s="215">
        <v>0.00144</v>
      </c>
      <c r="R2305" s="215">
        <f>Q2305*H2305</f>
        <v>0.0926064</v>
      </c>
      <c r="S2305" s="215">
        <v>0</v>
      </c>
      <c r="T2305" s="216">
        <f>S2305*H2305</f>
        <v>0</v>
      </c>
      <c r="AR2305" s="25" t="s">
        <v>288</v>
      </c>
      <c r="AT2305" s="25" t="s">
        <v>155</v>
      </c>
      <c r="AU2305" s="25" t="s">
        <v>86</v>
      </c>
      <c r="AY2305" s="25" t="s">
        <v>153</v>
      </c>
      <c r="BE2305" s="217">
        <f>IF(N2305="základní",J2305,0)</f>
        <v>0</v>
      </c>
      <c r="BF2305" s="217">
        <f>IF(N2305="snížená",J2305,0)</f>
        <v>0</v>
      </c>
      <c r="BG2305" s="217">
        <f>IF(N2305="zákl. přenesená",J2305,0)</f>
        <v>0</v>
      </c>
      <c r="BH2305" s="217">
        <f>IF(N2305="sníž. přenesená",J2305,0)</f>
        <v>0</v>
      </c>
      <c r="BI2305" s="217">
        <f>IF(N2305="nulová",J2305,0)</f>
        <v>0</v>
      </c>
      <c r="BJ2305" s="25" t="s">
        <v>84</v>
      </c>
      <c r="BK2305" s="217">
        <f>ROUND(I2305*H2305,2)</f>
        <v>0</v>
      </c>
      <c r="BL2305" s="25" t="s">
        <v>288</v>
      </c>
      <c r="BM2305" s="25" t="s">
        <v>1906</v>
      </c>
    </row>
    <row r="2306" spans="2:51" s="12" customFormat="1" ht="13.5">
      <c r="B2306" s="218"/>
      <c r="C2306" s="219"/>
      <c r="D2306" s="220" t="s">
        <v>162</v>
      </c>
      <c r="E2306" s="221" t="s">
        <v>34</v>
      </c>
      <c r="F2306" s="222" t="s">
        <v>540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162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153</v>
      </c>
    </row>
    <row r="2307" spans="2:51" s="12" customFormat="1" ht="13.5">
      <c r="B2307" s="218"/>
      <c r="C2307" s="219"/>
      <c r="D2307" s="220" t="s">
        <v>162</v>
      </c>
      <c r="E2307" s="221" t="s">
        <v>34</v>
      </c>
      <c r="F2307" s="222" t="s">
        <v>541</v>
      </c>
      <c r="G2307" s="219"/>
      <c r="H2307" s="223" t="s">
        <v>34</v>
      </c>
      <c r="I2307" s="224"/>
      <c r="J2307" s="219"/>
      <c r="K2307" s="219"/>
      <c r="L2307" s="225"/>
      <c r="M2307" s="226"/>
      <c r="N2307" s="227"/>
      <c r="O2307" s="227"/>
      <c r="P2307" s="227"/>
      <c r="Q2307" s="227"/>
      <c r="R2307" s="227"/>
      <c r="S2307" s="227"/>
      <c r="T2307" s="228"/>
      <c r="AT2307" s="229" t="s">
        <v>162</v>
      </c>
      <c r="AU2307" s="229" t="s">
        <v>86</v>
      </c>
      <c r="AV2307" s="12" t="s">
        <v>84</v>
      </c>
      <c r="AW2307" s="12" t="s">
        <v>41</v>
      </c>
      <c r="AX2307" s="12" t="s">
        <v>77</v>
      </c>
      <c r="AY2307" s="229" t="s">
        <v>153</v>
      </c>
    </row>
    <row r="2308" spans="2:51" s="13" customFormat="1" ht="13.5">
      <c r="B2308" s="230"/>
      <c r="C2308" s="231"/>
      <c r="D2308" s="220" t="s">
        <v>162</v>
      </c>
      <c r="E2308" s="232" t="s">
        <v>34</v>
      </c>
      <c r="F2308" s="233" t="s">
        <v>542</v>
      </c>
      <c r="G2308" s="231"/>
      <c r="H2308" s="234">
        <v>4.58</v>
      </c>
      <c r="I2308" s="235"/>
      <c r="J2308" s="231"/>
      <c r="K2308" s="231"/>
      <c r="L2308" s="236"/>
      <c r="M2308" s="237"/>
      <c r="N2308" s="238"/>
      <c r="O2308" s="238"/>
      <c r="P2308" s="238"/>
      <c r="Q2308" s="238"/>
      <c r="R2308" s="238"/>
      <c r="S2308" s="238"/>
      <c r="T2308" s="239"/>
      <c r="AT2308" s="240" t="s">
        <v>162</v>
      </c>
      <c r="AU2308" s="240" t="s">
        <v>86</v>
      </c>
      <c r="AV2308" s="13" t="s">
        <v>86</v>
      </c>
      <c r="AW2308" s="13" t="s">
        <v>41</v>
      </c>
      <c r="AX2308" s="13" t="s">
        <v>77</v>
      </c>
      <c r="AY2308" s="240" t="s">
        <v>153</v>
      </c>
    </row>
    <row r="2309" spans="2:51" s="12" customFormat="1" ht="13.5">
      <c r="B2309" s="218"/>
      <c r="C2309" s="219"/>
      <c r="D2309" s="220" t="s">
        <v>162</v>
      </c>
      <c r="E2309" s="221" t="s">
        <v>34</v>
      </c>
      <c r="F2309" s="222" t="s">
        <v>543</v>
      </c>
      <c r="G2309" s="219"/>
      <c r="H2309" s="223" t="s">
        <v>34</v>
      </c>
      <c r="I2309" s="224"/>
      <c r="J2309" s="219"/>
      <c r="K2309" s="219"/>
      <c r="L2309" s="225"/>
      <c r="M2309" s="226"/>
      <c r="N2309" s="227"/>
      <c r="O2309" s="227"/>
      <c r="P2309" s="227"/>
      <c r="Q2309" s="227"/>
      <c r="R2309" s="227"/>
      <c r="S2309" s="227"/>
      <c r="T2309" s="228"/>
      <c r="AT2309" s="229" t="s">
        <v>162</v>
      </c>
      <c r="AU2309" s="229" t="s">
        <v>86</v>
      </c>
      <c r="AV2309" s="12" t="s">
        <v>84</v>
      </c>
      <c r="AW2309" s="12" t="s">
        <v>41</v>
      </c>
      <c r="AX2309" s="12" t="s">
        <v>77</v>
      </c>
      <c r="AY2309" s="229" t="s">
        <v>153</v>
      </c>
    </row>
    <row r="2310" spans="2:51" s="13" customFormat="1" ht="13.5">
      <c r="B2310" s="230"/>
      <c r="C2310" s="231"/>
      <c r="D2310" s="220" t="s">
        <v>162</v>
      </c>
      <c r="E2310" s="232" t="s">
        <v>34</v>
      </c>
      <c r="F2310" s="233" t="s">
        <v>544</v>
      </c>
      <c r="G2310" s="231"/>
      <c r="H2310" s="234">
        <v>4.27</v>
      </c>
      <c r="I2310" s="235"/>
      <c r="J2310" s="231"/>
      <c r="K2310" s="231"/>
      <c r="L2310" s="236"/>
      <c r="M2310" s="237"/>
      <c r="N2310" s="238"/>
      <c r="O2310" s="238"/>
      <c r="P2310" s="238"/>
      <c r="Q2310" s="238"/>
      <c r="R2310" s="238"/>
      <c r="S2310" s="238"/>
      <c r="T2310" s="239"/>
      <c r="AT2310" s="240" t="s">
        <v>162</v>
      </c>
      <c r="AU2310" s="240" t="s">
        <v>86</v>
      </c>
      <c r="AV2310" s="13" t="s">
        <v>86</v>
      </c>
      <c r="AW2310" s="13" t="s">
        <v>41</v>
      </c>
      <c r="AX2310" s="13" t="s">
        <v>77</v>
      </c>
      <c r="AY2310" s="240" t="s">
        <v>153</v>
      </c>
    </row>
    <row r="2311" spans="2:51" s="12" customFormat="1" ht="13.5">
      <c r="B2311" s="218"/>
      <c r="C2311" s="219"/>
      <c r="D2311" s="220" t="s">
        <v>162</v>
      </c>
      <c r="E2311" s="221" t="s">
        <v>34</v>
      </c>
      <c r="F2311" s="222" t="s">
        <v>545</v>
      </c>
      <c r="G2311" s="219"/>
      <c r="H2311" s="223" t="s">
        <v>34</v>
      </c>
      <c r="I2311" s="224"/>
      <c r="J2311" s="219"/>
      <c r="K2311" s="219"/>
      <c r="L2311" s="225"/>
      <c r="M2311" s="226"/>
      <c r="N2311" s="227"/>
      <c r="O2311" s="227"/>
      <c r="P2311" s="227"/>
      <c r="Q2311" s="227"/>
      <c r="R2311" s="227"/>
      <c r="S2311" s="227"/>
      <c r="T2311" s="228"/>
      <c r="AT2311" s="229" t="s">
        <v>162</v>
      </c>
      <c r="AU2311" s="229" t="s">
        <v>86</v>
      </c>
      <c r="AV2311" s="12" t="s">
        <v>84</v>
      </c>
      <c r="AW2311" s="12" t="s">
        <v>41</v>
      </c>
      <c r="AX2311" s="12" t="s">
        <v>77</v>
      </c>
      <c r="AY2311" s="229" t="s">
        <v>153</v>
      </c>
    </row>
    <row r="2312" spans="2:51" s="13" customFormat="1" ht="13.5">
      <c r="B2312" s="230"/>
      <c r="C2312" s="231"/>
      <c r="D2312" s="220" t="s">
        <v>162</v>
      </c>
      <c r="E2312" s="232" t="s">
        <v>34</v>
      </c>
      <c r="F2312" s="233" t="s">
        <v>546</v>
      </c>
      <c r="G2312" s="231"/>
      <c r="H2312" s="234">
        <v>3.72</v>
      </c>
      <c r="I2312" s="235"/>
      <c r="J2312" s="231"/>
      <c r="K2312" s="231"/>
      <c r="L2312" s="236"/>
      <c r="M2312" s="237"/>
      <c r="N2312" s="238"/>
      <c r="O2312" s="238"/>
      <c r="P2312" s="238"/>
      <c r="Q2312" s="238"/>
      <c r="R2312" s="238"/>
      <c r="S2312" s="238"/>
      <c r="T2312" s="239"/>
      <c r="AT2312" s="240" t="s">
        <v>162</v>
      </c>
      <c r="AU2312" s="240" t="s">
        <v>86</v>
      </c>
      <c r="AV2312" s="13" t="s">
        <v>86</v>
      </c>
      <c r="AW2312" s="13" t="s">
        <v>41</v>
      </c>
      <c r="AX2312" s="13" t="s">
        <v>77</v>
      </c>
      <c r="AY2312" s="240" t="s">
        <v>153</v>
      </c>
    </row>
    <row r="2313" spans="2:51" s="12" customFormat="1" ht="13.5">
      <c r="B2313" s="218"/>
      <c r="C2313" s="219"/>
      <c r="D2313" s="220" t="s">
        <v>162</v>
      </c>
      <c r="E2313" s="221" t="s">
        <v>34</v>
      </c>
      <c r="F2313" s="222" t="s">
        <v>547</v>
      </c>
      <c r="G2313" s="219"/>
      <c r="H2313" s="223" t="s">
        <v>34</v>
      </c>
      <c r="I2313" s="224"/>
      <c r="J2313" s="219"/>
      <c r="K2313" s="219"/>
      <c r="L2313" s="225"/>
      <c r="M2313" s="226"/>
      <c r="N2313" s="227"/>
      <c r="O2313" s="227"/>
      <c r="P2313" s="227"/>
      <c r="Q2313" s="227"/>
      <c r="R2313" s="227"/>
      <c r="S2313" s="227"/>
      <c r="T2313" s="228"/>
      <c r="AT2313" s="229" t="s">
        <v>162</v>
      </c>
      <c r="AU2313" s="229" t="s">
        <v>86</v>
      </c>
      <c r="AV2313" s="12" t="s">
        <v>84</v>
      </c>
      <c r="AW2313" s="12" t="s">
        <v>41</v>
      </c>
      <c r="AX2313" s="12" t="s">
        <v>77</v>
      </c>
      <c r="AY2313" s="229" t="s">
        <v>153</v>
      </c>
    </row>
    <row r="2314" spans="2:51" s="13" customFormat="1" ht="13.5">
      <c r="B2314" s="230"/>
      <c r="C2314" s="231"/>
      <c r="D2314" s="220" t="s">
        <v>162</v>
      </c>
      <c r="E2314" s="232" t="s">
        <v>34</v>
      </c>
      <c r="F2314" s="233" t="s">
        <v>548</v>
      </c>
      <c r="G2314" s="231"/>
      <c r="H2314" s="234">
        <v>16.23</v>
      </c>
      <c r="I2314" s="235"/>
      <c r="J2314" s="231"/>
      <c r="K2314" s="231"/>
      <c r="L2314" s="236"/>
      <c r="M2314" s="237"/>
      <c r="N2314" s="238"/>
      <c r="O2314" s="238"/>
      <c r="P2314" s="238"/>
      <c r="Q2314" s="238"/>
      <c r="R2314" s="238"/>
      <c r="S2314" s="238"/>
      <c r="T2314" s="239"/>
      <c r="AT2314" s="240" t="s">
        <v>162</v>
      </c>
      <c r="AU2314" s="240" t="s">
        <v>86</v>
      </c>
      <c r="AV2314" s="13" t="s">
        <v>86</v>
      </c>
      <c r="AW2314" s="13" t="s">
        <v>41</v>
      </c>
      <c r="AX2314" s="13" t="s">
        <v>77</v>
      </c>
      <c r="AY2314" s="240" t="s">
        <v>153</v>
      </c>
    </row>
    <row r="2315" spans="2:51" s="12" customFormat="1" ht="13.5">
      <c r="B2315" s="218"/>
      <c r="C2315" s="219"/>
      <c r="D2315" s="220" t="s">
        <v>162</v>
      </c>
      <c r="E2315" s="221" t="s">
        <v>34</v>
      </c>
      <c r="F2315" s="222" t="s">
        <v>549</v>
      </c>
      <c r="G2315" s="219"/>
      <c r="H2315" s="223" t="s">
        <v>34</v>
      </c>
      <c r="I2315" s="224"/>
      <c r="J2315" s="219"/>
      <c r="K2315" s="219"/>
      <c r="L2315" s="225"/>
      <c r="M2315" s="226"/>
      <c r="N2315" s="227"/>
      <c r="O2315" s="227"/>
      <c r="P2315" s="227"/>
      <c r="Q2315" s="227"/>
      <c r="R2315" s="227"/>
      <c r="S2315" s="227"/>
      <c r="T2315" s="228"/>
      <c r="AT2315" s="229" t="s">
        <v>162</v>
      </c>
      <c r="AU2315" s="229" t="s">
        <v>86</v>
      </c>
      <c r="AV2315" s="12" t="s">
        <v>84</v>
      </c>
      <c r="AW2315" s="12" t="s">
        <v>41</v>
      </c>
      <c r="AX2315" s="12" t="s">
        <v>77</v>
      </c>
      <c r="AY2315" s="229" t="s">
        <v>153</v>
      </c>
    </row>
    <row r="2316" spans="2:51" s="13" customFormat="1" ht="13.5">
      <c r="B2316" s="230"/>
      <c r="C2316" s="231"/>
      <c r="D2316" s="220" t="s">
        <v>162</v>
      </c>
      <c r="E2316" s="232" t="s">
        <v>34</v>
      </c>
      <c r="F2316" s="233" t="s">
        <v>550</v>
      </c>
      <c r="G2316" s="231"/>
      <c r="H2316" s="234">
        <v>6.54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162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153</v>
      </c>
    </row>
    <row r="2317" spans="2:51" s="12" customFormat="1" ht="13.5">
      <c r="B2317" s="218"/>
      <c r="C2317" s="219"/>
      <c r="D2317" s="220" t="s">
        <v>162</v>
      </c>
      <c r="E2317" s="221" t="s">
        <v>34</v>
      </c>
      <c r="F2317" s="222" t="s">
        <v>916</v>
      </c>
      <c r="G2317" s="219"/>
      <c r="H2317" s="223" t="s">
        <v>34</v>
      </c>
      <c r="I2317" s="224"/>
      <c r="J2317" s="219"/>
      <c r="K2317" s="219"/>
      <c r="L2317" s="225"/>
      <c r="M2317" s="226"/>
      <c r="N2317" s="227"/>
      <c r="O2317" s="227"/>
      <c r="P2317" s="227"/>
      <c r="Q2317" s="227"/>
      <c r="R2317" s="227"/>
      <c r="S2317" s="227"/>
      <c r="T2317" s="228"/>
      <c r="AT2317" s="229" t="s">
        <v>162</v>
      </c>
      <c r="AU2317" s="229" t="s">
        <v>86</v>
      </c>
      <c r="AV2317" s="12" t="s">
        <v>84</v>
      </c>
      <c r="AW2317" s="12" t="s">
        <v>41</v>
      </c>
      <c r="AX2317" s="12" t="s">
        <v>77</v>
      </c>
      <c r="AY2317" s="229" t="s">
        <v>153</v>
      </c>
    </row>
    <row r="2318" spans="2:51" s="13" customFormat="1" ht="13.5">
      <c r="B2318" s="230"/>
      <c r="C2318" s="231"/>
      <c r="D2318" s="220" t="s">
        <v>162</v>
      </c>
      <c r="E2318" s="232" t="s">
        <v>34</v>
      </c>
      <c r="F2318" s="233" t="s">
        <v>551</v>
      </c>
      <c r="G2318" s="231"/>
      <c r="H2318" s="234">
        <v>3.62</v>
      </c>
      <c r="I2318" s="235"/>
      <c r="J2318" s="231"/>
      <c r="K2318" s="231"/>
      <c r="L2318" s="236"/>
      <c r="M2318" s="237"/>
      <c r="N2318" s="238"/>
      <c r="O2318" s="238"/>
      <c r="P2318" s="238"/>
      <c r="Q2318" s="238"/>
      <c r="R2318" s="238"/>
      <c r="S2318" s="238"/>
      <c r="T2318" s="239"/>
      <c r="AT2318" s="240" t="s">
        <v>162</v>
      </c>
      <c r="AU2318" s="240" t="s">
        <v>86</v>
      </c>
      <c r="AV2318" s="13" t="s">
        <v>86</v>
      </c>
      <c r="AW2318" s="13" t="s">
        <v>41</v>
      </c>
      <c r="AX2318" s="13" t="s">
        <v>77</v>
      </c>
      <c r="AY2318" s="240" t="s">
        <v>153</v>
      </c>
    </row>
    <row r="2319" spans="2:51" s="12" customFormat="1" ht="13.5">
      <c r="B2319" s="218"/>
      <c r="C2319" s="219"/>
      <c r="D2319" s="220" t="s">
        <v>162</v>
      </c>
      <c r="E2319" s="221" t="s">
        <v>34</v>
      </c>
      <c r="F2319" s="222" t="s">
        <v>552</v>
      </c>
      <c r="G2319" s="219"/>
      <c r="H2319" s="223" t="s">
        <v>34</v>
      </c>
      <c r="I2319" s="224"/>
      <c r="J2319" s="219"/>
      <c r="K2319" s="219"/>
      <c r="L2319" s="225"/>
      <c r="M2319" s="226"/>
      <c r="N2319" s="227"/>
      <c r="O2319" s="227"/>
      <c r="P2319" s="227"/>
      <c r="Q2319" s="227"/>
      <c r="R2319" s="227"/>
      <c r="S2319" s="227"/>
      <c r="T2319" s="228"/>
      <c r="AT2319" s="229" t="s">
        <v>162</v>
      </c>
      <c r="AU2319" s="229" t="s">
        <v>86</v>
      </c>
      <c r="AV2319" s="12" t="s">
        <v>84</v>
      </c>
      <c r="AW2319" s="12" t="s">
        <v>41</v>
      </c>
      <c r="AX2319" s="12" t="s">
        <v>77</v>
      </c>
      <c r="AY2319" s="229" t="s">
        <v>153</v>
      </c>
    </row>
    <row r="2320" spans="2:51" s="13" customFormat="1" ht="13.5">
      <c r="B2320" s="230"/>
      <c r="C2320" s="231"/>
      <c r="D2320" s="220" t="s">
        <v>162</v>
      </c>
      <c r="E2320" s="232" t="s">
        <v>34</v>
      </c>
      <c r="F2320" s="233" t="s">
        <v>553</v>
      </c>
      <c r="G2320" s="231"/>
      <c r="H2320" s="234">
        <v>2.53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162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153</v>
      </c>
    </row>
    <row r="2321" spans="2:51" s="12" customFormat="1" ht="13.5">
      <c r="B2321" s="218"/>
      <c r="C2321" s="219"/>
      <c r="D2321" s="220" t="s">
        <v>162</v>
      </c>
      <c r="E2321" s="221" t="s">
        <v>34</v>
      </c>
      <c r="F2321" s="222" t="s">
        <v>554</v>
      </c>
      <c r="G2321" s="219"/>
      <c r="H2321" s="223" t="s">
        <v>34</v>
      </c>
      <c r="I2321" s="224"/>
      <c r="J2321" s="219"/>
      <c r="K2321" s="219"/>
      <c r="L2321" s="225"/>
      <c r="M2321" s="226"/>
      <c r="N2321" s="227"/>
      <c r="O2321" s="227"/>
      <c r="P2321" s="227"/>
      <c r="Q2321" s="227"/>
      <c r="R2321" s="227"/>
      <c r="S2321" s="227"/>
      <c r="T2321" s="228"/>
      <c r="AT2321" s="229" t="s">
        <v>162</v>
      </c>
      <c r="AU2321" s="229" t="s">
        <v>86</v>
      </c>
      <c r="AV2321" s="12" t="s">
        <v>84</v>
      </c>
      <c r="AW2321" s="12" t="s">
        <v>41</v>
      </c>
      <c r="AX2321" s="12" t="s">
        <v>77</v>
      </c>
      <c r="AY2321" s="229" t="s">
        <v>153</v>
      </c>
    </row>
    <row r="2322" spans="2:51" s="13" customFormat="1" ht="13.5">
      <c r="B2322" s="230"/>
      <c r="C2322" s="231"/>
      <c r="D2322" s="220" t="s">
        <v>162</v>
      </c>
      <c r="E2322" s="232" t="s">
        <v>34</v>
      </c>
      <c r="F2322" s="233" t="s">
        <v>555</v>
      </c>
      <c r="G2322" s="231"/>
      <c r="H2322" s="234">
        <v>3.95</v>
      </c>
      <c r="I2322" s="235"/>
      <c r="J2322" s="231"/>
      <c r="K2322" s="231"/>
      <c r="L2322" s="236"/>
      <c r="M2322" s="237"/>
      <c r="N2322" s="238"/>
      <c r="O2322" s="238"/>
      <c r="P2322" s="238"/>
      <c r="Q2322" s="238"/>
      <c r="R2322" s="238"/>
      <c r="S2322" s="238"/>
      <c r="T2322" s="239"/>
      <c r="AT2322" s="240" t="s">
        <v>162</v>
      </c>
      <c r="AU2322" s="240" t="s">
        <v>86</v>
      </c>
      <c r="AV2322" s="13" t="s">
        <v>86</v>
      </c>
      <c r="AW2322" s="13" t="s">
        <v>41</v>
      </c>
      <c r="AX2322" s="13" t="s">
        <v>77</v>
      </c>
      <c r="AY2322" s="240" t="s">
        <v>153</v>
      </c>
    </row>
    <row r="2323" spans="2:51" s="12" customFormat="1" ht="13.5">
      <c r="B2323" s="218"/>
      <c r="C2323" s="219"/>
      <c r="D2323" s="220" t="s">
        <v>162</v>
      </c>
      <c r="E2323" s="221" t="s">
        <v>34</v>
      </c>
      <c r="F2323" s="222" t="s">
        <v>556</v>
      </c>
      <c r="G2323" s="219"/>
      <c r="H2323" s="223" t="s">
        <v>34</v>
      </c>
      <c r="I2323" s="224"/>
      <c r="J2323" s="219"/>
      <c r="K2323" s="219"/>
      <c r="L2323" s="225"/>
      <c r="M2323" s="226"/>
      <c r="N2323" s="227"/>
      <c r="O2323" s="227"/>
      <c r="P2323" s="227"/>
      <c r="Q2323" s="227"/>
      <c r="R2323" s="227"/>
      <c r="S2323" s="227"/>
      <c r="T2323" s="228"/>
      <c r="AT2323" s="229" t="s">
        <v>162</v>
      </c>
      <c r="AU2323" s="229" t="s">
        <v>86</v>
      </c>
      <c r="AV2323" s="12" t="s">
        <v>84</v>
      </c>
      <c r="AW2323" s="12" t="s">
        <v>41</v>
      </c>
      <c r="AX2323" s="12" t="s">
        <v>77</v>
      </c>
      <c r="AY2323" s="229" t="s">
        <v>153</v>
      </c>
    </row>
    <row r="2324" spans="2:51" s="13" customFormat="1" ht="13.5">
      <c r="B2324" s="230"/>
      <c r="C2324" s="231"/>
      <c r="D2324" s="220" t="s">
        <v>162</v>
      </c>
      <c r="E2324" s="232" t="s">
        <v>34</v>
      </c>
      <c r="F2324" s="233" t="s">
        <v>557</v>
      </c>
      <c r="G2324" s="231"/>
      <c r="H2324" s="234">
        <v>10.75</v>
      </c>
      <c r="I2324" s="235"/>
      <c r="J2324" s="231"/>
      <c r="K2324" s="231"/>
      <c r="L2324" s="236"/>
      <c r="M2324" s="237"/>
      <c r="N2324" s="238"/>
      <c r="O2324" s="238"/>
      <c r="P2324" s="238"/>
      <c r="Q2324" s="238"/>
      <c r="R2324" s="238"/>
      <c r="S2324" s="238"/>
      <c r="T2324" s="239"/>
      <c r="AT2324" s="240" t="s">
        <v>162</v>
      </c>
      <c r="AU2324" s="240" t="s">
        <v>86</v>
      </c>
      <c r="AV2324" s="13" t="s">
        <v>86</v>
      </c>
      <c r="AW2324" s="13" t="s">
        <v>41</v>
      </c>
      <c r="AX2324" s="13" t="s">
        <v>77</v>
      </c>
      <c r="AY2324" s="240" t="s">
        <v>153</v>
      </c>
    </row>
    <row r="2325" spans="2:51" s="12" customFormat="1" ht="13.5">
      <c r="B2325" s="218"/>
      <c r="C2325" s="219"/>
      <c r="D2325" s="220" t="s">
        <v>162</v>
      </c>
      <c r="E2325" s="221" t="s">
        <v>34</v>
      </c>
      <c r="F2325" s="222" t="s">
        <v>558</v>
      </c>
      <c r="G2325" s="219"/>
      <c r="H2325" s="223" t="s">
        <v>34</v>
      </c>
      <c r="I2325" s="224"/>
      <c r="J2325" s="219"/>
      <c r="K2325" s="219"/>
      <c r="L2325" s="225"/>
      <c r="M2325" s="226"/>
      <c r="N2325" s="227"/>
      <c r="O2325" s="227"/>
      <c r="P2325" s="227"/>
      <c r="Q2325" s="227"/>
      <c r="R2325" s="227"/>
      <c r="S2325" s="227"/>
      <c r="T2325" s="228"/>
      <c r="AT2325" s="229" t="s">
        <v>162</v>
      </c>
      <c r="AU2325" s="229" t="s">
        <v>86</v>
      </c>
      <c r="AV2325" s="12" t="s">
        <v>84</v>
      </c>
      <c r="AW2325" s="12" t="s">
        <v>41</v>
      </c>
      <c r="AX2325" s="12" t="s">
        <v>77</v>
      </c>
      <c r="AY2325" s="229" t="s">
        <v>153</v>
      </c>
    </row>
    <row r="2326" spans="2:51" s="13" customFormat="1" ht="13.5">
      <c r="B2326" s="230"/>
      <c r="C2326" s="231"/>
      <c r="D2326" s="220" t="s">
        <v>162</v>
      </c>
      <c r="E2326" s="232" t="s">
        <v>34</v>
      </c>
      <c r="F2326" s="233" t="s">
        <v>559</v>
      </c>
      <c r="G2326" s="231"/>
      <c r="H2326" s="234">
        <v>5.85</v>
      </c>
      <c r="I2326" s="235"/>
      <c r="J2326" s="231"/>
      <c r="K2326" s="231"/>
      <c r="L2326" s="236"/>
      <c r="M2326" s="237"/>
      <c r="N2326" s="238"/>
      <c r="O2326" s="238"/>
      <c r="P2326" s="238"/>
      <c r="Q2326" s="238"/>
      <c r="R2326" s="238"/>
      <c r="S2326" s="238"/>
      <c r="T2326" s="239"/>
      <c r="AT2326" s="240" t="s">
        <v>162</v>
      </c>
      <c r="AU2326" s="240" t="s">
        <v>86</v>
      </c>
      <c r="AV2326" s="13" t="s">
        <v>86</v>
      </c>
      <c r="AW2326" s="13" t="s">
        <v>41</v>
      </c>
      <c r="AX2326" s="13" t="s">
        <v>77</v>
      </c>
      <c r="AY2326" s="240" t="s">
        <v>153</v>
      </c>
    </row>
    <row r="2327" spans="2:51" s="12" customFormat="1" ht="13.5">
      <c r="B2327" s="218"/>
      <c r="C2327" s="219"/>
      <c r="D2327" s="220" t="s">
        <v>162</v>
      </c>
      <c r="E2327" s="221" t="s">
        <v>34</v>
      </c>
      <c r="F2327" s="222" t="s">
        <v>560</v>
      </c>
      <c r="G2327" s="219"/>
      <c r="H2327" s="223" t="s">
        <v>34</v>
      </c>
      <c r="I2327" s="224"/>
      <c r="J2327" s="219"/>
      <c r="K2327" s="219"/>
      <c r="L2327" s="225"/>
      <c r="M2327" s="226"/>
      <c r="N2327" s="227"/>
      <c r="O2327" s="227"/>
      <c r="P2327" s="227"/>
      <c r="Q2327" s="227"/>
      <c r="R2327" s="227"/>
      <c r="S2327" s="227"/>
      <c r="T2327" s="228"/>
      <c r="AT2327" s="229" t="s">
        <v>162</v>
      </c>
      <c r="AU2327" s="229" t="s">
        <v>86</v>
      </c>
      <c r="AV2327" s="12" t="s">
        <v>84</v>
      </c>
      <c r="AW2327" s="12" t="s">
        <v>41</v>
      </c>
      <c r="AX2327" s="12" t="s">
        <v>77</v>
      </c>
      <c r="AY2327" s="229" t="s">
        <v>153</v>
      </c>
    </row>
    <row r="2328" spans="2:51" s="13" customFormat="1" ht="13.5">
      <c r="B2328" s="230"/>
      <c r="C2328" s="231"/>
      <c r="D2328" s="220" t="s">
        <v>162</v>
      </c>
      <c r="E2328" s="232" t="s">
        <v>34</v>
      </c>
      <c r="F2328" s="233" t="s">
        <v>561</v>
      </c>
      <c r="G2328" s="231"/>
      <c r="H2328" s="234">
        <v>1.04</v>
      </c>
      <c r="I2328" s="235"/>
      <c r="J2328" s="231"/>
      <c r="K2328" s="231"/>
      <c r="L2328" s="236"/>
      <c r="M2328" s="237"/>
      <c r="N2328" s="238"/>
      <c r="O2328" s="238"/>
      <c r="P2328" s="238"/>
      <c r="Q2328" s="238"/>
      <c r="R2328" s="238"/>
      <c r="S2328" s="238"/>
      <c r="T2328" s="239"/>
      <c r="AT2328" s="240" t="s">
        <v>162</v>
      </c>
      <c r="AU2328" s="240" t="s">
        <v>86</v>
      </c>
      <c r="AV2328" s="13" t="s">
        <v>86</v>
      </c>
      <c r="AW2328" s="13" t="s">
        <v>41</v>
      </c>
      <c r="AX2328" s="13" t="s">
        <v>77</v>
      </c>
      <c r="AY2328" s="240" t="s">
        <v>153</v>
      </c>
    </row>
    <row r="2329" spans="2:51" s="12" customFormat="1" ht="13.5">
      <c r="B2329" s="218"/>
      <c r="C2329" s="219"/>
      <c r="D2329" s="220" t="s">
        <v>162</v>
      </c>
      <c r="E2329" s="221" t="s">
        <v>34</v>
      </c>
      <c r="F2329" s="222" t="s">
        <v>562</v>
      </c>
      <c r="G2329" s="219"/>
      <c r="H2329" s="223" t="s">
        <v>34</v>
      </c>
      <c r="I2329" s="224"/>
      <c r="J2329" s="219"/>
      <c r="K2329" s="219"/>
      <c r="L2329" s="225"/>
      <c r="M2329" s="226"/>
      <c r="N2329" s="227"/>
      <c r="O2329" s="227"/>
      <c r="P2329" s="227"/>
      <c r="Q2329" s="227"/>
      <c r="R2329" s="227"/>
      <c r="S2329" s="227"/>
      <c r="T2329" s="228"/>
      <c r="AT2329" s="229" t="s">
        <v>162</v>
      </c>
      <c r="AU2329" s="229" t="s">
        <v>86</v>
      </c>
      <c r="AV2329" s="12" t="s">
        <v>84</v>
      </c>
      <c r="AW2329" s="12" t="s">
        <v>41</v>
      </c>
      <c r="AX2329" s="12" t="s">
        <v>77</v>
      </c>
      <c r="AY2329" s="229" t="s">
        <v>153</v>
      </c>
    </row>
    <row r="2330" spans="2:51" s="13" customFormat="1" ht="13.5">
      <c r="B2330" s="230"/>
      <c r="C2330" s="231"/>
      <c r="D2330" s="220" t="s">
        <v>162</v>
      </c>
      <c r="E2330" s="232" t="s">
        <v>34</v>
      </c>
      <c r="F2330" s="233" t="s">
        <v>563</v>
      </c>
      <c r="G2330" s="231"/>
      <c r="H2330" s="234">
        <v>0.55</v>
      </c>
      <c r="I2330" s="235"/>
      <c r="J2330" s="231"/>
      <c r="K2330" s="231"/>
      <c r="L2330" s="236"/>
      <c r="M2330" s="237"/>
      <c r="N2330" s="238"/>
      <c r="O2330" s="238"/>
      <c r="P2330" s="238"/>
      <c r="Q2330" s="238"/>
      <c r="R2330" s="238"/>
      <c r="S2330" s="238"/>
      <c r="T2330" s="239"/>
      <c r="AT2330" s="240" t="s">
        <v>162</v>
      </c>
      <c r="AU2330" s="240" t="s">
        <v>86</v>
      </c>
      <c r="AV2330" s="13" t="s">
        <v>86</v>
      </c>
      <c r="AW2330" s="13" t="s">
        <v>41</v>
      </c>
      <c r="AX2330" s="13" t="s">
        <v>77</v>
      </c>
      <c r="AY2330" s="240" t="s">
        <v>153</v>
      </c>
    </row>
    <row r="2331" spans="2:51" s="12" customFormat="1" ht="13.5">
      <c r="B2331" s="218"/>
      <c r="C2331" s="219"/>
      <c r="D2331" s="220" t="s">
        <v>162</v>
      </c>
      <c r="E2331" s="221" t="s">
        <v>34</v>
      </c>
      <c r="F2331" s="222" t="s">
        <v>242</v>
      </c>
      <c r="G2331" s="219"/>
      <c r="H2331" s="223" t="s">
        <v>34</v>
      </c>
      <c r="I2331" s="224"/>
      <c r="J2331" s="219"/>
      <c r="K2331" s="219"/>
      <c r="L2331" s="225"/>
      <c r="M2331" s="226"/>
      <c r="N2331" s="227"/>
      <c r="O2331" s="227"/>
      <c r="P2331" s="227"/>
      <c r="Q2331" s="227"/>
      <c r="R2331" s="227"/>
      <c r="S2331" s="227"/>
      <c r="T2331" s="228"/>
      <c r="AT2331" s="229" t="s">
        <v>162</v>
      </c>
      <c r="AU2331" s="229" t="s">
        <v>86</v>
      </c>
      <c r="AV2331" s="12" t="s">
        <v>84</v>
      </c>
      <c r="AW2331" s="12" t="s">
        <v>41</v>
      </c>
      <c r="AX2331" s="12" t="s">
        <v>77</v>
      </c>
      <c r="AY2331" s="229" t="s">
        <v>153</v>
      </c>
    </row>
    <row r="2332" spans="2:51" s="13" customFormat="1" ht="13.5">
      <c r="B2332" s="230"/>
      <c r="C2332" s="231"/>
      <c r="D2332" s="220" t="s">
        <v>162</v>
      </c>
      <c r="E2332" s="232" t="s">
        <v>34</v>
      </c>
      <c r="F2332" s="233" t="s">
        <v>243</v>
      </c>
      <c r="G2332" s="231"/>
      <c r="H2332" s="234">
        <v>0.68</v>
      </c>
      <c r="I2332" s="235"/>
      <c r="J2332" s="231"/>
      <c r="K2332" s="231"/>
      <c r="L2332" s="236"/>
      <c r="M2332" s="237"/>
      <c r="N2332" s="238"/>
      <c r="O2332" s="238"/>
      <c r="P2332" s="238"/>
      <c r="Q2332" s="238"/>
      <c r="R2332" s="238"/>
      <c r="S2332" s="238"/>
      <c r="T2332" s="239"/>
      <c r="AT2332" s="240" t="s">
        <v>162</v>
      </c>
      <c r="AU2332" s="240" t="s">
        <v>86</v>
      </c>
      <c r="AV2332" s="13" t="s">
        <v>86</v>
      </c>
      <c r="AW2332" s="13" t="s">
        <v>41</v>
      </c>
      <c r="AX2332" s="13" t="s">
        <v>77</v>
      </c>
      <c r="AY2332" s="240" t="s">
        <v>153</v>
      </c>
    </row>
    <row r="2333" spans="2:51" s="14" customFormat="1" ht="13.5">
      <c r="B2333" s="241"/>
      <c r="C2333" s="242"/>
      <c r="D2333" s="220" t="s">
        <v>162</v>
      </c>
      <c r="E2333" s="253" t="s">
        <v>34</v>
      </c>
      <c r="F2333" s="254" t="s">
        <v>168</v>
      </c>
      <c r="G2333" s="242"/>
      <c r="H2333" s="255">
        <v>64.31</v>
      </c>
      <c r="I2333" s="247"/>
      <c r="J2333" s="242"/>
      <c r="K2333" s="242"/>
      <c r="L2333" s="248"/>
      <c r="M2333" s="249"/>
      <c r="N2333" s="250"/>
      <c r="O2333" s="250"/>
      <c r="P2333" s="250"/>
      <c r="Q2333" s="250"/>
      <c r="R2333" s="250"/>
      <c r="S2333" s="250"/>
      <c r="T2333" s="251"/>
      <c r="AT2333" s="252" t="s">
        <v>162</v>
      </c>
      <c r="AU2333" s="252" t="s">
        <v>86</v>
      </c>
      <c r="AV2333" s="14" t="s">
        <v>160</v>
      </c>
      <c r="AW2333" s="14" t="s">
        <v>41</v>
      </c>
      <c r="AX2333" s="14" t="s">
        <v>84</v>
      </c>
      <c r="AY2333" s="252" t="s">
        <v>153</v>
      </c>
    </row>
    <row r="2334" spans="2:63" s="11" customFormat="1" ht="29.85" customHeight="1">
      <c r="B2334" s="189"/>
      <c r="C2334" s="190"/>
      <c r="D2334" s="203" t="s">
        <v>76</v>
      </c>
      <c r="E2334" s="204" t="s">
        <v>1907</v>
      </c>
      <c r="F2334" s="204" t="s">
        <v>1908</v>
      </c>
      <c r="G2334" s="190"/>
      <c r="H2334" s="190"/>
      <c r="I2334" s="193"/>
      <c r="J2334" s="205">
        <f>BK2334</f>
        <v>0</v>
      </c>
      <c r="K2334" s="190"/>
      <c r="L2334" s="195"/>
      <c r="M2334" s="196"/>
      <c r="N2334" s="197"/>
      <c r="O2334" s="197"/>
      <c r="P2334" s="198">
        <f>SUM(P2335:P2465)</f>
        <v>0</v>
      </c>
      <c r="Q2334" s="197"/>
      <c r="R2334" s="198">
        <f>SUM(R2335:R2465)</f>
        <v>1.2543448000000001</v>
      </c>
      <c r="S2334" s="197"/>
      <c r="T2334" s="199">
        <f>SUM(T2335:T2465)</f>
        <v>0</v>
      </c>
      <c r="AR2334" s="200" t="s">
        <v>86</v>
      </c>
      <c r="AT2334" s="201" t="s">
        <v>76</v>
      </c>
      <c r="AU2334" s="201" t="s">
        <v>84</v>
      </c>
      <c r="AY2334" s="200" t="s">
        <v>153</v>
      </c>
      <c r="BK2334" s="202">
        <f>SUM(BK2335:BK2465)</f>
        <v>0</v>
      </c>
    </row>
    <row r="2335" spans="2:65" s="1" customFormat="1" ht="22.5" customHeight="1">
      <c r="B2335" s="43"/>
      <c r="C2335" s="206" t="s">
        <v>1909</v>
      </c>
      <c r="D2335" s="206" t="s">
        <v>155</v>
      </c>
      <c r="E2335" s="207" t="s">
        <v>1910</v>
      </c>
      <c r="F2335" s="208" t="s">
        <v>1911</v>
      </c>
      <c r="G2335" s="209" t="s">
        <v>158</v>
      </c>
      <c r="H2335" s="210">
        <v>2146.666</v>
      </c>
      <c r="I2335" s="211"/>
      <c r="J2335" s="212">
        <f>ROUND(I2335*H2335,2)</f>
        <v>0</v>
      </c>
      <c r="K2335" s="208" t="s">
        <v>159</v>
      </c>
      <c r="L2335" s="63"/>
      <c r="M2335" s="213" t="s">
        <v>34</v>
      </c>
      <c r="N2335" s="214" t="s">
        <v>48</v>
      </c>
      <c r="O2335" s="44"/>
      <c r="P2335" s="215">
        <f>O2335*H2335</f>
        <v>0</v>
      </c>
      <c r="Q2335" s="215">
        <v>0.0002</v>
      </c>
      <c r="R2335" s="215">
        <f>Q2335*H2335</f>
        <v>0.4293332000000001</v>
      </c>
      <c r="S2335" s="215">
        <v>0</v>
      </c>
      <c r="T2335" s="216">
        <f>S2335*H2335</f>
        <v>0</v>
      </c>
      <c r="AR2335" s="25" t="s">
        <v>288</v>
      </c>
      <c r="AT2335" s="25" t="s">
        <v>155</v>
      </c>
      <c r="AU2335" s="25" t="s">
        <v>86</v>
      </c>
      <c r="AY2335" s="25" t="s">
        <v>153</v>
      </c>
      <c r="BE2335" s="217">
        <f>IF(N2335="základní",J2335,0)</f>
        <v>0</v>
      </c>
      <c r="BF2335" s="217">
        <f>IF(N2335="snížená",J2335,0)</f>
        <v>0</v>
      </c>
      <c r="BG2335" s="217">
        <f>IF(N2335="zákl. přenesená",J2335,0)</f>
        <v>0</v>
      </c>
      <c r="BH2335" s="217">
        <f>IF(N2335="sníž. přenesená",J2335,0)</f>
        <v>0</v>
      </c>
      <c r="BI2335" s="217">
        <f>IF(N2335="nulová",J2335,0)</f>
        <v>0</v>
      </c>
      <c r="BJ2335" s="25" t="s">
        <v>84</v>
      </c>
      <c r="BK2335" s="217">
        <f>ROUND(I2335*H2335,2)</f>
        <v>0</v>
      </c>
      <c r="BL2335" s="25" t="s">
        <v>288</v>
      </c>
      <c r="BM2335" s="25" t="s">
        <v>1912</v>
      </c>
    </row>
    <row r="2336" spans="2:51" s="12" customFormat="1" ht="13.5">
      <c r="B2336" s="218"/>
      <c r="C2336" s="219"/>
      <c r="D2336" s="220" t="s">
        <v>162</v>
      </c>
      <c r="E2336" s="221" t="s">
        <v>34</v>
      </c>
      <c r="F2336" s="222" t="s">
        <v>308</v>
      </c>
      <c r="G2336" s="219"/>
      <c r="H2336" s="223" t="s">
        <v>34</v>
      </c>
      <c r="I2336" s="224"/>
      <c r="J2336" s="219"/>
      <c r="K2336" s="219"/>
      <c r="L2336" s="225"/>
      <c r="M2336" s="226"/>
      <c r="N2336" s="227"/>
      <c r="O2336" s="227"/>
      <c r="P2336" s="227"/>
      <c r="Q2336" s="227"/>
      <c r="R2336" s="227"/>
      <c r="S2336" s="227"/>
      <c r="T2336" s="228"/>
      <c r="AT2336" s="229" t="s">
        <v>162</v>
      </c>
      <c r="AU2336" s="229" t="s">
        <v>86</v>
      </c>
      <c r="AV2336" s="12" t="s">
        <v>84</v>
      </c>
      <c r="AW2336" s="12" t="s">
        <v>41</v>
      </c>
      <c r="AX2336" s="12" t="s">
        <v>77</v>
      </c>
      <c r="AY2336" s="229" t="s">
        <v>153</v>
      </c>
    </row>
    <row r="2337" spans="2:51" s="12" customFormat="1" ht="13.5">
      <c r="B2337" s="218"/>
      <c r="C2337" s="219"/>
      <c r="D2337" s="220" t="s">
        <v>162</v>
      </c>
      <c r="E2337" s="221" t="s">
        <v>34</v>
      </c>
      <c r="F2337" s="222" t="s">
        <v>309</v>
      </c>
      <c r="G2337" s="219"/>
      <c r="H2337" s="223" t="s">
        <v>34</v>
      </c>
      <c r="I2337" s="224"/>
      <c r="J2337" s="219"/>
      <c r="K2337" s="219"/>
      <c r="L2337" s="225"/>
      <c r="M2337" s="226"/>
      <c r="N2337" s="227"/>
      <c r="O2337" s="227"/>
      <c r="P2337" s="227"/>
      <c r="Q2337" s="227"/>
      <c r="R2337" s="227"/>
      <c r="S2337" s="227"/>
      <c r="T2337" s="228"/>
      <c r="AT2337" s="229" t="s">
        <v>162</v>
      </c>
      <c r="AU2337" s="229" t="s">
        <v>86</v>
      </c>
      <c r="AV2337" s="12" t="s">
        <v>84</v>
      </c>
      <c r="AW2337" s="12" t="s">
        <v>41</v>
      </c>
      <c r="AX2337" s="12" t="s">
        <v>77</v>
      </c>
      <c r="AY2337" s="229" t="s">
        <v>153</v>
      </c>
    </row>
    <row r="2338" spans="2:51" s="13" customFormat="1" ht="13.5">
      <c r="B2338" s="230"/>
      <c r="C2338" s="231"/>
      <c r="D2338" s="220" t="s">
        <v>162</v>
      </c>
      <c r="E2338" s="232" t="s">
        <v>34</v>
      </c>
      <c r="F2338" s="233" t="s">
        <v>310</v>
      </c>
      <c r="G2338" s="231"/>
      <c r="H2338" s="234">
        <v>33.33</v>
      </c>
      <c r="I2338" s="235"/>
      <c r="J2338" s="231"/>
      <c r="K2338" s="231"/>
      <c r="L2338" s="236"/>
      <c r="M2338" s="237"/>
      <c r="N2338" s="238"/>
      <c r="O2338" s="238"/>
      <c r="P2338" s="238"/>
      <c r="Q2338" s="238"/>
      <c r="R2338" s="238"/>
      <c r="S2338" s="238"/>
      <c r="T2338" s="239"/>
      <c r="AT2338" s="240" t="s">
        <v>162</v>
      </c>
      <c r="AU2338" s="240" t="s">
        <v>86</v>
      </c>
      <c r="AV2338" s="13" t="s">
        <v>86</v>
      </c>
      <c r="AW2338" s="13" t="s">
        <v>41</v>
      </c>
      <c r="AX2338" s="13" t="s">
        <v>77</v>
      </c>
      <c r="AY2338" s="240" t="s">
        <v>153</v>
      </c>
    </row>
    <row r="2339" spans="2:51" s="12" customFormat="1" ht="13.5">
      <c r="B2339" s="218"/>
      <c r="C2339" s="219"/>
      <c r="D2339" s="220" t="s">
        <v>162</v>
      </c>
      <c r="E2339" s="221" t="s">
        <v>34</v>
      </c>
      <c r="F2339" s="222" t="s">
        <v>325</v>
      </c>
      <c r="G2339" s="219"/>
      <c r="H2339" s="223" t="s">
        <v>34</v>
      </c>
      <c r="I2339" s="224"/>
      <c r="J2339" s="219"/>
      <c r="K2339" s="219"/>
      <c r="L2339" s="225"/>
      <c r="M2339" s="226"/>
      <c r="N2339" s="227"/>
      <c r="O2339" s="227"/>
      <c r="P2339" s="227"/>
      <c r="Q2339" s="227"/>
      <c r="R2339" s="227"/>
      <c r="S2339" s="227"/>
      <c r="T2339" s="228"/>
      <c r="AT2339" s="229" t="s">
        <v>162</v>
      </c>
      <c r="AU2339" s="229" t="s">
        <v>86</v>
      </c>
      <c r="AV2339" s="12" t="s">
        <v>84</v>
      </c>
      <c r="AW2339" s="12" t="s">
        <v>41</v>
      </c>
      <c r="AX2339" s="12" t="s">
        <v>77</v>
      </c>
      <c r="AY2339" s="229" t="s">
        <v>153</v>
      </c>
    </row>
    <row r="2340" spans="2:51" s="12" customFormat="1" ht="13.5">
      <c r="B2340" s="218"/>
      <c r="C2340" s="219"/>
      <c r="D2340" s="220" t="s">
        <v>162</v>
      </c>
      <c r="E2340" s="221" t="s">
        <v>34</v>
      </c>
      <c r="F2340" s="222" t="s">
        <v>326</v>
      </c>
      <c r="G2340" s="219"/>
      <c r="H2340" s="223" t="s">
        <v>34</v>
      </c>
      <c r="I2340" s="224"/>
      <c r="J2340" s="219"/>
      <c r="K2340" s="219"/>
      <c r="L2340" s="225"/>
      <c r="M2340" s="226"/>
      <c r="N2340" s="227"/>
      <c r="O2340" s="227"/>
      <c r="P2340" s="227"/>
      <c r="Q2340" s="227"/>
      <c r="R2340" s="227"/>
      <c r="S2340" s="227"/>
      <c r="T2340" s="228"/>
      <c r="AT2340" s="229" t="s">
        <v>162</v>
      </c>
      <c r="AU2340" s="229" t="s">
        <v>86</v>
      </c>
      <c r="AV2340" s="12" t="s">
        <v>84</v>
      </c>
      <c r="AW2340" s="12" t="s">
        <v>41</v>
      </c>
      <c r="AX2340" s="12" t="s">
        <v>77</v>
      </c>
      <c r="AY2340" s="229" t="s">
        <v>153</v>
      </c>
    </row>
    <row r="2341" spans="2:51" s="13" customFormat="1" ht="13.5">
      <c r="B2341" s="230"/>
      <c r="C2341" s="231"/>
      <c r="D2341" s="220" t="s">
        <v>162</v>
      </c>
      <c r="E2341" s="232" t="s">
        <v>34</v>
      </c>
      <c r="F2341" s="233" t="s">
        <v>327</v>
      </c>
      <c r="G2341" s="231"/>
      <c r="H2341" s="234">
        <v>63.229</v>
      </c>
      <c r="I2341" s="235"/>
      <c r="J2341" s="231"/>
      <c r="K2341" s="231"/>
      <c r="L2341" s="236"/>
      <c r="M2341" s="237"/>
      <c r="N2341" s="238"/>
      <c r="O2341" s="238"/>
      <c r="P2341" s="238"/>
      <c r="Q2341" s="238"/>
      <c r="R2341" s="238"/>
      <c r="S2341" s="238"/>
      <c r="T2341" s="239"/>
      <c r="AT2341" s="240" t="s">
        <v>162</v>
      </c>
      <c r="AU2341" s="240" t="s">
        <v>86</v>
      </c>
      <c r="AV2341" s="13" t="s">
        <v>86</v>
      </c>
      <c r="AW2341" s="13" t="s">
        <v>41</v>
      </c>
      <c r="AX2341" s="13" t="s">
        <v>77</v>
      </c>
      <c r="AY2341" s="240" t="s">
        <v>153</v>
      </c>
    </row>
    <row r="2342" spans="2:51" s="12" customFormat="1" ht="13.5">
      <c r="B2342" s="218"/>
      <c r="C2342" s="219"/>
      <c r="D2342" s="220" t="s">
        <v>162</v>
      </c>
      <c r="E2342" s="221" t="s">
        <v>34</v>
      </c>
      <c r="F2342" s="222" t="s">
        <v>1913</v>
      </c>
      <c r="G2342" s="219"/>
      <c r="H2342" s="223" t="s">
        <v>34</v>
      </c>
      <c r="I2342" s="224"/>
      <c r="J2342" s="219"/>
      <c r="K2342" s="219"/>
      <c r="L2342" s="225"/>
      <c r="M2342" s="226"/>
      <c r="N2342" s="227"/>
      <c r="O2342" s="227"/>
      <c r="P2342" s="227"/>
      <c r="Q2342" s="227"/>
      <c r="R2342" s="227"/>
      <c r="S2342" s="227"/>
      <c r="T2342" s="228"/>
      <c r="AT2342" s="229" t="s">
        <v>162</v>
      </c>
      <c r="AU2342" s="229" t="s">
        <v>86</v>
      </c>
      <c r="AV2342" s="12" t="s">
        <v>84</v>
      </c>
      <c r="AW2342" s="12" t="s">
        <v>41</v>
      </c>
      <c r="AX2342" s="12" t="s">
        <v>77</v>
      </c>
      <c r="AY2342" s="229" t="s">
        <v>153</v>
      </c>
    </row>
    <row r="2343" spans="2:51" s="12" customFormat="1" ht="13.5">
      <c r="B2343" s="218"/>
      <c r="C2343" s="219"/>
      <c r="D2343" s="220" t="s">
        <v>162</v>
      </c>
      <c r="E2343" s="221" t="s">
        <v>34</v>
      </c>
      <c r="F2343" s="222" t="s">
        <v>333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162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153</v>
      </c>
    </row>
    <row r="2344" spans="2:51" s="13" customFormat="1" ht="27">
      <c r="B2344" s="230"/>
      <c r="C2344" s="231"/>
      <c r="D2344" s="220" t="s">
        <v>162</v>
      </c>
      <c r="E2344" s="232" t="s">
        <v>34</v>
      </c>
      <c r="F2344" s="233" t="s">
        <v>334</v>
      </c>
      <c r="G2344" s="231"/>
      <c r="H2344" s="234">
        <v>132.979</v>
      </c>
      <c r="I2344" s="235"/>
      <c r="J2344" s="231"/>
      <c r="K2344" s="231"/>
      <c r="L2344" s="236"/>
      <c r="M2344" s="237"/>
      <c r="N2344" s="238"/>
      <c r="O2344" s="238"/>
      <c r="P2344" s="238"/>
      <c r="Q2344" s="238"/>
      <c r="R2344" s="238"/>
      <c r="S2344" s="238"/>
      <c r="T2344" s="239"/>
      <c r="AT2344" s="240" t="s">
        <v>162</v>
      </c>
      <c r="AU2344" s="240" t="s">
        <v>86</v>
      </c>
      <c r="AV2344" s="13" t="s">
        <v>86</v>
      </c>
      <c r="AW2344" s="13" t="s">
        <v>41</v>
      </c>
      <c r="AX2344" s="13" t="s">
        <v>77</v>
      </c>
      <c r="AY2344" s="240" t="s">
        <v>153</v>
      </c>
    </row>
    <row r="2345" spans="2:51" s="13" customFormat="1" ht="27">
      <c r="B2345" s="230"/>
      <c r="C2345" s="231"/>
      <c r="D2345" s="220" t="s">
        <v>162</v>
      </c>
      <c r="E2345" s="232" t="s">
        <v>34</v>
      </c>
      <c r="F2345" s="233" t="s">
        <v>335</v>
      </c>
      <c r="G2345" s="231"/>
      <c r="H2345" s="234">
        <v>159.89</v>
      </c>
      <c r="I2345" s="235"/>
      <c r="J2345" s="231"/>
      <c r="K2345" s="231"/>
      <c r="L2345" s="236"/>
      <c r="M2345" s="237"/>
      <c r="N2345" s="238"/>
      <c r="O2345" s="238"/>
      <c r="P2345" s="238"/>
      <c r="Q2345" s="238"/>
      <c r="R2345" s="238"/>
      <c r="S2345" s="238"/>
      <c r="T2345" s="239"/>
      <c r="AT2345" s="240" t="s">
        <v>162</v>
      </c>
      <c r="AU2345" s="240" t="s">
        <v>86</v>
      </c>
      <c r="AV2345" s="13" t="s">
        <v>86</v>
      </c>
      <c r="AW2345" s="13" t="s">
        <v>41</v>
      </c>
      <c r="AX2345" s="13" t="s">
        <v>77</v>
      </c>
      <c r="AY2345" s="240" t="s">
        <v>153</v>
      </c>
    </row>
    <row r="2346" spans="2:51" s="13" customFormat="1" ht="13.5">
      <c r="B2346" s="230"/>
      <c r="C2346" s="231"/>
      <c r="D2346" s="220" t="s">
        <v>162</v>
      </c>
      <c r="E2346" s="232" t="s">
        <v>34</v>
      </c>
      <c r="F2346" s="233" t="s">
        <v>336</v>
      </c>
      <c r="G2346" s="231"/>
      <c r="H2346" s="234">
        <v>13.899</v>
      </c>
      <c r="I2346" s="235"/>
      <c r="J2346" s="231"/>
      <c r="K2346" s="231"/>
      <c r="L2346" s="236"/>
      <c r="M2346" s="237"/>
      <c r="N2346" s="238"/>
      <c r="O2346" s="238"/>
      <c r="P2346" s="238"/>
      <c r="Q2346" s="238"/>
      <c r="R2346" s="238"/>
      <c r="S2346" s="238"/>
      <c r="T2346" s="239"/>
      <c r="AT2346" s="240" t="s">
        <v>162</v>
      </c>
      <c r="AU2346" s="240" t="s">
        <v>86</v>
      </c>
      <c r="AV2346" s="13" t="s">
        <v>86</v>
      </c>
      <c r="AW2346" s="13" t="s">
        <v>41</v>
      </c>
      <c r="AX2346" s="13" t="s">
        <v>77</v>
      </c>
      <c r="AY2346" s="240" t="s">
        <v>153</v>
      </c>
    </row>
    <row r="2347" spans="2:51" s="12" customFormat="1" ht="13.5">
      <c r="B2347" s="218"/>
      <c r="C2347" s="219"/>
      <c r="D2347" s="220" t="s">
        <v>162</v>
      </c>
      <c r="E2347" s="221" t="s">
        <v>34</v>
      </c>
      <c r="F2347" s="222" t="s">
        <v>337</v>
      </c>
      <c r="G2347" s="219"/>
      <c r="H2347" s="223" t="s">
        <v>34</v>
      </c>
      <c r="I2347" s="224"/>
      <c r="J2347" s="219"/>
      <c r="K2347" s="219"/>
      <c r="L2347" s="225"/>
      <c r="M2347" s="226"/>
      <c r="N2347" s="227"/>
      <c r="O2347" s="227"/>
      <c r="P2347" s="227"/>
      <c r="Q2347" s="227"/>
      <c r="R2347" s="227"/>
      <c r="S2347" s="227"/>
      <c r="T2347" s="228"/>
      <c r="AT2347" s="229" t="s">
        <v>162</v>
      </c>
      <c r="AU2347" s="229" t="s">
        <v>86</v>
      </c>
      <c r="AV2347" s="12" t="s">
        <v>84</v>
      </c>
      <c r="AW2347" s="12" t="s">
        <v>41</v>
      </c>
      <c r="AX2347" s="12" t="s">
        <v>77</v>
      </c>
      <c r="AY2347" s="229" t="s">
        <v>153</v>
      </c>
    </row>
    <row r="2348" spans="2:51" s="13" customFormat="1" ht="13.5">
      <c r="B2348" s="230"/>
      <c r="C2348" s="231"/>
      <c r="D2348" s="220" t="s">
        <v>162</v>
      </c>
      <c r="E2348" s="232" t="s">
        <v>34</v>
      </c>
      <c r="F2348" s="233" t="s">
        <v>1914</v>
      </c>
      <c r="G2348" s="231"/>
      <c r="H2348" s="234">
        <v>61.247</v>
      </c>
      <c r="I2348" s="235"/>
      <c r="J2348" s="231"/>
      <c r="K2348" s="231"/>
      <c r="L2348" s="236"/>
      <c r="M2348" s="237"/>
      <c r="N2348" s="238"/>
      <c r="O2348" s="238"/>
      <c r="P2348" s="238"/>
      <c r="Q2348" s="238"/>
      <c r="R2348" s="238"/>
      <c r="S2348" s="238"/>
      <c r="T2348" s="239"/>
      <c r="AT2348" s="240" t="s">
        <v>162</v>
      </c>
      <c r="AU2348" s="240" t="s">
        <v>86</v>
      </c>
      <c r="AV2348" s="13" t="s">
        <v>86</v>
      </c>
      <c r="AW2348" s="13" t="s">
        <v>41</v>
      </c>
      <c r="AX2348" s="13" t="s">
        <v>77</v>
      </c>
      <c r="AY2348" s="240" t="s">
        <v>153</v>
      </c>
    </row>
    <row r="2349" spans="2:51" s="13" customFormat="1" ht="27">
      <c r="B2349" s="230"/>
      <c r="C2349" s="231"/>
      <c r="D2349" s="220" t="s">
        <v>162</v>
      </c>
      <c r="E2349" s="232" t="s">
        <v>34</v>
      </c>
      <c r="F2349" s="233" t="s">
        <v>1915</v>
      </c>
      <c r="G2349" s="231"/>
      <c r="H2349" s="234">
        <v>156.876</v>
      </c>
      <c r="I2349" s="235"/>
      <c r="J2349" s="231"/>
      <c r="K2349" s="231"/>
      <c r="L2349" s="236"/>
      <c r="M2349" s="237"/>
      <c r="N2349" s="238"/>
      <c r="O2349" s="238"/>
      <c r="P2349" s="238"/>
      <c r="Q2349" s="238"/>
      <c r="R2349" s="238"/>
      <c r="S2349" s="238"/>
      <c r="T2349" s="239"/>
      <c r="AT2349" s="240" t="s">
        <v>162</v>
      </c>
      <c r="AU2349" s="240" t="s">
        <v>86</v>
      </c>
      <c r="AV2349" s="13" t="s">
        <v>86</v>
      </c>
      <c r="AW2349" s="13" t="s">
        <v>41</v>
      </c>
      <c r="AX2349" s="13" t="s">
        <v>77</v>
      </c>
      <c r="AY2349" s="240" t="s">
        <v>153</v>
      </c>
    </row>
    <row r="2350" spans="2:51" s="13" customFormat="1" ht="27">
      <c r="B2350" s="230"/>
      <c r="C2350" s="231"/>
      <c r="D2350" s="220" t="s">
        <v>162</v>
      </c>
      <c r="E2350" s="232" t="s">
        <v>34</v>
      </c>
      <c r="F2350" s="233" t="s">
        <v>1916</v>
      </c>
      <c r="G2350" s="231"/>
      <c r="H2350" s="234">
        <v>123.177</v>
      </c>
      <c r="I2350" s="235"/>
      <c r="J2350" s="231"/>
      <c r="K2350" s="231"/>
      <c r="L2350" s="236"/>
      <c r="M2350" s="237"/>
      <c r="N2350" s="238"/>
      <c r="O2350" s="238"/>
      <c r="P2350" s="238"/>
      <c r="Q2350" s="238"/>
      <c r="R2350" s="238"/>
      <c r="S2350" s="238"/>
      <c r="T2350" s="239"/>
      <c r="AT2350" s="240" t="s">
        <v>162</v>
      </c>
      <c r="AU2350" s="240" t="s">
        <v>86</v>
      </c>
      <c r="AV2350" s="13" t="s">
        <v>86</v>
      </c>
      <c r="AW2350" s="13" t="s">
        <v>41</v>
      </c>
      <c r="AX2350" s="13" t="s">
        <v>77</v>
      </c>
      <c r="AY2350" s="240" t="s">
        <v>153</v>
      </c>
    </row>
    <row r="2351" spans="2:51" s="12" customFormat="1" ht="13.5">
      <c r="B2351" s="218"/>
      <c r="C2351" s="219"/>
      <c r="D2351" s="220" t="s">
        <v>162</v>
      </c>
      <c r="E2351" s="221" t="s">
        <v>34</v>
      </c>
      <c r="F2351" s="222" t="s">
        <v>681</v>
      </c>
      <c r="G2351" s="219"/>
      <c r="H2351" s="223" t="s">
        <v>34</v>
      </c>
      <c r="I2351" s="224"/>
      <c r="J2351" s="219"/>
      <c r="K2351" s="219"/>
      <c r="L2351" s="225"/>
      <c r="M2351" s="226"/>
      <c r="N2351" s="227"/>
      <c r="O2351" s="227"/>
      <c r="P2351" s="227"/>
      <c r="Q2351" s="227"/>
      <c r="R2351" s="227"/>
      <c r="S2351" s="227"/>
      <c r="T2351" s="228"/>
      <c r="AT2351" s="229" t="s">
        <v>162</v>
      </c>
      <c r="AU2351" s="229" t="s">
        <v>86</v>
      </c>
      <c r="AV2351" s="12" t="s">
        <v>84</v>
      </c>
      <c r="AW2351" s="12" t="s">
        <v>41</v>
      </c>
      <c r="AX2351" s="12" t="s">
        <v>77</v>
      </c>
      <c r="AY2351" s="229" t="s">
        <v>153</v>
      </c>
    </row>
    <row r="2352" spans="2:51" s="13" customFormat="1" ht="27">
      <c r="B2352" s="230"/>
      <c r="C2352" s="231"/>
      <c r="D2352" s="220" t="s">
        <v>162</v>
      </c>
      <c r="E2352" s="232" t="s">
        <v>34</v>
      </c>
      <c r="F2352" s="233" t="s">
        <v>757</v>
      </c>
      <c r="G2352" s="231"/>
      <c r="H2352" s="234">
        <v>113.878</v>
      </c>
      <c r="I2352" s="235"/>
      <c r="J2352" s="231"/>
      <c r="K2352" s="231"/>
      <c r="L2352" s="236"/>
      <c r="M2352" s="237"/>
      <c r="N2352" s="238"/>
      <c r="O2352" s="238"/>
      <c r="P2352" s="238"/>
      <c r="Q2352" s="238"/>
      <c r="R2352" s="238"/>
      <c r="S2352" s="238"/>
      <c r="T2352" s="239"/>
      <c r="AT2352" s="240" t="s">
        <v>162</v>
      </c>
      <c r="AU2352" s="240" t="s">
        <v>86</v>
      </c>
      <c r="AV2352" s="13" t="s">
        <v>86</v>
      </c>
      <c r="AW2352" s="13" t="s">
        <v>41</v>
      </c>
      <c r="AX2352" s="13" t="s">
        <v>77</v>
      </c>
      <c r="AY2352" s="240" t="s">
        <v>153</v>
      </c>
    </row>
    <row r="2353" spans="2:51" s="13" customFormat="1" ht="27">
      <c r="B2353" s="230"/>
      <c r="C2353" s="231"/>
      <c r="D2353" s="220" t="s">
        <v>162</v>
      </c>
      <c r="E2353" s="232" t="s">
        <v>34</v>
      </c>
      <c r="F2353" s="233" t="s">
        <v>758</v>
      </c>
      <c r="G2353" s="231"/>
      <c r="H2353" s="234">
        <v>145.089</v>
      </c>
      <c r="I2353" s="235"/>
      <c r="J2353" s="231"/>
      <c r="K2353" s="231"/>
      <c r="L2353" s="236"/>
      <c r="M2353" s="237"/>
      <c r="N2353" s="238"/>
      <c r="O2353" s="238"/>
      <c r="P2353" s="238"/>
      <c r="Q2353" s="238"/>
      <c r="R2353" s="238"/>
      <c r="S2353" s="238"/>
      <c r="T2353" s="239"/>
      <c r="AT2353" s="240" t="s">
        <v>162</v>
      </c>
      <c r="AU2353" s="240" t="s">
        <v>86</v>
      </c>
      <c r="AV2353" s="13" t="s">
        <v>86</v>
      </c>
      <c r="AW2353" s="13" t="s">
        <v>41</v>
      </c>
      <c r="AX2353" s="13" t="s">
        <v>77</v>
      </c>
      <c r="AY2353" s="240" t="s">
        <v>153</v>
      </c>
    </row>
    <row r="2354" spans="2:51" s="13" customFormat="1" ht="13.5">
      <c r="B2354" s="230"/>
      <c r="C2354" s="231"/>
      <c r="D2354" s="220" t="s">
        <v>162</v>
      </c>
      <c r="E2354" s="232" t="s">
        <v>34</v>
      </c>
      <c r="F2354" s="233" t="s">
        <v>759</v>
      </c>
      <c r="G2354" s="231"/>
      <c r="H2354" s="234">
        <v>14.17</v>
      </c>
      <c r="I2354" s="235"/>
      <c r="J2354" s="231"/>
      <c r="K2354" s="231"/>
      <c r="L2354" s="236"/>
      <c r="M2354" s="237"/>
      <c r="N2354" s="238"/>
      <c r="O2354" s="238"/>
      <c r="P2354" s="238"/>
      <c r="Q2354" s="238"/>
      <c r="R2354" s="238"/>
      <c r="S2354" s="238"/>
      <c r="T2354" s="239"/>
      <c r="AT2354" s="240" t="s">
        <v>162</v>
      </c>
      <c r="AU2354" s="240" t="s">
        <v>86</v>
      </c>
      <c r="AV2354" s="13" t="s">
        <v>86</v>
      </c>
      <c r="AW2354" s="13" t="s">
        <v>41</v>
      </c>
      <c r="AX2354" s="13" t="s">
        <v>77</v>
      </c>
      <c r="AY2354" s="240" t="s">
        <v>153</v>
      </c>
    </row>
    <row r="2355" spans="2:51" s="12" customFormat="1" ht="13.5">
      <c r="B2355" s="218"/>
      <c r="C2355" s="219"/>
      <c r="D2355" s="220" t="s">
        <v>162</v>
      </c>
      <c r="E2355" s="221" t="s">
        <v>34</v>
      </c>
      <c r="F2355" s="222" t="s">
        <v>760</v>
      </c>
      <c r="G2355" s="219"/>
      <c r="H2355" s="223" t="s">
        <v>34</v>
      </c>
      <c r="I2355" s="224"/>
      <c r="J2355" s="219"/>
      <c r="K2355" s="219"/>
      <c r="L2355" s="225"/>
      <c r="M2355" s="226"/>
      <c r="N2355" s="227"/>
      <c r="O2355" s="227"/>
      <c r="P2355" s="227"/>
      <c r="Q2355" s="227"/>
      <c r="R2355" s="227"/>
      <c r="S2355" s="227"/>
      <c r="T2355" s="228"/>
      <c r="AT2355" s="229" t="s">
        <v>162</v>
      </c>
      <c r="AU2355" s="229" t="s">
        <v>86</v>
      </c>
      <c r="AV2355" s="12" t="s">
        <v>84</v>
      </c>
      <c r="AW2355" s="12" t="s">
        <v>41</v>
      </c>
      <c r="AX2355" s="12" t="s">
        <v>77</v>
      </c>
      <c r="AY2355" s="229" t="s">
        <v>153</v>
      </c>
    </row>
    <row r="2356" spans="2:51" s="13" customFormat="1" ht="27">
      <c r="B2356" s="230"/>
      <c r="C2356" s="231"/>
      <c r="D2356" s="220" t="s">
        <v>162</v>
      </c>
      <c r="E2356" s="232" t="s">
        <v>34</v>
      </c>
      <c r="F2356" s="233" t="s">
        <v>761</v>
      </c>
      <c r="G2356" s="231"/>
      <c r="H2356" s="234">
        <v>141.615</v>
      </c>
      <c r="I2356" s="235"/>
      <c r="J2356" s="231"/>
      <c r="K2356" s="231"/>
      <c r="L2356" s="236"/>
      <c r="M2356" s="237"/>
      <c r="N2356" s="238"/>
      <c r="O2356" s="238"/>
      <c r="P2356" s="238"/>
      <c r="Q2356" s="238"/>
      <c r="R2356" s="238"/>
      <c r="S2356" s="238"/>
      <c r="T2356" s="239"/>
      <c r="AT2356" s="240" t="s">
        <v>162</v>
      </c>
      <c r="AU2356" s="240" t="s">
        <v>86</v>
      </c>
      <c r="AV2356" s="13" t="s">
        <v>86</v>
      </c>
      <c r="AW2356" s="13" t="s">
        <v>41</v>
      </c>
      <c r="AX2356" s="13" t="s">
        <v>77</v>
      </c>
      <c r="AY2356" s="240" t="s">
        <v>153</v>
      </c>
    </row>
    <row r="2357" spans="2:51" s="12" customFormat="1" ht="13.5">
      <c r="B2357" s="218"/>
      <c r="C2357" s="219"/>
      <c r="D2357" s="220" t="s">
        <v>162</v>
      </c>
      <c r="E2357" s="221" t="s">
        <v>34</v>
      </c>
      <c r="F2357" s="222" t="s">
        <v>326</v>
      </c>
      <c r="G2357" s="219"/>
      <c r="H2357" s="223" t="s">
        <v>34</v>
      </c>
      <c r="I2357" s="224"/>
      <c r="J2357" s="219"/>
      <c r="K2357" s="219"/>
      <c r="L2357" s="225"/>
      <c r="M2357" s="226"/>
      <c r="N2357" s="227"/>
      <c r="O2357" s="227"/>
      <c r="P2357" s="227"/>
      <c r="Q2357" s="227"/>
      <c r="R2357" s="227"/>
      <c r="S2357" s="227"/>
      <c r="T2357" s="228"/>
      <c r="AT2357" s="229" t="s">
        <v>162</v>
      </c>
      <c r="AU2357" s="229" t="s">
        <v>86</v>
      </c>
      <c r="AV2357" s="12" t="s">
        <v>84</v>
      </c>
      <c r="AW2357" s="12" t="s">
        <v>41</v>
      </c>
      <c r="AX2357" s="12" t="s">
        <v>77</v>
      </c>
      <c r="AY2357" s="229" t="s">
        <v>153</v>
      </c>
    </row>
    <row r="2358" spans="2:51" s="13" customFormat="1" ht="27">
      <c r="B2358" s="230"/>
      <c r="C2358" s="231"/>
      <c r="D2358" s="220" t="s">
        <v>162</v>
      </c>
      <c r="E2358" s="232" t="s">
        <v>34</v>
      </c>
      <c r="F2358" s="233" t="s">
        <v>762</v>
      </c>
      <c r="G2358" s="231"/>
      <c r="H2358" s="234">
        <v>126.268</v>
      </c>
      <c r="I2358" s="235"/>
      <c r="J2358" s="231"/>
      <c r="K2358" s="231"/>
      <c r="L2358" s="236"/>
      <c r="M2358" s="237"/>
      <c r="N2358" s="238"/>
      <c r="O2358" s="238"/>
      <c r="P2358" s="238"/>
      <c r="Q2358" s="238"/>
      <c r="R2358" s="238"/>
      <c r="S2358" s="238"/>
      <c r="T2358" s="239"/>
      <c r="AT2358" s="240" t="s">
        <v>162</v>
      </c>
      <c r="AU2358" s="240" t="s">
        <v>86</v>
      </c>
      <c r="AV2358" s="13" t="s">
        <v>86</v>
      </c>
      <c r="AW2358" s="13" t="s">
        <v>41</v>
      </c>
      <c r="AX2358" s="13" t="s">
        <v>77</v>
      </c>
      <c r="AY2358" s="240" t="s">
        <v>153</v>
      </c>
    </row>
    <row r="2359" spans="2:51" s="12" customFormat="1" ht="13.5">
      <c r="B2359" s="218"/>
      <c r="C2359" s="219"/>
      <c r="D2359" s="220" t="s">
        <v>162</v>
      </c>
      <c r="E2359" s="221" t="s">
        <v>34</v>
      </c>
      <c r="F2359" s="222" t="s">
        <v>469</v>
      </c>
      <c r="G2359" s="219"/>
      <c r="H2359" s="223" t="s">
        <v>34</v>
      </c>
      <c r="I2359" s="224"/>
      <c r="J2359" s="219"/>
      <c r="K2359" s="219"/>
      <c r="L2359" s="225"/>
      <c r="M2359" s="226"/>
      <c r="N2359" s="227"/>
      <c r="O2359" s="227"/>
      <c r="P2359" s="227"/>
      <c r="Q2359" s="227"/>
      <c r="R2359" s="227"/>
      <c r="S2359" s="227"/>
      <c r="T2359" s="228"/>
      <c r="AT2359" s="229" t="s">
        <v>162</v>
      </c>
      <c r="AU2359" s="229" t="s">
        <v>86</v>
      </c>
      <c r="AV2359" s="12" t="s">
        <v>84</v>
      </c>
      <c r="AW2359" s="12" t="s">
        <v>41</v>
      </c>
      <c r="AX2359" s="12" t="s">
        <v>77</v>
      </c>
      <c r="AY2359" s="229" t="s">
        <v>153</v>
      </c>
    </row>
    <row r="2360" spans="2:51" s="13" customFormat="1" ht="27">
      <c r="B2360" s="230"/>
      <c r="C2360" s="231"/>
      <c r="D2360" s="220" t="s">
        <v>162</v>
      </c>
      <c r="E2360" s="232" t="s">
        <v>34</v>
      </c>
      <c r="F2360" s="233" t="s">
        <v>763</v>
      </c>
      <c r="G2360" s="231"/>
      <c r="H2360" s="234">
        <v>103.773</v>
      </c>
      <c r="I2360" s="235"/>
      <c r="J2360" s="231"/>
      <c r="K2360" s="231"/>
      <c r="L2360" s="236"/>
      <c r="M2360" s="237"/>
      <c r="N2360" s="238"/>
      <c r="O2360" s="238"/>
      <c r="P2360" s="238"/>
      <c r="Q2360" s="238"/>
      <c r="R2360" s="238"/>
      <c r="S2360" s="238"/>
      <c r="T2360" s="239"/>
      <c r="AT2360" s="240" t="s">
        <v>162</v>
      </c>
      <c r="AU2360" s="240" t="s">
        <v>86</v>
      </c>
      <c r="AV2360" s="13" t="s">
        <v>86</v>
      </c>
      <c r="AW2360" s="13" t="s">
        <v>41</v>
      </c>
      <c r="AX2360" s="13" t="s">
        <v>77</v>
      </c>
      <c r="AY2360" s="240" t="s">
        <v>153</v>
      </c>
    </row>
    <row r="2361" spans="2:51" s="12" customFormat="1" ht="13.5">
      <c r="B2361" s="218"/>
      <c r="C2361" s="219"/>
      <c r="D2361" s="220" t="s">
        <v>162</v>
      </c>
      <c r="E2361" s="221" t="s">
        <v>34</v>
      </c>
      <c r="F2361" s="222" t="s">
        <v>764</v>
      </c>
      <c r="G2361" s="219"/>
      <c r="H2361" s="223" t="s">
        <v>34</v>
      </c>
      <c r="I2361" s="224"/>
      <c r="J2361" s="219"/>
      <c r="K2361" s="219"/>
      <c r="L2361" s="225"/>
      <c r="M2361" s="226"/>
      <c r="N2361" s="227"/>
      <c r="O2361" s="227"/>
      <c r="P2361" s="227"/>
      <c r="Q2361" s="227"/>
      <c r="R2361" s="227"/>
      <c r="S2361" s="227"/>
      <c r="T2361" s="228"/>
      <c r="AT2361" s="229" t="s">
        <v>162</v>
      </c>
      <c r="AU2361" s="229" t="s">
        <v>86</v>
      </c>
      <c r="AV2361" s="12" t="s">
        <v>84</v>
      </c>
      <c r="AW2361" s="12" t="s">
        <v>41</v>
      </c>
      <c r="AX2361" s="12" t="s">
        <v>77</v>
      </c>
      <c r="AY2361" s="229" t="s">
        <v>153</v>
      </c>
    </row>
    <row r="2362" spans="2:51" s="13" customFormat="1" ht="27">
      <c r="B2362" s="230"/>
      <c r="C2362" s="231"/>
      <c r="D2362" s="220" t="s">
        <v>162</v>
      </c>
      <c r="E2362" s="232" t="s">
        <v>34</v>
      </c>
      <c r="F2362" s="233" t="s">
        <v>765</v>
      </c>
      <c r="G2362" s="231"/>
      <c r="H2362" s="234">
        <v>84.967</v>
      </c>
      <c r="I2362" s="235"/>
      <c r="J2362" s="231"/>
      <c r="K2362" s="231"/>
      <c r="L2362" s="236"/>
      <c r="M2362" s="237"/>
      <c r="N2362" s="238"/>
      <c r="O2362" s="238"/>
      <c r="P2362" s="238"/>
      <c r="Q2362" s="238"/>
      <c r="R2362" s="238"/>
      <c r="S2362" s="238"/>
      <c r="T2362" s="239"/>
      <c r="AT2362" s="240" t="s">
        <v>162</v>
      </c>
      <c r="AU2362" s="240" t="s">
        <v>86</v>
      </c>
      <c r="AV2362" s="13" t="s">
        <v>86</v>
      </c>
      <c r="AW2362" s="13" t="s">
        <v>41</v>
      </c>
      <c r="AX2362" s="13" t="s">
        <v>77</v>
      </c>
      <c r="AY2362" s="240" t="s">
        <v>153</v>
      </c>
    </row>
    <row r="2363" spans="2:51" s="12" customFormat="1" ht="13.5">
      <c r="B2363" s="218"/>
      <c r="C2363" s="219"/>
      <c r="D2363" s="220" t="s">
        <v>162</v>
      </c>
      <c r="E2363" s="221" t="s">
        <v>34</v>
      </c>
      <c r="F2363" s="222" t="s">
        <v>766</v>
      </c>
      <c r="G2363" s="219"/>
      <c r="H2363" s="223" t="s">
        <v>34</v>
      </c>
      <c r="I2363" s="224"/>
      <c r="J2363" s="219"/>
      <c r="K2363" s="219"/>
      <c r="L2363" s="225"/>
      <c r="M2363" s="226"/>
      <c r="N2363" s="227"/>
      <c r="O2363" s="227"/>
      <c r="P2363" s="227"/>
      <c r="Q2363" s="227"/>
      <c r="R2363" s="227"/>
      <c r="S2363" s="227"/>
      <c r="T2363" s="228"/>
      <c r="AT2363" s="229" t="s">
        <v>162</v>
      </c>
      <c r="AU2363" s="229" t="s">
        <v>86</v>
      </c>
      <c r="AV2363" s="12" t="s">
        <v>84</v>
      </c>
      <c r="AW2363" s="12" t="s">
        <v>41</v>
      </c>
      <c r="AX2363" s="12" t="s">
        <v>77</v>
      </c>
      <c r="AY2363" s="229" t="s">
        <v>153</v>
      </c>
    </row>
    <row r="2364" spans="2:51" s="13" customFormat="1" ht="13.5">
      <c r="B2364" s="230"/>
      <c r="C2364" s="231"/>
      <c r="D2364" s="220" t="s">
        <v>162</v>
      </c>
      <c r="E2364" s="232" t="s">
        <v>34</v>
      </c>
      <c r="F2364" s="233" t="s">
        <v>767</v>
      </c>
      <c r="G2364" s="231"/>
      <c r="H2364" s="234">
        <v>1.347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162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153</v>
      </c>
    </row>
    <row r="2365" spans="2:51" s="12" customFormat="1" ht="13.5">
      <c r="B2365" s="218"/>
      <c r="C2365" s="219"/>
      <c r="D2365" s="220" t="s">
        <v>162</v>
      </c>
      <c r="E2365" s="221" t="s">
        <v>34</v>
      </c>
      <c r="F2365" s="222" t="s">
        <v>717</v>
      </c>
      <c r="G2365" s="219"/>
      <c r="H2365" s="223" t="s">
        <v>34</v>
      </c>
      <c r="I2365" s="224"/>
      <c r="J2365" s="219"/>
      <c r="K2365" s="219"/>
      <c r="L2365" s="225"/>
      <c r="M2365" s="226"/>
      <c r="N2365" s="227"/>
      <c r="O2365" s="227"/>
      <c r="P2365" s="227"/>
      <c r="Q2365" s="227"/>
      <c r="R2365" s="227"/>
      <c r="S2365" s="227"/>
      <c r="T2365" s="228"/>
      <c r="AT2365" s="229" t="s">
        <v>162</v>
      </c>
      <c r="AU2365" s="229" t="s">
        <v>86</v>
      </c>
      <c r="AV2365" s="12" t="s">
        <v>84</v>
      </c>
      <c r="AW2365" s="12" t="s">
        <v>41</v>
      </c>
      <c r="AX2365" s="12" t="s">
        <v>77</v>
      </c>
      <c r="AY2365" s="229" t="s">
        <v>153</v>
      </c>
    </row>
    <row r="2366" spans="2:51" s="13" customFormat="1" ht="13.5">
      <c r="B2366" s="230"/>
      <c r="C2366" s="231"/>
      <c r="D2366" s="220" t="s">
        <v>162</v>
      </c>
      <c r="E2366" s="232" t="s">
        <v>34</v>
      </c>
      <c r="F2366" s="233" t="s">
        <v>231</v>
      </c>
      <c r="G2366" s="231"/>
      <c r="H2366" s="234">
        <v>593.3</v>
      </c>
      <c r="I2366" s="235"/>
      <c r="J2366" s="231"/>
      <c r="K2366" s="231"/>
      <c r="L2366" s="236"/>
      <c r="M2366" s="237"/>
      <c r="N2366" s="238"/>
      <c r="O2366" s="238"/>
      <c r="P2366" s="238"/>
      <c r="Q2366" s="238"/>
      <c r="R2366" s="238"/>
      <c r="S2366" s="238"/>
      <c r="T2366" s="239"/>
      <c r="AT2366" s="240" t="s">
        <v>162</v>
      </c>
      <c r="AU2366" s="240" t="s">
        <v>86</v>
      </c>
      <c r="AV2366" s="13" t="s">
        <v>86</v>
      </c>
      <c r="AW2366" s="13" t="s">
        <v>41</v>
      </c>
      <c r="AX2366" s="13" t="s">
        <v>77</v>
      </c>
      <c r="AY2366" s="240" t="s">
        <v>153</v>
      </c>
    </row>
    <row r="2367" spans="2:51" s="12" customFormat="1" ht="13.5">
      <c r="B2367" s="218"/>
      <c r="C2367" s="219"/>
      <c r="D2367" s="220" t="s">
        <v>162</v>
      </c>
      <c r="E2367" s="221" t="s">
        <v>34</v>
      </c>
      <c r="F2367" s="222" t="s">
        <v>729</v>
      </c>
      <c r="G2367" s="219"/>
      <c r="H2367" s="223" t="s">
        <v>34</v>
      </c>
      <c r="I2367" s="224"/>
      <c r="J2367" s="219"/>
      <c r="K2367" s="219"/>
      <c r="L2367" s="225"/>
      <c r="M2367" s="226"/>
      <c r="N2367" s="227"/>
      <c r="O2367" s="227"/>
      <c r="P2367" s="227"/>
      <c r="Q2367" s="227"/>
      <c r="R2367" s="227"/>
      <c r="S2367" s="227"/>
      <c r="T2367" s="228"/>
      <c r="AT2367" s="229" t="s">
        <v>162</v>
      </c>
      <c r="AU2367" s="229" t="s">
        <v>86</v>
      </c>
      <c r="AV2367" s="12" t="s">
        <v>84</v>
      </c>
      <c r="AW2367" s="12" t="s">
        <v>41</v>
      </c>
      <c r="AX2367" s="12" t="s">
        <v>77</v>
      </c>
      <c r="AY2367" s="229" t="s">
        <v>153</v>
      </c>
    </row>
    <row r="2368" spans="2:51" s="12" customFormat="1" ht="13.5">
      <c r="B2368" s="218"/>
      <c r="C2368" s="219"/>
      <c r="D2368" s="220" t="s">
        <v>162</v>
      </c>
      <c r="E2368" s="221" t="s">
        <v>34</v>
      </c>
      <c r="F2368" s="222" t="s">
        <v>730</v>
      </c>
      <c r="G2368" s="219"/>
      <c r="H2368" s="223" t="s">
        <v>34</v>
      </c>
      <c r="I2368" s="224"/>
      <c r="J2368" s="219"/>
      <c r="K2368" s="219"/>
      <c r="L2368" s="225"/>
      <c r="M2368" s="226"/>
      <c r="N2368" s="227"/>
      <c r="O2368" s="227"/>
      <c r="P2368" s="227"/>
      <c r="Q2368" s="227"/>
      <c r="R2368" s="227"/>
      <c r="S2368" s="227"/>
      <c r="T2368" s="228"/>
      <c r="AT2368" s="229" t="s">
        <v>162</v>
      </c>
      <c r="AU2368" s="229" t="s">
        <v>86</v>
      </c>
      <c r="AV2368" s="12" t="s">
        <v>84</v>
      </c>
      <c r="AW2368" s="12" t="s">
        <v>41</v>
      </c>
      <c r="AX2368" s="12" t="s">
        <v>77</v>
      </c>
      <c r="AY2368" s="229" t="s">
        <v>153</v>
      </c>
    </row>
    <row r="2369" spans="2:51" s="12" customFormat="1" ht="13.5">
      <c r="B2369" s="218"/>
      <c r="C2369" s="219"/>
      <c r="D2369" s="220" t="s">
        <v>162</v>
      </c>
      <c r="E2369" s="221" t="s">
        <v>34</v>
      </c>
      <c r="F2369" s="222" t="s">
        <v>333</v>
      </c>
      <c r="G2369" s="219"/>
      <c r="H2369" s="223" t="s">
        <v>34</v>
      </c>
      <c r="I2369" s="224"/>
      <c r="J2369" s="219"/>
      <c r="K2369" s="219"/>
      <c r="L2369" s="225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162</v>
      </c>
      <c r="AU2369" s="229" t="s">
        <v>86</v>
      </c>
      <c r="AV2369" s="12" t="s">
        <v>84</v>
      </c>
      <c r="AW2369" s="12" t="s">
        <v>41</v>
      </c>
      <c r="AX2369" s="12" t="s">
        <v>77</v>
      </c>
      <c r="AY2369" s="229" t="s">
        <v>153</v>
      </c>
    </row>
    <row r="2370" spans="2:51" s="13" customFormat="1" ht="13.5">
      <c r="B2370" s="230"/>
      <c r="C2370" s="231"/>
      <c r="D2370" s="220" t="s">
        <v>162</v>
      </c>
      <c r="E2370" s="232" t="s">
        <v>34</v>
      </c>
      <c r="F2370" s="233" t="s">
        <v>731</v>
      </c>
      <c r="G2370" s="231"/>
      <c r="H2370" s="234">
        <v>12.236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162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153</v>
      </c>
    </row>
    <row r="2371" spans="2:51" s="12" customFormat="1" ht="13.5">
      <c r="B2371" s="218"/>
      <c r="C2371" s="219"/>
      <c r="D2371" s="220" t="s">
        <v>162</v>
      </c>
      <c r="E2371" s="221" t="s">
        <v>34</v>
      </c>
      <c r="F2371" s="222" t="s">
        <v>337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162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153</v>
      </c>
    </row>
    <row r="2372" spans="2:51" s="13" customFormat="1" ht="13.5">
      <c r="B2372" s="230"/>
      <c r="C2372" s="231"/>
      <c r="D2372" s="220" t="s">
        <v>162</v>
      </c>
      <c r="E2372" s="232" t="s">
        <v>34</v>
      </c>
      <c r="F2372" s="233" t="s">
        <v>732</v>
      </c>
      <c r="G2372" s="231"/>
      <c r="H2372" s="234">
        <v>21.017</v>
      </c>
      <c r="I2372" s="235"/>
      <c r="J2372" s="231"/>
      <c r="K2372" s="231"/>
      <c r="L2372" s="236"/>
      <c r="M2372" s="237"/>
      <c r="N2372" s="238"/>
      <c r="O2372" s="238"/>
      <c r="P2372" s="238"/>
      <c r="Q2372" s="238"/>
      <c r="R2372" s="238"/>
      <c r="S2372" s="238"/>
      <c r="T2372" s="239"/>
      <c r="AT2372" s="240" t="s">
        <v>162</v>
      </c>
      <c r="AU2372" s="240" t="s">
        <v>86</v>
      </c>
      <c r="AV2372" s="13" t="s">
        <v>86</v>
      </c>
      <c r="AW2372" s="13" t="s">
        <v>41</v>
      </c>
      <c r="AX2372" s="13" t="s">
        <v>77</v>
      </c>
      <c r="AY2372" s="240" t="s">
        <v>153</v>
      </c>
    </row>
    <row r="2373" spans="2:51" s="12" customFormat="1" ht="13.5">
      <c r="B2373" s="218"/>
      <c r="C2373" s="219"/>
      <c r="D2373" s="220" t="s">
        <v>162</v>
      </c>
      <c r="E2373" s="221" t="s">
        <v>34</v>
      </c>
      <c r="F2373" s="222" t="s">
        <v>733</v>
      </c>
      <c r="G2373" s="219"/>
      <c r="H2373" s="223" t="s">
        <v>34</v>
      </c>
      <c r="I2373" s="224"/>
      <c r="J2373" s="219"/>
      <c r="K2373" s="219"/>
      <c r="L2373" s="225"/>
      <c r="M2373" s="226"/>
      <c r="N2373" s="227"/>
      <c r="O2373" s="227"/>
      <c r="P2373" s="227"/>
      <c r="Q2373" s="227"/>
      <c r="R2373" s="227"/>
      <c r="S2373" s="227"/>
      <c r="T2373" s="228"/>
      <c r="AT2373" s="229" t="s">
        <v>162</v>
      </c>
      <c r="AU2373" s="229" t="s">
        <v>86</v>
      </c>
      <c r="AV2373" s="12" t="s">
        <v>84</v>
      </c>
      <c r="AW2373" s="12" t="s">
        <v>41</v>
      </c>
      <c r="AX2373" s="12" t="s">
        <v>77</v>
      </c>
      <c r="AY2373" s="229" t="s">
        <v>153</v>
      </c>
    </row>
    <row r="2374" spans="2:51" s="12" customFormat="1" ht="13.5">
      <c r="B2374" s="218"/>
      <c r="C2374" s="219"/>
      <c r="D2374" s="220" t="s">
        <v>162</v>
      </c>
      <c r="E2374" s="221" t="s">
        <v>34</v>
      </c>
      <c r="F2374" s="222" t="s">
        <v>337</v>
      </c>
      <c r="G2374" s="219"/>
      <c r="H2374" s="223" t="s">
        <v>34</v>
      </c>
      <c r="I2374" s="224"/>
      <c r="J2374" s="219"/>
      <c r="K2374" s="219"/>
      <c r="L2374" s="225"/>
      <c r="M2374" s="226"/>
      <c r="N2374" s="227"/>
      <c r="O2374" s="227"/>
      <c r="P2374" s="227"/>
      <c r="Q2374" s="227"/>
      <c r="R2374" s="227"/>
      <c r="S2374" s="227"/>
      <c r="T2374" s="228"/>
      <c r="AT2374" s="229" t="s">
        <v>162</v>
      </c>
      <c r="AU2374" s="229" t="s">
        <v>86</v>
      </c>
      <c r="AV2374" s="12" t="s">
        <v>84</v>
      </c>
      <c r="AW2374" s="12" t="s">
        <v>41</v>
      </c>
      <c r="AX2374" s="12" t="s">
        <v>77</v>
      </c>
      <c r="AY2374" s="229" t="s">
        <v>153</v>
      </c>
    </row>
    <row r="2375" spans="2:51" s="13" customFormat="1" ht="13.5">
      <c r="B2375" s="230"/>
      <c r="C2375" s="231"/>
      <c r="D2375" s="220" t="s">
        <v>162</v>
      </c>
      <c r="E2375" s="232" t="s">
        <v>34</v>
      </c>
      <c r="F2375" s="233" t="s">
        <v>734</v>
      </c>
      <c r="G2375" s="231"/>
      <c r="H2375" s="234">
        <v>15.523</v>
      </c>
      <c r="I2375" s="235"/>
      <c r="J2375" s="231"/>
      <c r="K2375" s="231"/>
      <c r="L2375" s="236"/>
      <c r="M2375" s="237"/>
      <c r="N2375" s="238"/>
      <c r="O2375" s="238"/>
      <c r="P2375" s="238"/>
      <c r="Q2375" s="238"/>
      <c r="R2375" s="238"/>
      <c r="S2375" s="238"/>
      <c r="T2375" s="239"/>
      <c r="AT2375" s="240" t="s">
        <v>162</v>
      </c>
      <c r="AU2375" s="240" t="s">
        <v>86</v>
      </c>
      <c r="AV2375" s="13" t="s">
        <v>86</v>
      </c>
      <c r="AW2375" s="13" t="s">
        <v>41</v>
      </c>
      <c r="AX2375" s="13" t="s">
        <v>77</v>
      </c>
      <c r="AY2375" s="240" t="s">
        <v>153</v>
      </c>
    </row>
    <row r="2376" spans="2:51" s="12" customFormat="1" ht="13.5">
      <c r="B2376" s="218"/>
      <c r="C2376" s="219"/>
      <c r="D2376" s="220" t="s">
        <v>162</v>
      </c>
      <c r="E2376" s="221" t="s">
        <v>34</v>
      </c>
      <c r="F2376" s="222" t="s">
        <v>735</v>
      </c>
      <c r="G2376" s="219"/>
      <c r="H2376" s="223" t="s">
        <v>34</v>
      </c>
      <c r="I2376" s="224"/>
      <c r="J2376" s="219"/>
      <c r="K2376" s="219"/>
      <c r="L2376" s="225"/>
      <c r="M2376" s="226"/>
      <c r="N2376" s="227"/>
      <c r="O2376" s="227"/>
      <c r="P2376" s="227"/>
      <c r="Q2376" s="227"/>
      <c r="R2376" s="227"/>
      <c r="S2376" s="227"/>
      <c r="T2376" s="228"/>
      <c r="AT2376" s="229" t="s">
        <v>162</v>
      </c>
      <c r="AU2376" s="229" t="s">
        <v>86</v>
      </c>
      <c r="AV2376" s="12" t="s">
        <v>84</v>
      </c>
      <c r="AW2376" s="12" t="s">
        <v>41</v>
      </c>
      <c r="AX2376" s="12" t="s">
        <v>77</v>
      </c>
      <c r="AY2376" s="229" t="s">
        <v>153</v>
      </c>
    </row>
    <row r="2377" spans="2:51" s="12" customFormat="1" ht="13.5">
      <c r="B2377" s="218"/>
      <c r="C2377" s="219"/>
      <c r="D2377" s="220" t="s">
        <v>162</v>
      </c>
      <c r="E2377" s="221" t="s">
        <v>34</v>
      </c>
      <c r="F2377" s="222" t="s">
        <v>337</v>
      </c>
      <c r="G2377" s="219"/>
      <c r="H2377" s="223" t="s">
        <v>34</v>
      </c>
      <c r="I2377" s="224"/>
      <c r="J2377" s="219"/>
      <c r="K2377" s="219"/>
      <c r="L2377" s="225"/>
      <c r="M2377" s="226"/>
      <c r="N2377" s="227"/>
      <c r="O2377" s="227"/>
      <c r="P2377" s="227"/>
      <c r="Q2377" s="227"/>
      <c r="R2377" s="227"/>
      <c r="S2377" s="227"/>
      <c r="T2377" s="228"/>
      <c r="AT2377" s="229" t="s">
        <v>162</v>
      </c>
      <c r="AU2377" s="229" t="s">
        <v>86</v>
      </c>
      <c r="AV2377" s="12" t="s">
        <v>84</v>
      </c>
      <c r="AW2377" s="12" t="s">
        <v>41</v>
      </c>
      <c r="AX2377" s="12" t="s">
        <v>77</v>
      </c>
      <c r="AY2377" s="229" t="s">
        <v>153</v>
      </c>
    </row>
    <row r="2378" spans="2:51" s="13" customFormat="1" ht="13.5">
      <c r="B2378" s="230"/>
      <c r="C2378" s="231"/>
      <c r="D2378" s="220" t="s">
        <v>162</v>
      </c>
      <c r="E2378" s="232" t="s">
        <v>34</v>
      </c>
      <c r="F2378" s="233" t="s">
        <v>734</v>
      </c>
      <c r="G2378" s="231"/>
      <c r="H2378" s="234">
        <v>15.523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162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153</v>
      </c>
    </row>
    <row r="2379" spans="2:51" s="12" customFormat="1" ht="13.5">
      <c r="B2379" s="218"/>
      <c r="C2379" s="219"/>
      <c r="D2379" s="220" t="s">
        <v>162</v>
      </c>
      <c r="E2379" s="221" t="s">
        <v>34</v>
      </c>
      <c r="F2379" s="222" t="s">
        <v>736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162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153</v>
      </c>
    </row>
    <row r="2380" spans="2:51" s="13" customFormat="1" ht="13.5">
      <c r="B2380" s="230"/>
      <c r="C2380" s="231"/>
      <c r="D2380" s="220" t="s">
        <v>162</v>
      </c>
      <c r="E2380" s="232" t="s">
        <v>34</v>
      </c>
      <c r="F2380" s="233" t="s">
        <v>737</v>
      </c>
      <c r="G2380" s="231"/>
      <c r="H2380" s="234">
        <v>13.333</v>
      </c>
      <c r="I2380" s="235"/>
      <c r="J2380" s="231"/>
      <c r="K2380" s="231"/>
      <c r="L2380" s="236"/>
      <c r="M2380" s="237"/>
      <c r="N2380" s="238"/>
      <c r="O2380" s="238"/>
      <c r="P2380" s="238"/>
      <c r="Q2380" s="238"/>
      <c r="R2380" s="238"/>
      <c r="S2380" s="238"/>
      <c r="T2380" s="239"/>
      <c r="AT2380" s="240" t="s">
        <v>162</v>
      </c>
      <c r="AU2380" s="240" t="s">
        <v>86</v>
      </c>
      <c r="AV2380" s="13" t="s">
        <v>86</v>
      </c>
      <c r="AW2380" s="13" t="s">
        <v>41</v>
      </c>
      <c r="AX2380" s="13" t="s">
        <v>77</v>
      </c>
      <c r="AY2380" s="240" t="s">
        <v>153</v>
      </c>
    </row>
    <row r="2381" spans="2:51" s="14" customFormat="1" ht="13.5">
      <c r="B2381" s="241"/>
      <c r="C2381" s="242"/>
      <c r="D2381" s="243" t="s">
        <v>162</v>
      </c>
      <c r="E2381" s="244" t="s">
        <v>34</v>
      </c>
      <c r="F2381" s="245" t="s">
        <v>168</v>
      </c>
      <c r="G2381" s="242"/>
      <c r="H2381" s="246">
        <v>2146.666</v>
      </c>
      <c r="I2381" s="247"/>
      <c r="J2381" s="242"/>
      <c r="K2381" s="242"/>
      <c r="L2381" s="248"/>
      <c r="M2381" s="249"/>
      <c r="N2381" s="250"/>
      <c r="O2381" s="250"/>
      <c r="P2381" s="250"/>
      <c r="Q2381" s="250"/>
      <c r="R2381" s="250"/>
      <c r="S2381" s="250"/>
      <c r="T2381" s="251"/>
      <c r="AT2381" s="252" t="s">
        <v>162</v>
      </c>
      <c r="AU2381" s="252" t="s">
        <v>86</v>
      </c>
      <c r="AV2381" s="14" t="s">
        <v>160</v>
      </c>
      <c r="AW2381" s="14" t="s">
        <v>41</v>
      </c>
      <c r="AX2381" s="14" t="s">
        <v>84</v>
      </c>
      <c r="AY2381" s="252" t="s">
        <v>153</v>
      </c>
    </row>
    <row r="2382" spans="2:65" s="1" customFormat="1" ht="31.5" customHeight="1">
      <c r="B2382" s="43"/>
      <c r="C2382" s="206" t="s">
        <v>1917</v>
      </c>
      <c r="D2382" s="206" t="s">
        <v>155</v>
      </c>
      <c r="E2382" s="207" t="s">
        <v>1918</v>
      </c>
      <c r="F2382" s="208" t="s">
        <v>1919</v>
      </c>
      <c r="G2382" s="209" t="s">
        <v>158</v>
      </c>
      <c r="H2382" s="210">
        <v>266.1</v>
      </c>
      <c r="I2382" s="211"/>
      <c r="J2382" s="212">
        <f>ROUND(I2382*H2382,2)</f>
        <v>0</v>
      </c>
      <c r="K2382" s="208" t="s">
        <v>159</v>
      </c>
      <c r="L2382" s="63"/>
      <c r="M2382" s="213" t="s">
        <v>34</v>
      </c>
      <c r="N2382" s="214" t="s">
        <v>48</v>
      </c>
      <c r="O2382" s="44"/>
      <c r="P2382" s="215">
        <f>O2382*H2382</f>
        <v>0</v>
      </c>
      <c r="Q2382" s="215">
        <v>0.00026</v>
      </c>
      <c r="R2382" s="215">
        <f>Q2382*H2382</f>
        <v>0.069186</v>
      </c>
      <c r="S2382" s="215">
        <v>0</v>
      </c>
      <c r="T2382" s="216">
        <f>S2382*H2382</f>
        <v>0</v>
      </c>
      <c r="AR2382" s="25" t="s">
        <v>288</v>
      </c>
      <c r="AT2382" s="25" t="s">
        <v>155</v>
      </c>
      <c r="AU2382" s="25" t="s">
        <v>86</v>
      </c>
      <c r="AY2382" s="25" t="s">
        <v>153</v>
      </c>
      <c r="BE2382" s="217">
        <f>IF(N2382="základní",J2382,0)</f>
        <v>0</v>
      </c>
      <c r="BF2382" s="217">
        <f>IF(N2382="snížená",J2382,0)</f>
        <v>0</v>
      </c>
      <c r="BG2382" s="217">
        <f>IF(N2382="zákl. přenesená",J2382,0)</f>
        <v>0</v>
      </c>
      <c r="BH2382" s="217">
        <f>IF(N2382="sníž. přenesená",J2382,0)</f>
        <v>0</v>
      </c>
      <c r="BI2382" s="217">
        <f>IF(N2382="nulová",J2382,0)</f>
        <v>0</v>
      </c>
      <c r="BJ2382" s="25" t="s">
        <v>84</v>
      </c>
      <c r="BK2382" s="217">
        <f>ROUND(I2382*H2382,2)</f>
        <v>0</v>
      </c>
      <c r="BL2382" s="25" t="s">
        <v>288</v>
      </c>
      <c r="BM2382" s="25" t="s">
        <v>1920</v>
      </c>
    </row>
    <row r="2383" spans="2:51" s="12" customFormat="1" ht="13.5">
      <c r="B2383" s="218"/>
      <c r="C2383" s="219"/>
      <c r="D2383" s="220" t="s">
        <v>162</v>
      </c>
      <c r="E2383" s="221" t="s">
        <v>34</v>
      </c>
      <c r="F2383" s="222" t="s">
        <v>1921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162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153</v>
      </c>
    </row>
    <row r="2384" spans="2:51" s="12" customFormat="1" ht="13.5">
      <c r="B2384" s="218"/>
      <c r="C2384" s="219"/>
      <c r="D2384" s="220" t="s">
        <v>162</v>
      </c>
      <c r="E2384" s="221" t="s">
        <v>34</v>
      </c>
      <c r="F2384" s="222" t="s">
        <v>187</v>
      </c>
      <c r="G2384" s="219"/>
      <c r="H2384" s="223" t="s">
        <v>34</v>
      </c>
      <c r="I2384" s="224"/>
      <c r="J2384" s="219"/>
      <c r="K2384" s="219"/>
      <c r="L2384" s="225"/>
      <c r="M2384" s="226"/>
      <c r="N2384" s="227"/>
      <c r="O2384" s="227"/>
      <c r="P2384" s="227"/>
      <c r="Q2384" s="227"/>
      <c r="R2384" s="227"/>
      <c r="S2384" s="227"/>
      <c r="T2384" s="228"/>
      <c r="AT2384" s="229" t="s">
        <v>162</v>
      </c>
      <c r="AU2384" s="229" t="s">
        <v>86</v>
      </c>
      <c r="AV2384" s="12" t="s">
        <v>84</v>
      </c>
      <c r="AW2384" s="12" t="s">
        <v>41</v>
      </c>
      <c r="AX2384" s="12" t="s">
        <v>77</v>
      </c>
      <c r="AY2384" s="229" t="s">
        <v>153</v>
      </c>
    </row>
    <row r="2385" spans="2:51" s="13" customFormat="1" ht="13.5">
      <c r="B2385" s="230"/>
      <c r="C2385" s="231"/>
      <c r="D2385" s="220" t="s">
        <v>162</v>
      </c>
      <c r="E2385" s="232" t="s">
        <v>34</v>
      </c>
      <c r="F2385" s="233" t="s">
        <v>1922</v>
      </c>
      <c r="G2385" s="231"/>
      <c r="H2385" s="234">
        <v>19.019</v>
      </c>
      <c r="I2385" s="235"/>
      <c r="J2385" s="231"/>
      <c r="K2385" s="231"/>
      <c r="L2385" s="236"/>
      <c r="M2385" s="237"/>
      <c r="N2385" s="238"/>
      <c r="O2385" s="238"/>
      <c r="P2385" s="238"/>
      <c r="Q2385" s="238"/>
      <c r="R2385" s="238"/>
      <c r="S2385" s="238"/>
      <c r="T2385" s="239"/>
      <c r="AT2385" s="240" t="s">
        <v>162</v>
      </c>
      <c r="AU2385" s="240" t="s">
        <v>86</v>
      </c>
      <c r="AV2385" s="13" t="s">
        <v>86</v>
      </c>
      <c r="AW2385" s="13" t="s">
        <v>41</v>
      </c>
      <c r="AX2385" s="13" t="s">
        <v>77</v>
      </c>
      <c r="AY2385" s="240" t="s">
        <v>153</v>
      </c>
    </row>
    <row r="2386" spans="2:51" s="13" customFormat="1" ht="13.5">
      <c r="B2386" s="230"/>
      <c r="C2386" s="231"/>
      <c r="D2386" s="220" t="s">
        <v>162</v>
      </c>
      <c r="E2386" s="232" t="s">
        <v>34</v>
      </c>
      <c r="F2386" s="233" t="s">
        <v>1923</v>
      </c>
      <c r="G2386" s="231"/>
      <c r="H2386" s="234">
        <v>21.615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162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153</v>
      </c>
    </row>
    <row r="2387" spans="2:51" s="12" customFormat="1" ht="13.5">
      <c r="B2387" s="218"/>
      <c r="C2387" s="219"/>
      <c r="D2387" s="220" t="s">
        <v>162</v>
      </c>
      <c r="E2387" s="221" t="s">
        <v>34</v>
      </c>
      <c r="F2387" s="222" t="s">
        <v>189</v>
      </c>
      <c r="G2387" s="219"/>
      <c r="H2387" s="223" t="s">
        <v>34</v>
      </c>
      <c r="I2387" s="224"/>
      <c r="J2387" s="219"/>
      <c r="K2387" s="219"/>
      <c r="L2387" s="225"/>
      <c r="M2387" s="226"/>
      <c r="N2387" s="227"/>
      <c r="O2387" s="227"/>
      <c r="P2387" s="227"/>
      <c r="Q2387" s="227"/>
      <c r="R2387" s="227"/>
      <c r="S2387" s="227"/>
      <c r="T2387" s="228"/>
      <c r="AT2387" s="229" t="s">
        <v>162</v>
      </c>
      <c r="AU2387" s="229" t="s">
        <v>86</v>
      </c>
      <c r="AV2387" s="12" t="s">
        <v>84</v>
      </c>
      <c r="AW2387" s="12" t="s">
        <v>41</v>
      </c>
      <c r="AX2387" s="12" t="s">
        <v>77</v>
      </c>
      <c r="AY2387" s="229" t="s">
        <v>153</v>
      </c>
    </row>
    <row r="2388" spans="2:51" s="13" customFormat="1" ht="13.5">
      <c r="B2388" s="230"/>
      <c r="C2388" s="231"/>
      <c r="D2388" s="220" t="s">
        <v>162</v>
      </c>
      <c r="E2388" s="232" t="s">
        <v>34</v>
      </c>
      <c r="F2388" s="233" t="s">
        <v>1924</v>
      </c>
      <c r="G2388" s="231"/>
      <c r="H2388" s="234">
        <v>23.115</v>
      </c>
      <c r="I2388" s="235"/>
      <c r="J2388" s="231"/>
      <c r="K2388" s="231"/>
      <c r="L2388" s="236"/>
      <c r="M2388" s="237"/>
      <c r="N2388" s="238"/>
      <c r="O2388" s="238"/>
      <c r="P2388" s="238"/>
      <c r="Q2388" s="238"/>
      <c r="R2388" s="238"/>
      <c r="S2388" s="238"/>
      <c r="T2388" s="239"/>
      <c r="AT2388" s="240" t="s">
        <v>162</v>
      </c>
      <c r="AU2388" s="240" t="s">
        <v>86</v>
      </c>
      <c r="AV2388" s="13" t="s">
        <v>86</v>
      </c>
      <c r="AW2388" s="13" t="s">
        <v>41</v>
      </c>
      <c r="AX2388" s="13" t="s">
        <v>77</v>
      </c>
      <c r="AY2388" s="240" t="s">
        <v>153</v>
      </c>
    </row>
    <row r="2389" spans="2:51" s="13" customFormat="1" ht="13.5">
      <c r="B2389" s="230"/>
      <c r="C2389" s="231"/>
      <c r="D2389" s="220" t="s">
        <v>162</v>
      </c>
      <c r="E2389" s="232" t="s">
        <v>34</v>
      </c>
      <c r="F2389" s="233" t="s">
        <v>1925</v>
      </c>
      <c r="G2389" s="231"/>
      <c r="H2389" s="234">
        <v>23.142</v>
      </c>
      <c r="I2389" s="235"/>
      <c r="J2389" s="231"/>
      <c r="K2389" s="231"/>
      <c r="L2389" s="236"/>
      <c r="M2389" s="237"/>
      <c r="N2389" s="238"/>
      <c r="O2389" s="238"/>
      <c r="P2389" s="238"/>
      <c r="Q2389" s="238"/>
      <c r="R2389" s="238"/>
      <c r="S2389" s="238"/>
      <c r="T2389" s="239"/>
      <c r="AT2389" s="240" t="s">
        <v>162</v>
      </c>
      <c r="AU2389" s="240" t="s">
        <v>86</v>
      </c>
      <c r="AV2389" s="13" t="s">
        <v>86</v>
      </c>
      <c r="AW2389" s="13" t="s">
        <v>41</v>
      </c>
      <c r="AX2389" s="13" t="s">
        <v>77</v>
      </c>
      <c r="AY2389" s="240" t="s">
        <v>153</v>
      </c>
    </row>
    <row r="2390" spans="2:51" s="12" customFormat="1" ht="13.5">
      <c r="B2390" s="218"/>
      <c r="C2390" s="219"/>
      <c r="D2390" s="220" t="s">
        <v>162</v>
      </c>
      <c r="E2390" s="221" t="s">
        <v>34</v>
      </c>
      <c r="F2390" s="222" t="s">
        <v>261</v>
      </c>
      <c r="G2390" s="219"/>
      <c r="H2390" s="223" t="s">
        <v>34</v>
      </c>
      <c r="I2390" s="224"/>
      <c r="J2390" s="219"/>
      <c r="K2390" s="219"/>
      <c r="L2390" s="225"/>
      <c r="M2390" s="226"/>
      <c r="N2390" s="227"/>
      <c r="O2390" s="227"/>
      <c r="P2390" s="227"/>
      <c r="Q2390" s="227"/>
      <c r="R2390" s="227"/>
      <c r="S2390" s="227"/>
      <c r="T2390" s="228"/>
      <c r="AT2390" s="229" t="s">
        <v>162</v>
      </c>
      <c r="AU2390" s="229" t="s">
        <v>86</v>
      </c>
      <c r="AV2390" s="12" t="s">
        <v>84</v>
      </c>
      <c r="AW2390" s="12" t="s">
        <v>41</v>
      </c>
      <c r="AX2390" s="12" t="s">
        <v>77</v>
      </c>
      <c r="AY2390" s="229" t="s">
        <v>153</v>
      </c>
    </row>
    <row r="2391" spans="2:51" s="13" customFormat="1" ht="13.5">
      <c r="B2391" s="230"/>
      <c r="C2391" s="231"/>
      <c r="D2391" s="220" t="s">
        <v>162</v>
      </c>
      <c r="E2391" s="232" t="s">
        <v>34</v>
      </c>
      <c r="F2391" s="233" t="s">
        <v>1926</v>
      </c>
      <c r="G2391" s="231"/>
      <c r="H2391" s="234">
        <v>43.392</v>
      </c>
      <c r="I2391" s="235"/>
      <c r="J2391" s="231"/>
      <c r="K2391" s="231"/>
      <c r="L2391" s="236"/>
      <c r="M2391" s="237"/>
      <c r="N2391" s="238"/>
      <c r="O2391" s="238"/>
      <c r="P2391" s="238"/>
      <c r="Q2391" s="238"/>
      <c r="R2391" s="238"/>
      <c r="S2391" s="238"/>
      <c r="T2391" s="239"/>
      <c r="AT2391" s="240" t="s">
        <v>162</v>
      </c>
      <c r="AU2391" s="240" t="s">
        <v>86</v>
      </c>
      <c r="AV2391" s="13" t="s">
        <v>86</v>
      </c>
      <c r="AW2391" s="13" t="s">
        <v>41</v>
      </c>
      <c r="AX2391" s="13" t="s">
        <v>77</v>
      </c>
      <c r="AY2391" s="240" t="s">
        <v>153</v>
      </c>
    </row>
    <row r="2392" spans="2:51" s="13" customFormat="1" ht="13.5">
      <c r="B2392" s="230"/>
      <c r="C2392" s="231"/>
      <c r="D2392" s="220" t="s">
        <v>162</v>
      </c>
      <c r="E2392" s="232" t="s">
        <v>34</v>
      </c>
      <c r="F2392" s="233" t="s">
        <v>1927</v>
      </c>
      <c r="G2392" s="231"/>
      <c r="H2392" s="234">
        <v>33.501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162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153</v>
      </c>
    </row>
    <row r="2393" spans="2:51" s="12" customFormat="1" ht="13.5">
      <c r="B2393" s="218"/>
      <c r="C2393" s="219"/>
      <c r="D2393" s="220" t="s">
        <v>162</v>
      </c>
      <c r="E2393" s="221" t="s">
        <v>34</v>
      </c>
      <c r="F2393" s="222" t="s">
        <v>268</v>
      </c>
      <c r="G2393" s="219"/>
      <c r="H2393" s="223" t="s">
        <v>34</v>
      </c>
      <c r="I2393" s="224"/>
      <c r="J2393" s="219"/>
      <c r="K2393" s="219"/>
      <c r="L2393" s="225"/>
      <c r="M2393" s="226"/>
      <c r="N2393" s="227"/>
      <c r="O2393" s="227"/>
      <c r="P2393" s="227"/>
      <c r="Q2393" s="227"/>
      <c r="R2393" s="227"/>
      <c r="S2393" s="227"/>
      <c r="T2393" s="228"/>
      <c r="AT2393" s="229" t="s">
        <v>162</v>
      </c>
      <c r="AU2393" s="229" t="s">
        <v>86</v>
      </c>
      <c r="AV2393" s="12" t="s">
        <v>84</v>
      </c>
      <c r="AW2393" s="12" t="s">
        <v>41</v>
      </c>
      <c r="AX2393" s="12" t="s">
        <v>77</v>
      </c>
      <c r="AY2393" s="229" t="s">
        <v>153</v>
      </c>
    </row>
    <row r="2394" spans="2:51" s="13" customFormat="1" ht="13.5">
      <c r="B2394" s="230"/>
      <c r="C2394" s="231"/>
      <c r="D2394" s="220" t="s">
        <v>162</v>
      </c>
      <c r="E2394" s="232" t="s">
        <v>34</v>
      </c>
      <c r="F2394" s="233" t="s">
        <v>1928</v>
      </c>
      <c r="G2394" s="231"/>
      <c r="H2394" s="234">
        <v>24.331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162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153</v>
      </c>
    </row>
    <row r="2395" spans="2:51" s="13" customFormat="1" ht="13.5">
      <c r="B2395" s="230"/>
      <c r="C2395" s="231"/>
      <c r="D2395" s="220" t="s">
        <v>162</v>
      </c>
      <c r="E2395" s="232" t="s">
        <v>34</v>
      </c>
      <c r="F2395" s="233" t="s">
        <v>1929</v>
      </c>
      <c r="G2395" s="231"/>
      <c r="H2395" s="234">
        <v>15.523</v>
      </c>
      <c r="I2395" s="235"/>
      <c r="J2395" s="231"/>
      <c r="K2395" s="231"/>
      <c r="L2395" s="236"/>
      <c r="M2395" s="237"/>
      <c r="N2395" s="238"/>
      <c r="O2395" s="238"/>
      <c r="P2395" s="238"/>
      <c r="Q2395" s="238"/>
      <c r="R2395" s="238"/>
      <c r="S2395" s="238"/>
      <c r="T2395" s="239"/>
      <c r="AT2395" s="240" t="s">
        <v>162</v>
      </c>
      <c r="AU2395" s="240" t="s">
        <v>86</v>
      </c>
      <c r="AV2395" s="13" t="s">
        <v>86</v>
      </c>
      <c r="AW2395" s="13" t="s">
        <v>41</v>
      </c>
      <c r="AX2395" s="13" t="s">
        <v>77</v>
      </c>
      <c r="AY2395" s="240" t="s">
        <v>153</v>
      </c>
    </row>
    <row r="2396" spans="2:51" s="13" customFormat="1" ht="13.5">
      <c r="B2396" s="230"/>
      <c r="C2396" s="231"/>
      <c r="D2396" s="220" t="s">
        <v>162</v>
      </c>
      <c r="E2396" s="232" t="s">
        <v>34</v>
      </c>
      <c r="F2396" s="233" t="s">
        <v>1930</v>
      </c>
      <c r="G2396" s="231"/>
      <c r="H2396" s="234">
        <v>5.379</v>
      </c>
      <c r="I2396" s="235"/>
      <c r="J2396" s="231"/>
      <c r="K2396" s="231"/>
      <c r="L2396" s="236"/>
      <c r="M2396" s="237"/>
      <c r="N2396" s="238"/>
      <c r="O2396" s="238"/>
      <c r="P2396" s="238"/>
      <c r="Q2396" s="238"/>
      <c r="R2396" s="238"/>
      <c r="S2396" s="238"/>
      <c r="T2396" s="239"/>
      <c r="AT2396" s="240" t="s">
        <v>162</v>
      </c>
      <c r="AU2396" s="240" t="s">
        <v>86</v>
      </c>
      <c r="AV2396" s="13" t="s">
        <v>86</v>
      </c>
      <c r="AW2396" s="13" t="s">
        <v>41</v>
      </c>
      <c r="AX2396" s="13" t="s">
        <v>77</v>
      </c>
      <c r="AY2396" s="240" t="s">
        <v>153</v>
      </c>
    </row>
    <row r="2397" spans="2:51" s="13" customFormat="1" ht="13.5">
      <c r="B2397" s="230"/>
      <c r="C2397" s="231"/>
      <c r="D2397" s="220" t="s">
        <v>162</v>
      </c>
      <c r="E2397" s="232" t="s">
        <v>34</v>
      </c>
      <c r="F2397" s="233" t="s">
        <v>1931</v>
      </c>
      <c r="G2397" s="231"/>
      <c r="H2397" s="234">
        <v>3.619</v>
      </c>
      <c r="I2397" s="235"/>
      <c r="J2397" s="231"/>
      <c r="K2397" s="231"/>
      <c r="L2397" s="236"/>
      <c r="M2397" s="237"/>
      <c r="N2397" s="238"/>
      <c r="O2397" s="238"/>
      <c r="P2397" s="238"/>
      <c r="Q2397" s="238"/>
      <c r="R2397" s="238"/>
      <c r="S2397" s="238"/>
      <c r="T2397" s="239"/>
      <c r="AT2397" s="240" t="s">
        <v>162</v>
      </c>
      <c r="AU2397" s="240" t="s">
        <v>86</v>
      </c>
      <c r="AV2397" s="13" t="s">
        <v>86</v>
      </c>
      <c r="AW2397" s="13" t="s">
        <v>41</v>
      </c>
      <c r="AX2397" s="13" t="s">
        <v>77</v>
      </c>
      <c r="AY2397" s="240" t="s">
        <v>153</v>
      </c>
    </row>
    <row r="2398" spans="2:51" s="12" customFormat="1" ht="13.5">
      <c r="B2398" s="218"/>
      <c r="C2398" s="219"/>
      <c r="D2398" s="220" t="s">
        <v>162</v>
      </c>
      <c r="E2398" s="221" t="s">
        <v>34</v>
      </c>
      <c r="F2398" s="222" t="s">
        <v>270</v>
      </c>
      <c r="G2398" s="219"/>
      <c r="H2398" s="223" t="s">
        <v>34</v>
      </c>
      <c r="I2398" s="224"/>
      <c r="J2398" s="219"/>
      <c r="K2398" s="219"/>
      <c r="L2398" s="225"/>
      <c r="M2398" s="226"/>
      <c r="N2398" s="227"/>
      <c r="O2398" s="227"/>
      <c r="P2398" s="227"/>
      <c r="Q2398" s="227"/>
      <c r="R2398" s="227"/>
      <c r="S2398" s="227"/>
      <c r="T2398" s="228"/>
      <c r="AT2398" s="229" t="s">
        <v>162</v>
      </c>
      <c r="AU2398" s="229" t="s">
        <v>86</v>
      </c>
      <c r="AV2398" s="12" t="s">
        <v>84</v>
      </c>
      <c r="AW2398" s="12" t="s">
        <v>41</v>
      </c>
      <c r="AX2398" s="12" t="s">
        <v>77</v>
      </c>
      <c r="AY2398" s="229" t="s">
        <v>153</v>
      </c>
    </row>
    <row r="2399" spans="2:51" s="13" customFormat="1" ht="13.5">
      <c r="B2399" s="230"/>
      <c r="C2399" s="231"/>
      <c r="D2399" s="220" t="s">
        <v>162</v>
      </c>
      <c r="E2399" s="232" t="s">
        <v>34</v>
      </c>
      <c r="F2399" s="233" t="s">
        <v>1932</v>
      </c>
      <c r="G2399" s="231"/>
      <c r="H2399" s="234">
        <v>21.696</v>
      </c>
      <c r="I2399" s="235"/>
      <c r="J2399" s="231"/>
      <c r="K2399" s="231"/>
      <c r="L2399" s="236"/>
      <c r="M2399" s="237"/>
      <c r="N2399" s="238"/>
      <c r="O2399" s="238"/>
      <c r="P2399" s="238"/>
      <c r="Q2399" s="238"/>
      <c r="R2399" s="238"/>
      <c r="S2399" s="238"/>
      <c r="T2399" s="239"/>
      <c r="AT2399" s="240" t="s">
        <v>162</v>
      </c>
      <c r="AU2399" s="240" t="s">
        <v>86</v>
      </c>
      <c r="AV2399" s="13" t="s">
        <v>86</v>
      </c>
      <c r="AW2399" s="13" t="s">
        <v>41</v>
      </c>
      <c r="AX2399" s="13" t="s">
        <v>77</v>
      </c>
      <c r="AY2399" s="240" t="s">
        <v>153</v>
      </c>
    </row>
    <row r="2400" spans="2:51" s="13" customFormat="1" ht="13.5">
      <c r="B2400" s="230"/>
      <c r="C2400" s="231"/>
      <c r="D2400" s="220" t="s">
        <v>162</v>
      </c>
      <c r="E2400" s="232" t="s">
        <v>34</v>
      </c>
      <c r="F2400" s="233" t="s">
        <v>1933</v>
      </c>
      <c r="G2400" s="231"/>
      <c r="H2400" s="234">
        <v>31.768</v>
      </c>
      <c r="I2400" s="235"/>
      <c r="J2400" s="231"/>
      <c r="K2400" s="231"/>
      <c r="L2400" s="236"/>
      <c r="M2400" s="237"/>
      <c r="N2400" s="238"/>
      <c r="O2400" s="238"/>
      <c r="P2400" s="238"/>
      <c r="Q2400" s="238"/>
      <c r="R2400" s="238"/>
      <c r="S2400" s="238"/>
      <c r="T2400" s="239"/>
      <c r="AT2400" s="240" t="s">
        <v>162</v>
      </c>
      <c r="AU2400" s="240" t="s">
        <v>86</v>
      </c>
      <c r="AV2400" s="13" t="s">
        <v>86</v>
      </c>
      <c r="AW2400" s="13" t="s">
        <v>41</v>
      </c>
      <c r="AX2400" s="13" t="s">
        <v>77</v>
      </c>
      <c r="AY2400" s="240" t="s">
        <v>153</v>
      </c>
    </row>
    <row r="2401" spans="2:51" s="14" customFormat="1" ht="13.5">
      <c r="B2401" s="241"/>
      <c r="C2401" s="242"/>
      <c r="D2401" s="243" t="s">
        <v>162</v>
      </c>
      <c r="E2401" s="244" t="s">
        <v>34</v>
      </c>
      <c r="F2401" s="245" t="s">
        <v>168</v>
      </c>
      <c r="G2401" s="242"/>
      <c r="H2401" s="246">
        <v>266.1</v>
      </c>
      <c r="I2401" s="247"/>
      <c r="J2401" s="242"/>
      <c r="K2401" s="242"/>
      <c r="L2401" s="248"/>
      <c r="M2401" s="249"/>
      <c r="N2401" s="250"/>
      <c r="O2401" s="250"/>
      <c r="P2401" s="250"/>
      <c r="Q2401" s="250"/>
      <c r="R2401" s="250"/>
      <c r="S2401" s="250"/>
      <c r="T2401" s="251"/>
      <c r="AT2401" s="252" t="s">
        <v>162</v>
      </c>
      <c r="AU2401" s="252" t="s">
        <v>86</v>
      </c>
      <c r="AV2401" s="14" t="s">
        <v>160</v>
      </c>
      <c r="AW2401" s="14" t="s">
        <v>41</v>
      </c>
      <c r="AX2401" s="14" t="s">
        <v>84</v>
      </c>
      <c r="AY2401" s="252" t="s">
        <v>153</v>
      </c>
    </row>
    <row r="2402" spans="2:65" s="1" customFormat="1" ht="22.5" customHeight="1">
      <c r="B2402" s="43"/>
      <c r="C2402" s="206" t="s">
        <v>1934</v>
      </c>
      <c r="D2402" s="206" t="s">
        <v>155</v>
      </c>
      <c r="E2402" s="207" t="s">
        <v>1935</v>
      </c>
      <c r="F2402" s="208" t="s">
        <v>1936</v>
      </c>
      <c r="G2402" s="209" t="s">
        <v>158</v>
      </c>
      <c r="H2402" s="210">
        <v>1889.564</v>
      </c>
      <c r="I2402" s="211"/>
      <c r="J2402" s="212">
        <f>ROUND(I2402*H2402,2)</f>
        <v>0</v>
      </c>
      <c r="K2402" s="208" t="s">
        <v>159</v>
      </c>
      <c r="L2402" s="63"/>
      <c r="M2402" s="213" t="s">
        <v>34</v>
      </c>
      <c r="N2402" s="214" t="s">
        <v>48</v>
      </c>
      <c r="O2402" s="44"/>
      <c r="P2402" s="215">
        <f>O2402*H2402</f>
        <v>0</v>
      </c>
      <c r="Q2402" s="215">
        <v>0.0004</v>
      </c>
      <c r="R2402" s="215">
        <f>Q2402*H2402</f>
        <v>0.7558256000000001</v>
      </c>
      <c r="S2402" s="215">
        <v>0</v>
      </c>
      <c r="T2402" s="216">
        <f>S2402*H2402</f>
        <v>0</v>
      </c>
      <c r="AR2402" s="25" t="s">
        <v>288</v>
      </c>
      <c r="AT2402" s="25" t="s">
        <v>155</v>
      </c>
      <c r="AU2402" s="25" t="s">
        <v>86</v>
      </c>
      <c r="AY2402" s="25" t="s">
        <v>153</v>
      </c>
      <c r="BE2402" s="217">
        <f>IF(N2402="základní",J2402,0)</f>
        <v>0</v>
      </c>
      <c r="BF2402" s="217">
        <f>IF(N2402="snížená",J2402,0)</f>
        <v>0</v>
      </c>
      <c r="BG2402" s="217">
        <f>IF(N2402="zákl. přenesená",J2402,0)</f>
        <v>0</v>
      </c>
      <c r="BH2402" s="217">
        <f>IF(N2402="sníž. přenesená",J2402,0)</f>
        <v>0</v>
      </c>
      <c r="BI2402" s="217">
        <f>IF(N2402="nulová",J2402,0)</f>
        <v>0</v>
      </c>
      <c r="BJ2402" s="25" t="s">
        <v>84</v>
      </c>
      <c r="BK2402" s="217">
        <f>ROUND(I2402*H2402,2)</f>
        <v>0</v>
      </c>
      <c r="BL2402" s="25" t="s">
        <v>288</v>
      </c>
      <c r="BM2402" s="25" t="s">
        <v>1937</v>
      </c>
    </row>
    <row r="2403" spans="2:51" s="12" customFormat="1" ht="13.5">
      <c r="B2403" s="218"/>
      <c r="C2403" s="219"/>
      <c r="D2403" s="220" t="s">
        <v>162</v>
      </c>
      <c r="E2403" s="221" t="s">
        <v>34</v>
      </c>
      <c r="F2403" s="222" t="s">
        <v>308</v>
      </c>
      <c r="G2403" s="219"/>
      <c r="H2403" s="223" t="s">
        <v>34</v>
      </c>
      <c r="I2403" s="224"/>
      <c r="J2403" s="219"/>
      <c r="K2403" s="219"/>
      <c r="L2403" s="225"/>
      <c r="M2403" s="226"/>
      <c r="N2403" s="227"/>
      <c r="O2403" s="227"/>
      <c r="P2403" s="227"/>
      <c r="Q2403" s="227"/>
      <c r="R2403" s="227"/>
      <c r="S2403" s="227"/>
      <c r="T2403" s="228"/>
      <c r="AT2403" s="229" t="s">
        <v>162</v>
      </c>
      <c r="AU2403" s="229" t="s">
        <v>86</v>
      </c>
      <c r="AV2403" s="12" t="s">
        <v>84</v>
      </c>
      <c r="AW2403" s="12" t="s">
        <v>41</v>
      </c>
      <c r="AX2403" s="12" t="s">
        <v>77</v>
      </c>
      <c r="AY2403" s="229" t="s">
        <v>153</v>
      </c>
    </row>
    <row r="2404" spans="2:51" s="12" customFormat="1" ht="13.5">
      <c r="B2404" s="218"/>
      <c r="C2404" s="219"/>
      <c r="D2404" s="220" t="s">
        <v>162</v>
      </c>
      <c r="E2404" s="221" t="s">
        <v>34</v>
      </c>
      <c r="F2404" s="222" t="s">
        <v>309</v>
      </c>
      <c r="G2404" s="219"/>
      <c r="H2404" s="223" t="s">
        <v>34</v>
      </c>
      <c r="I2404" s="224"/>
      <c r="J2404" s="219"/>
      <c r="K2404" s="219"/>
      <c r="L2404" s="225"/>
      <c r="M2404" s="226"/>
      <c r="N2404" s="227"/>
      <c r="O2404" s="227"/>
      <c r="P2404" s="227"/>
      <c r="Q2404" s="227"/>
      <c r="R2404" s="227"/>
      <c r="S2404" s="227"/>
      <c r="T2404" s="228"/>
      <c r="AT2404" s="229" t="s">
        <v>162</v>
      </c>
      <c r="AU2404" s="229" t="s">
        <v>86</v>
      </c>
      <c r="AV2404" s="12" t="s">
        <v>84</v>
      </c>
      <c r="AW2404" s="12" t="s">
        <v>41</v>
      </c>
      <c r="AX2404" s="12" t="s">
        <v>77</v>
      </c>
      <c r="AY2404" s="229" t="s">
        <v>153</v>
      </c>
    </row>
    <row r="2405" spans="2:51" s="13" customFormat="1" ht="13.5">
      <c r="B2405" s="230"/>
      <c r="C2405" s="231"/>
      <c r="D2405" s="220" t="s">
        <v>162</v>
      </c>
      <c r="E2405" s="232" t="s">
        <v>34</v>
      </c>
      <c r="F2405" s="233" t="s">
        <v>310</v>
      </c>
      <c r="G2405" s="231"/>
      <c r="H2405" s="234">
        <v>33.33</v>
      </c>
      <c r="I2405" s="235"/>
      <c r="J2405" s="231"/>
      <c r="K2405" s="231"/>
      <c r="L2405" s="236"/>
      <c r="M2405" s="237"/>
      <c r="N2405" s="238"/>
      <c r="O2405" s="238"/>
      <c r="P2405" s="238"/>
      <c r="Q2405" s="238"/>
      <c r="R2405" s="238"/>
      <c r="S2405" s="238"/>
      <c r="T2405" s="239"/>
      <c r="AT2405" s="240" t="s">
        <v>162</v>
      </c>
      <c r="AU2405" s="240" t="s">
        <v>86</v>
      </c>
      <c r="AV2405" s="13" t="s">
        <v>86</v>
      </c>
      <c r="AW2405" s="13" t="s">
        <v>41</v>
      </c>
      <c r="AX2405" s="13" t="s">
        <v>77</v>
      </c>
      <c r="AY2405" s="240" t="s">
        <v>153</v>
      </c>
    </row>
    <row r="2406" spans="2:51" s="12" customFormat="1" ht="13.5">
      <c r="B2406" s="218"/>
      <c r="C2406" s="219"/>
      <c r="D2406" s="220" t="s">
        <v>162</v>
      </c>
      <c r="E2406" s="221" t="s">
        <v>34</v>
      </c>
      <c r="F2406" s="222" t="s">
        <v>325</v>
      </c>
      <c r="G2406" s="219"/>
      <c r="H2406" s="223" t="s">
        <v>34</v>
      </c>
      <c r="I2406" s="224"/>
      <c r="J2406" s="219"/>
      <c r="K2406" s="219"/>
      <c r="L2406" s="225"/>
      <c r="M2406" s="226"/>
      <c r="N2406" s="227"/>
      <c r="O2406" s="227"/>
      <c r="P2406" s="227"/>
      <c r="Q2406" s="227"/>
      <c r="R2406" s="227"/>
      <c r="S2406" s="227"/>
      <c r="T2406" s="228"/>
      <c r="AT2406" s="229" t="s">
        <v>162</v>
      </c>
      <c r="AU2406" s="229" t="s">
        <v>86</v>
      </c>
      <c r="AV2406" s="12" t="s">
        <v>84</v>
      </c>
      <c r="AW2406" s="12" t="s">
        <v>41</v>
      </c>
      <c r="AX2406" s="12" t="s">
        <v>77</v>
      </c>
      <c r="AY2406" s="229" t="s">
        <v>153</v>
      </c>
    </row>
    <row r="2407" spans="2:51" s="12" customFormat="1" ht="13.5">
      <c r="B2407" s="218"/>
      <c r="C2407" s="219"/>
      <c r="D2407" s="220" t="s">
        <v>162</v>
      </c>
      <c r="E2407" s="221" t="s">
        <v>34</v>
      </c>
      <c r="F2407" s="222" t="s">
        <v>326</v>
      </c>
      <c r="G2407" s="219"/>
      <c r="H2407" s="223" t="s">
        <v>34</v>
      </c>
      <c r="I2407" s="224"/>
      <c r="J2407" s="219"/>
      <c r="K2407" s="219"/>
      <c r="L2407" s="225"/>
      <c r="M2407" s="226"/>
      <c r="N2407" s="227"/>
      <c r="O2407" s="227"/>
      <c r="P2407" s="227"/>
      <c r="Q2407" s="227"/>
      <c r="R2407" s="227"/>
      <c r="S2407" s="227"/>
      <c r="T2407" s="228"/>
      <c r="AT2407" s="229" t="s">
        <v>162</v>
      </c>
      <c r="AU2407" s="229" t="s">
        <v>86</v>
      </c>
      <c r="AV2407" s="12" t="s">
        <v>84</v>
      </c>
      <c r="AW2407" s="12" t="s">
        <v>41</v>
      </c>
      <c r="AX2407" s="12" t="s">
        <v>77</v>
      </c>
      <c r="AY2407" s="229" t="s">
        <v>153</v>
      </c>
    </row>
    <row r="2408" spans="2:51" s="13" customFormat="1" ht="13.5">
      <c r="B2408" s="230"/>
      <c r="C2408" s="231"/>
      <c r="D2408" s="220" t="s">
        <v>162</v>
      </c>
      <c r="E2408" s="232" t="s">
        <v>34</v>
      </c>
      <c r="F2408" s="233" t="s">
        <v>327</v>
      </c>
      <c r="G2408" s="231"/>
      <c r="H2408" s="234">
        <v>63.229</v>
      </c>
      <c r="I2408" s="235"/>
      <c r="J2408" s="231"/>
      <c r="K2408" s="231"/>
      <c r="L2408" s="236"/>
      <c r="M2408" s="237"/>
      <c r="N2408" s="238"/>
      <c r="O2408" s="238"/>
      <c r="P2408" s="238"/>
      <c r="Q2408" s="238"/>
      <c r="R2408" s="238"/>
      <c r="S2408" s="238"/>
      <c r="T2408" s="239"/>
      <c r="AT2408" s="240" t="s">
        <v>162</v>
      </c>
      <c r="AU2408" s="240" t="s">
        <v>86</v>
      </c>
      <c r="AV2408" s="13" t="s">
        <v>86</v>
      </c>
      <c r="AW2408" s="13" t="s">
        <v>41</v>
      </c>
      <c r="AX2408" s="13" t="s">
        <v>77</v>
      </c>
      <c r="AY2408" s="240" t="s">
        <v>153</v>
      </c>
    </row>
    <row r="2409" spans="2:51" s="12" customFormat="1" ht="13.5">
      <c r="B2409" s="218"/>
      <c r="C2409" s="219"/>
      <c r="D2409" s="220" t="s">
        <v>162</v>
      </c>
      <c r="E2409" s="221" t="s">
        <v>34</v>
      </c>
      <c r="F2409" s="222" t="s">
        <v>1913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162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153</v>
      </c>
    </row>
    <row r="2410" spans="2:51" s="12" customFormat="1" ht="13.5">
      <c r="B2410" s="218"/>
      <c r="C2410" s="219"/>
      <c r="D2410" s="220" t="s">
        <v>162</v>
      </c>
      <c r="E2410" s="221" t="s">
        <v>34</v>
      </c>
      <c r="F2410" s="222" t="s">
        <v>333</v>
      </c>
      <c r="G2410" s="219"/>
      <c r="H2410" s="223" t="s">
        <v>34</v>
      </c>
      <c r="I2410" s="224"/>
      <c r="J2410" s="219"/>
      <c r="K2410" s="219"/>
      <c r="L2410" s="225"/>
      <c r="M2410" s="226"/>
      <c r="N2410" s="227"/>
      <c r="O2410" s="227"/>
      <c r="P2410" s="227"/>
      <c r="Q2410" s="227"/>
      <c r="R2410" s="227"/>
      <c r="S2410" s="227"/>
      <c r="T2410" s="228"/>
      <c r="AT2410" s="229" t="s">
        <v>162</v>
      </c>
      <c r="AU2410" s="229" t="s">
        <v>86</v>
      </c>
      <c r="AV2410" s="12" t="s">
        <v>84</v>
      </c>
      <c r="AW2410" s="12" t="s">
        <v>41</v>
      </c>
      <c r="AX2410" s="12" t="s">
        <v>77</v>
      </c>
      <c r="AY2410" s="229" t="s">
        <v>153</v>
      </c>
    </row>
    <row r="2411" spans="2:51" s="13" customFormat="1" ht="27">
      <c r="B2411" s="230"/>
      <c r="C2411" s="231"/>
      <c r="D2411" s="220" t="s">
        <v>162</v>
      </c>
      <c r="E2411" s="232" t="s">
        <v>34</v>
      </c>
      <c r="F2411" s="233" t="s">
        <v>334</v>
      </c>
      <c r="G2411" s="231"/>
      <c r="H2411" s="234">
        <v>132.979</v>
      </c>
      <c r="I2411" s="235"/>
      <c r="J2411" s="231"/>
      <c r="K2411" s="231"/>
      <c r="L2411" s="236"/>
      <c r="M2411" s="237"/>
      <c r="N2411" s="238"/>
      <c r="O2411" s="238"/>
      <c r="P2411" s="238"/>
      <c r="Q2411" s="238"/>
      <c r="R2411" s="238"/>
      <c r="S2411" s="238"/>
      <c r="T2411" s="239"/>
      <c r="AT2411" s="240" t="s">
        <v>162</v>
      </c>
      <c r="AU2411" s="240" t="s">
        <v>86</v>
      </c>
      <c r="AV2411" s="13" t="s">
        <v>86</v>
      </c>
      <c r="AW2411" s="13" t="s">
        <v>41</v>
      </c>
      <c r="AX2411" s="13" t="s">
        <v>77</v>
      </c>
      <c r="AY2411" s="240" t="s">
        <v>153</v>
      </c>
    </row>
    <row r="2412" spans="2:51" s="13" customFormat="1" ht="27">
      <c r="B2412" s="230"/>
      <c r="C2412" s="231"/>
      <c r="D2412" s="220" t="s">
        <v>162</v>
      </c>
      <c r="E2412" s="232" t="s">
        <v>34</v>
      </c>
      <c r="F2412" s="233" t="s">
        <v>335</v>
      </c>
      <c r="G2412" s="231"/>
      <c r="H2412" s="234">
        <v>159.89</v>
      </c>
      <c r="I2412" s="235"/>
      <c r="J2412" s="231"/>
      <c r="K2412" s="231"/>
      <c r="L2412" s="236"/>
      <c r="M2412" s="237"/>
      <c r="N2412" s="238"/>
      <c r="O2412" s="238"/>
      <c r="P2412" s="238"/>
      <c r="Q2412" s="238"/>
      <c r="R2412" s="238"/>
      <c r="S2412" s="238"/>
      <c r="T2412" s="239"/>
      <c r="AT2412" s="240" t="s">
        <v>162</v>
      </c>
      <c r="AU2412" s="240" t="s">
        <v>86</v>
      </c>
      <c r="AV2412" s="13" t="s">
        <v>86</v>
      </c>
      <c r="AW2412" s="13" t="s">
        <v>41</v>
      </c>
      <c r="AX2412" s="13" t="s">
        <v>77</v>
      </c>
      <c r="AY2412" s="240" t="s">
        <v>153</v>
      </c>
    </row>
    <row r="2413" spans="2:51" s="13" customFormat="1" ht="13.5">
      <c r="B2413" s="230"/>
      <c r="C2413" s="231"/>
      <c r="D2413" s="220" t="s">
        <v>162</v>
      </c>
      <c r="E2413" s="232" t="s">
        <v>34</v>
      </c>
      <c r="F2413" s="233" t="s">
        <v>336</v>
      </c>
      <c r="G2413" s="231"/>
      <c r="H2413" s="234">
        <v>13.899</v>
      </c>
      <c r="I2413" s="235"/>
      <c r="J2413" s="231"/>
      <c r="K2413" s="231"/>
      <c r="L2413" s="236"/>
      <c r="M2413" s="237"/>
      <c r="N2413" s="238"/>
      <c r="O2413" s="238"/>
      <c r="P2413" s="238"/>
      <c r="Q2413" s="238"/>
      <c r="R2413" s="238"/>
      <c r="S2413" s="238"/>
      <c r="T2413" s="239"/>
      <c r="AT2413" s="240" t="s">
        <v>162</v>
      </c>
      <c r="AU2413" s="240" t="s">
        <v>86</v>
      </c>
      <c r="AV2413" s="13" t="s">
        <v>86</v>
      </c>
      <c r="AW2413" s="13" t="s">
        <v>41</v>
      </c>
      <c r="AX2413" s="13" t="s">
        <v>77</v>
      </c>
      <c r="AY2413" s="240" t="s">
        <v>153</v>
      </c>
    </row>
    <row r="2414" spans="2:51" s="12" customFormat="1" ht="13.5">
      <c r="B2414" s="218"/>
      <c r="C2414" s="219"/>
      <c r="D2414" s="220" t="s">
        <v>162</v>
      </c>
      <c r="E2414" s="221" t="s">
        <v>34</v>
      </c>
      <c r="F2414" s="222" t="s">
        <v>337</v>
      </c>
      <c r="G2414" s="219"/>
      <c r="H2414" s="223" t="s">
        <v>34</v>
      </c>
      <c r="I2414" s="224"/>
      <c r="J2414" s="219"/>
      <c r="K2414" s="219"/>
      <c r="L2414" s="225"/>
      <c r="M2414" s="226"/>
      <c r="N2414" s="227"/>
      <c r="O2414" s="227"/>
      <c r="P2414" s="227"/>
      <c r="Q2414" s="227"/>
      <c r="R2414" s="227"/>
      <c r="S2414" s="227"/>
      <c r="T2414" s="228"/>
      <c r="AT2414" s="229" t="s">
        <v>162</v>
      </c>
      <c r="AU2414" s="229" t="s">
        <v>86</v>
      </c>
      <c r="AV2414" s="12" t="s">
        <v>84</v>
      </c>
      <c r="AW2414" s="12" t="s">
        <v>41</v>
      </c>
      <c r="AX2414" s="12" t="s">
        <v>77</v>
      </c>
      <c r="AY2414" s="229" t="s">
        <v>153</v>
      </c>
    </row>
    <row r="2415" spans="2:51" s="13" customFormat="1" ht="13.5">
      <c r="B2415" s="230"/>
      <c r="C2415" s="231"/>
      <c r="D2415" s="220" t="s">
        <v>162</v>
      </c>
      <c r="E2415" s="232" t="s">
        <v>34</v>
      </c>
      <c r="F2415" s="233" t="s">
        <v>1914</v>
      </c>
      <c r="G2415" s="231"/>
      <c r="H2415" s="234">
        <v>61.247</v>
      </c>
      <c r="I2415" s="235"/>
      <c r="J2415" s="231"/>
      <c r="K2415" s="231"/>
      <c r="L2415" s="236"/>
      <c r="M2415" s="237"/>
      <c r="N2415" s="238"/>
      <c r="O2415" s="238"/>
      <c r="P2415" s="238"/>
      <c r="Q2415" s="238"/>
      <c r="R2415" s="238"/>
      <c r="S2415" s="238"/>
      <c r="T2415" s="239"/>
      <c r="AT2415" s="240" t="s">
        <v>162</v>
      </c>
      <c r="AU2415" s="240" t="s">
        <v>86</v>
      </c>
      <c r="AV2415" s="13" t="s">
        <v>86</v>
      </c>
      <c r="AW2415" s="13" t="s">
        <v>41</v>
      </c>
      <c r="AX2415" s="13" t="s">
        <v>77</v>
      </c>
      <c r="AY2415" s="240" t="s">
        <v>153</v>
      </c>
    </row>
    <row r="2416" spans="2:51" s="13" customFormat="1" ht="27">
      <c r="B2416" s="230"/>
      <c r="C2416" s="231"/>
      <c r="D2416" s="220" t="s">
        <v>162</v>
      </c>
      <c r="E2416" s="232" t="s">
        <v>34</v>
      </c>
      <c r="F2416" s="233" t="s">
        <v>1915</v>
      </c>
      <c r="G2416" s="231"/>
      <c r="H2416" s="234">
        <v>156.876</v>
      </c>
      <c r="I2416" s="235"/>
      <c r="J2416" s="231"/>
      <c r="K2416" s="231"/>
      <c r="L2416" s="236"/>
      <c r="M2416" s="237"/>
      <c r="N2416" s="238"/>
      <c r="O2416" s="238"/>
      <c r="P2416" s="238"/>
      <c r="Q2416" s="238"/>
      <c r="R2416" s="238"/>
      <c r="S2416" s="238"/>
      <c r="T2416" s="239"/>
      <c r="AT2416" s="240" t="s">
        <v>162</v>
      </c>
      <c r="AU2416" s="240" t="s">
        <v>86</v>
      </c>
      <c r="AV2416" s="13" t="s">
        <v>86</v>
      </c>
      <c r="AW2416" s="13" t="s">
        <v>41</v>
      </c>
      <c r="AX2416" s="13" t="s">
        <v>77</v>
      </c>
      <c r="AY2416" s="240" t="s">
        <v>153</v>
      </c>
    </row>
    <row r="2417" spans="2:51" s="13" customFormat="1" ht="27">
      <c r="B2417" s="230"/>
      <c r="C2417" s="231"/>
      <c r="D2417" s="220" t="s">
        <v>162</v>
      </c>
      <c r="E2417" s="232" t="s">
        <v>34</v>
      </c>
      <c r="F2417" s="233" t="s">
        <v>1916</v>
      </c>
      <c r="G2417" s="231"/>
      <c r="H2417" s="234">
        <v>123.177</v>
      </c>
      <c r="I2417" s="235"/>
      <c r="J2417" s="231"/>
      <c r="K2417" s="231"/>
      <c r="L2417" s="236"/>
      <c r="M2417" s="237"/>
      <c r="N2417" s="238"/>
      <c r="O2417" s="238"/>
      <c r="P2417" s="238"/>
      <c r="Q2417" s="238"/>
      <c r="R2417" s="238"/>
      <c r="S2417" s="238"/>
      <c r="T2417" s="239"/>
      <c r="AT2417" s="240" t="s">
        <v>162</v>
      </c>
      <c r="AU2417" s="240" t="s">
        <v>86</v>
      </c>
      <c r="AV2417" s="13" t="s">
        <v>86</v>
      </c>
      <c r="AW2417" s="13" t="s">
        <v>41</v>
      </c>
      <c r="AX2417" s="13" t="s">
        <v>77</v>
      </c>
      <c r="AY2417" s="240" t="s">
        <v>153</v>
      </c>
    </row>
    <row r="2418" spans="2:51" s="12" customFormat="1" ht="13.5">
      <c r="B2418" s="218"/>
      <c r="C2418" s="219"/>
      <c r="D2418" s="220" t="s">
        <v>162</v>
      </c>
      <c r="E2418" s="221" t="s">
        <v>34</v>
      </c>
      <c r="F2418" s="222" t="s">
        <v>681</v>
      </c>
      <c r="G2418" s="219"/>
      <c r="H2418" s="223" t="s">
        <v>34</v>
      </c>
      <c r="I2418" s="224"/>
      <c r="J2418" s="219"/>
      <c r="K2418" s="219"/>
      <c r="L2418" s="225"/>
      <c r="M2418" s="226"/>
      <c r="N2418" s="227"/>
      <c r="O2418" s="227"/>
      <c r="P2418" s="227"/>
      <c r="Q2418" s="227"/>
      <c r="R2418" s="227"/>
      <c r="S2418" s="227"/>
      <c r="T2418" s="228"/>
      <c r="AT2418" s="229" t="s">
        <v>162</v>
      </c>
      <c r="AU2418" s="229" t="s">
        <v>86</v>
      </c>
      <c r="AV2418" s="12" t="s">
        <v>84</v>
      </c>
      <c r="AW2418" s="12" t="s">
        <v>41</v>
      </c>
      <c r="AX2418" s="12" t="s">
        <v>77</v>
      </c>
      <c r="AY2418" s="229" t="s">
        <v>153</v>
      </c>
    </row>
    <row r="2419" spans="2:51" s="13" customFormat="1" ht="27">
      <c r="B2419" s="230"/>
      <c r="C2419" s="231"/>
      <c r="D2419" s="220" t="s">
        <v>162</v>
      </c>
      <c r="E2419" s="232" t="s">
        <v>34</v>
      </c>
      <c r="F2419" s="233" t="s">
        <v>757</v>
      </c>
      <c r="G2419" s="231"/>
      <c r="H2419" s="234">
        <v>113.878</v>
      </c>
      <c r="I2419" s="235"/>
      <c r="J2419" s="231"/>
      <c r="K2419" s="231"/>
      <c r="L2419" s="236"/>
      <c r="M2419" s="237"/>
      <c r="N2419" s="238"/>
      <c r="O2419" s="238"/>
      <c r="P2419" s="238"/>
      <c r="Q2419" s="238"/>
      <c r="R2419" s="238"/>
      <c r="S2419" s="238"/>
      <c r="T2419" s="239"/>
      <c r="AT2419" s="240" t="s">
        <v>162</v>
      </c>
      <c r="AU2419" s="240" t="s">
        <v>86</v>
      </c>
      <c r="AV2419" s="13" t="s">
        <v>86</v>
      </c>
      <c r="AW2419" s="13" t="s">
        <v>41</v>
      </c>
      <c r="AX2419" s="13" t="s">
        <v>77</v>
      </c>
      <c r="AY2419" s="240" t="s">
        <v>153</v>
      </c>
    </row>
    <row r="2420" spans="2:51" s="13" customFormat="1" ht="27">
      <c r="B2420" s="230"/>
      <c r="C2420" s="231"/>
      <c r="D2420" s="220" t="s">
        <v>162</v>
      </c>
      <c r="E2420" s="232" t="s">
        <v>34</v>
      </c>
      <c r="F2420" s="233" t="s">
        <v>758</v>
      </c>
      <c r="G2420" s="231"/>
      <c r="H2420" s="234">
        <v>145.089</v>
      </c>
      <c r="I2420" s="235"/>
      <c r="J2420" s="231"/>
      <c r="K2420" s="231"/>
      <c r="L2420" s="236"/>
      <c r="M2420" s="237"/>
      <c r="N2420" s="238"/>
      <c r="O2420" s="238"/>
      <c r="P2420" s="238"/>
      <c r="Q2420" s="238"/>
      <c r="R2420" s="238"/>
      <c r="S2420" s="238"/>
      <c r="T2420" s="239"/>
      <c r="AT2420" s="240" t="s">
        <v>162</v>
      </c>
      <c r="AU2420" s="240" t="s">
        <v>86</v>
      </c>
      <c r="AV2420" s="13" t="s">
        <v>86</v>
      </c>
      <c r="AW2420" s="13" t="s">
        <v>41</v>
      </c>
      <c r="AX2420" s="13" t="s">
        <v>77</v>
      </c>
      <c r="AY2420" s="240" t="s">
        <v>153</v>
      </c>
    </row>
    <row r="2421" spans="2:51" s="13" customFormat="1" ht="13.5">
      <c r="B2421" s="230"/>
      <c r="C2421" s="231"/>
      <c r="D2421" s="220" t="s">
        <v>162</v>
      </c>
      <c r="E2421" s="232" t="s">
        <v>34</v>
      </c>
      <c r="F2421" s="233" t="s">
        <v>759</v>
      </c>
      <c r="G2421" s="231"/>
      <c r="H2421" s="234">
        <v>14.17</v>
      </c>
      <c r="I2421" s="235"/>
      <c r="J2421" s="231"/>
      <c r="K2421" s="231"/>
      <c r="L2421" s="236"/>
      <c r="M2421" s="237"/>
      <c r="N2421" s="238"/>
      <c r="O2421" s="238"/>
      <c r="P2421" s="238"/>
      <c r="Q2421" s="238"/>
      <c r="R2421" s="238"/>
      <c r="S2421" s="238"/>
      <c r="T2421" s="239"/>
      <c r="AT2421" s="240" t="s">
        <v>162</v>
      </c>
      <c r="AU2421" s="240" t="s">
        <v>86</v>
      </c>
      <c r="AV2421" s="13" t="s">
        <v>86</v>
      </c>
      <c r="AW2421" s="13" t="s">
        <v>41</v>
      </c>
      <c r="AX2421" s="13" t="s">
        <v>77</v>
      </c>
      <c r="AY2421" s="240" t="s">
        <v>153</v>
      </c>
    </row>
    <row r="2422" spans="2:51" s="12" customFormat="1" ht="13.5">
      <c r="B2422" s="218"/>
      <c r="C2422" s="219"/>
      <c r="D2422" s="220" t="s">
        <v>162</v>
      </c>
      <c r="E2422" s="221" t="s">
        <v>34</v>
      </c>
      <c r="F2422" s="222" t="s">
        <v>760</v>
      </c>
      <c r="G2422" s="219"/>
      <c r="H2422" s="223" t="s">
        <v>34</v>
      </c>
      <c r="I2422" s="224"/>
      <c r="J2422" s="219"/>
      <c r="K2422" s="219"/>
      <c r="L2422" s="225"/>
      <c r="M2422" s="226"/>
      <c r="N2422" s="227"/>
      <c r="O2422" s="227"/>
      <c r="P2422" s="227"/>
      <c r="Q2422" s="227"/>
      <c r="R2422" s="227"/>
      <c r="S2422" s="227"/>
      <c r="T2422" s="228"/>
      <c r="AT2422" s="229" t="s">
        <v>162</v>
      </c>
      <c r="AU2422" s="229" t="s">
        <v>86</v>
      </c>
      <c r="AV2422" s="12" t="s">
        <v>84</v>
      </c>
      <c r="AW2422" s="12" t="s">
        <v>41</v>
      </c>
      <c r="AX2422" s="12" t="s">
        <v>77</v>
      </c>
      <c r="AY2422" s="229" t="s">
        <v>153</v>
      </c>
    </row>
    <row r="2423" spans="2:51" s="13" customFormat="1" ht="27">
      <c r="B2423" s="230"/>
      <c r="C2423" s="231"/>
      <c r="D2423" s="220" t="s">
        <v>162</v>
      </c>
      <c r="E2423" s="232" t="s">
        <v>34</v>
      </c>
      <c r="F2423" s="233" t="s">
        <v>761</v>
      </c>
      <c r="G2423" s="231"/>
      <c r="H2423" s="234">
        <v>141.615</v>
      </c>
      <c r="I2423" s="235"/>
      <c r="J2423" s="231"/>
      <c r="K2423" s="231"/>
      <c r="L2423" s="236"/>
      <c r="M2423" s="237"/>
      <c r="N2423" s="238"/>
      <c r="O2423" s="238"/>
      <c r="P2423" s="238"/>
      <c r="Q2423" s="238"/>
      <c r="R2423" s="238"/>
      <c r="S2423" s="238"/>
      <c r="T2423" s="239"/>
      <c r="AT2423" s="240" t="s">
        <v>162</v>
      </c>
      <c r="AU2423" s="240" t="s">
        <v>86</v>
      </c>
      <c r="AV2423" s="13" t="s">
        <v>86</v>
      </c>
      <c r="AW2423" s="13" t="s">
        <v>41</v>
      </c>
      <c r="AX2423" s="13" t="s">
        <v>77</v>
      </c>
      <c r="AY2423" s="240" t="s">
        <v>153</v>
      </c>
    </row>
    <row r="2424" spans="2:51" s="12" customFormat="1" ht="13.5">
      <c r="B2424" s="218"/>
      <c r="C2424" s="219"/>
      <c r="D2424" s="220" t="s">
        <v>162</v>
      </c>
      <c r="E2424" s="221" t="s">
        <v>34</v>
      </c>
      <c r="F2424" s="222" t="s">
        <v>326</v>
      </c>
      <c r="G2424" s="219"/>
      <c r="H2424" s="223" t="s">
        <v>34</v>
      </c>
      <c r="I2424" s="224"/>
      <c r="J2424" s="219"/>
      <c r="K2424" s="219"/>
      <c r="L2424" s="225"/>
      <c r="M2424" s="226"/>
      <c r="N2424" s="227"/>
      <c r="O2424" s="227"/>
      <c r="P2424" s="227"/>
      <c r="Q2424" s="227"/>
      <c r="R2424" s="227"/>
      <c r="S2424" s="227"/>
      <c r="T2424" s="228"/>
      <c r="AT2424" s="229" t="s">
        <v>162</v>
      </c>
      <c r="AU2424" s="229" t="s">
        <v>86</v>
      </c>
      <c r="AV2424" s="12" t="s">
        <v>84</v>
      </c>
      <c r="AW2424" s="12" t="s">
        <v>41</v>
      </c>
      <c r="AX2424" s="12" t="s">
        <v>77</v>
      </c>
      <c r="AY2424" s="229" t="s">
        <v>153</v>
      </c>
    </row>
    <row r="2425" spans="2:51" s="13" customFormat="1" ht="27">
      <c r="B2425" s="230"/>
      <c r="C2425" s="231"/>
      <c r="D2425" s="220" t="s">
        <v>162</v>
      </c>
      <c r="E2425" s="232" t="s">
        <v>34</v>
      </c>
      <c r="F2425" s="233" t="s">
        <v>762</v>
      </c>
      <c r="G2425" s="231"/>
      <c r="H2425" s="234">
        <v>126.268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162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153</v>
      </c>
    </row>
    <row r="2426" spans="2:51" s="12" customFormat="1" ht="13.5">
      <c r="B2426" s="218"/>
      <c r="C2426" s="219"/>
      <c r="D2426" s="220" t="s">
        <v>162</v>
      </c>
      <c r="E2426" s="221" t="s">
        <v>34</v>
      </c>
      <c r="F2426" s="222" t="s">
        <v>469</v>
      </c>
      <c r="G2426" s="219"/>
      <c r="H2426" s="223" t="s">
        <v>34</v>
      </c>
      <c r="I2426" s="224"/>
      <c r="J2426" s="219"/>
      <c r="K2426" s="219"/>
      <c r="L2426" s="225"/>
      <c r="M2426" s="226"/>
      <c r="N2426" s="227"/>
      <c r="O2426" s="227"/>
      <c r="P2426" s="227"/>
      <c r="Q2426" s="227"/>
      <c r="R2426" s="227"/>
      <c r="S2426" s="227"/>
      <c r="T2426" s="228"/>
      <c r="AT2426" s="229" t="s">
        <v>162</v>
      </c>
      <c r="AU2426" s="229" t="s">
        <v>86</v>
      </c>
      <c r="AV2426" s="12" t="s">
        <v>84</v>
      </c>
      <c r="AW2426" s="12" t="s">
        <v>41</v>
      </c>
      <c r="AX2426" s="12" t="s">
        <v>77</v>
      </c>
      <c r="AY2426" s="229" t="s">
        <v>153</v>
      </c>
    </row>
    <row r="2427" spans="2:51" s="13" customFormat="1" ht="27">
      <c r="B2427" s="230"/>
      <c r="C2427" s="231"/>
      <c r="D2427" s="220" t="s">
        <v>162</v>
      </c>
      <c r="E2427" s="232" t="s">
        <v>34</v>
      </c>
      <c r="F2427" s="233" t="s">
        <v>763</v>
      </c>
      <c r="G2427" s="231"/>
      <c r="H2427" s="234">
        <v>103.773</v>
      </c>
      <c r="I2427" s="235"/>
      <c r="J2427" s="231"/>
      <c r="K2427" s="231"/>
      <c r="L2427" s="236"/>
      <c r="M2427" s="237"/>
      <c r="N2427" s="238"/>
      <c r="O2427" s="238"/>
      <c r="P2427" s="238"/>
      <c r="Q2427" s="238"/>
      <c r="R2427" s="238"/>
      <c r="S2427" s="238"/>
      <c r="T2427" s="239"/>
      <c r="AT2427" s="240" t="s">
        <v>162</v>
      </c>
      <c r="AU2427" s="240" t="s">
        <v>86</v>
      </c>
      <c r="AV2427" s="13" t="s">
        <v>86</v>
      </c>
      <c r="AW2427" s="13" t="s">
        <v>41</v>
      </c>
      <c r="AX2427" s="13" t="s">
        <v>77</v>
      </c>
      <c r="AY2427" s="240" t="s">
        <v>153</v>
      </c>
    </row>
    <row r="2428" spans="2:51" s="12" customFormat="1" ht="13.5">
      <c r="B2428" s="218"/>
      <c r="C2428" s="219"/>
      <c r="D2428" s="220" t="s">
        <v>162</v>
      </c>
      <c r="E2428" s="221" t="s">
        <v>34</v>
      </c>
      <c r="F2428" s="222" t="s">
        <v>764</v>
      </c>
      <c r="G2428" s="219"/>
      <c r="H2428" s="223" t="s">
        <v>34</v>
      </c>
      <c r="I2428" s="224"/>
      <c r="J2428" s="219"/>
      <c r="K2428" s="219"/>
      <c r="L2428" s="225"/>
      <c r="M2428" s="226"/>
      <c r="N2428" s="227"/>
      <c r="O2428" s="227"/>
      <c r="P2428" s="227"/>
      <c r="Q2428" s="227"/>
      <c r="R2428" s="227"/>
      <c r="S2428" s="227"/>
      <c r="T2428" s="228"/>
      <c r="AT2428" s="229" t="s">
        <v>162</v>
      </c>
      <c r="AU2428" s="229" t="s">
        <v>86</v>
      </c>
      <c r="AV2428" s="12" t="s">
        <v>84</v>
      </c>
      <c r="AW2428" s="12" t="s">
        <v>41</v>
      </c>
      <c r="AX2428" s="12" t="s">
        <v>77</v>
      </c>
      <c r="AY2428" s="229" t="s">
        <v>153</v>
      </c>
    </row>
    <row r="2429" spans="2:51" s="13" customFormat="1" ht="27">
      <c r="B2429" s="230"/>
      <c r="C2429" s="231"/>
      <c r="D2429" s="220" t="s">
        <v>162</v>
      </c>
      <c r="E2429" s="232" t="s">
        <v>34</v>
      </c>
      <c r="F2429" s="233" t="s">
        <v>765</v>
      </c>
      <c r="G2429" s="231"/>
      <c r="H2429" s="234">
        <v>84.967</v>
      </c>
      <c r="I2429" s="235"/>
      <c r="J2429" s="231"/>
      <c r="K2429" s="231"/>
      <c r="L2429" s="236"/>
      <c r="M2429" s="237"/>
      <c r="N2429" s="238"/>
      <c r="O2429" s="238"/>
      <c r="P2429" s="238"/>
      <c r="Q2429" s="238"/>
      <c r="R2429" s="238"/>
      <c r="S2429" s="238"/>
      <c r="T2429" s="239"/>
      <c r="AT2429" s="240" t="s">
        <v>162</v>
      </c>
      <c r="AU2429" s="240" t="s">
        <v>86</v>
      </c>
      <c r="AV2429" s="13" t="s">
        <v>86</v>
      </c>
      <c r="AW2429" s="13" t="s">
        <v>41</v>
      </c>
      <c r="AX2429" s="13" t="s">
        <v>77</v>
      </c>
      <c r="AY2429" s="240" t="s">
        <v>153</v>
      </c>
    </row>
    <row r="2430" spans="2:51" s="12" customFormat="1" ht="13.5">
      <c r="B2430" s="218"/>
      <c r="C2430" s="219"/>
      <c r="D2430" s="220" t="s">
        <v>162</v>
      </c>
      <c r="E2430" s="221" t="s">
        <v>34</v>
      </c>
      <c r="F2430" s="222" t="s">
        <v>766</v>
      </c>
      <c r="G2430" s="219"/>
      <c r="H2430" s="223" t="s">
        <v>34</v>
      </c>
      <c r="I2430" s="224"/>
      <c r="J2430" s="219"/>
      <c r="K2430" s="219"/>
      <c r="L2430" s="225"/>
      <c r="M2430" s="226"/>
      <c r="N2430" s="227"/>
      <c r="O2430" s="227"/>
      <c r="P2430" s="227"/>
      <c r="Q2430" s="227"/>
      <c r="R2430" s="227"/>
      <c r="S2430" s="227"/>
      <c r="T2430" s="228"/>
      <c r="AT2430" s="229" t="s">
        <v>162</v>
      </c>
      <c r="AU2430" s="229" t="s">
        <v>86</v>
      </c>
      <c r="AV2430" s="12" t="s">
        <v>84</v>
      </c>
      <c r="AW2430" s="12" t="s">
        <v>41</v>
      </c>
      <c r="AX2430" s="12" t="s">
        <v>77</v>
      </c>
      <c r="AY2430" s="229" t="s">
        <v>153</v>
      </c>
    </row>
    <row r="2431" spans="2:51" s="13" customFormat="1" ht="13.5">
      <c r="B2431" s="230"/>
      <c r="C2431" s="231"/>
      <c r="D2431" s="220" t="s">
        <v>162</v>
      </c>
      <c r="E2431" s="232" t="s">
        <v>34</v>
      </c>
      <c r="F2431" s="233" t="s">
        <v>767</v>
      </c>
      <c r="G2431" s="231"/>
      <c r="H2431" s="234">
        <v>1.347</v>
      </c>
      <c r="I2431" s="235"/>
      <c r="J2431" s="231"/>
      <c r="K2431" s="231"/>
      <c r="L2431" s="236"/>
      <c r="M2431" s="237"/>
      <c r="N2431" s="238"/>
      <c r="O2431" s="238"/>
      <c r="P2431" s="238"/>
      <c r="Q2431" s="238"/>
      <c r="R2431" s="238"/>
      <c r="S2431" s="238"/>
      <c r="T2431" s="239"/>
      <c r="AT2431" s="240" t="s">
        <v>162</v>
      </c>
      <c r="AU2431" s="240" t="s">
        <v>86</v>
      </c>
      <c r="AV2431" s="13" t="s">
        <v>86</v>
      </c>
      <c r="AW2431" s="13" t="s">
        <v>41</v>
      </c>
      <c r="AX2431" s="13" t="s">
        <v>77</v>
      </c>
      <c r="AY2431" s="240" t="s">
        <v>153</v>
      </c>
    </row>
    <row r="2432" spans="2:51" s="12" customFormat="1" ht="13.5">
      <c r="B2432" s="218"/>
      <c r="C2432" s="219"/>
      <c r="D2432" s="220" t="s">
        <v>162</v>
      </c>
      <c r="E2432" s="221" t="s">
        <v>34</v>
      </c>
      <c r="F2432" s="222" t="s">
        <v>717</v>
      </c>
      <c r="G2432" s="219"/>
      <c r="H2432" s="223" t="s">
        <v>34</v>
      </c>
      <c r="I2432" s="224"/>
      <c r="J2432" s="219"/>
      <c r="K2432" s="219"/>
      <c r="L2432" s="225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162</v>
      </c>
      <c r="AU2432" s="229" t="s">
        <v>86</v>
      </c>
      <c r="AV2432" s="12" t="s">
        <v>84</v>
      </c>
      <c r="AW2432" s="12" t="s">
        <v>41</v>
      </c>
      <c r="AX2432" s="12" t="s">
        <v>77</v>
      </c>
      <c r="AY2432" s="229" t="s">
        <v>153</v>
      </c>
    </row>
    <row r="2433" spans="2:51" s="13" customFormat="1" ht="13.5">
      <c r="B2433" s="230"/>
      <c r="C2433" s="231"/>
      <c r="D2433" s="220" t="s">
        <v>162</v>
      </c>
      <c r="E2433" s="232" t="s">
        <v>34</v>
      </c>
      <c r="F2433" s="233" t="s">
        <v>231</v>
      </c>
      <c r="G2433" s="231"/>
      <c r="H2433" s="234">
        <v>593.3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162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153</v>
      </c>
    </row>
    <row r="2434" spans="2:51" s="12" customFormat="1" ht="13.5">
      <c r="B2434" s="218"/>
      <c r="C2434" s="219"/>
      <c r="D2434" s="220" t="s">
        <v>162</v>
      </c>
      <c r="E2434" s="221" t="s">
        <v>34</v>
      </c>
      <c r="F2434" s="222" t="s">
        <v>729</v>
      </c>
      <c r="G2434" s="219"/>
      <c r="H2434" s="223" t="s">
        <v>34</v>
      </c>
      <c r="I2434" s="224"/>
      <c r="J2434" s="219"/>
      <c r="K2434" s="219"/>
      <c r="L2434" s="225"/>
      <c r="M2434" s="226"/>
      <c r="N2434" s="227"/>
      <c r="O2434" s="227"/>
      <c r="P2434" s="227"/>
      <c r="Q2434" s="227"/>
      <c r="R2434" s="227"/>
      <c r="S2434" s="227"/>
      <c r="T2434" s="228"/>
      <c r="AT2434" s="229" t="s">
        <v>162</v>
      </c>
      <c r="AU2434" s="229" t="s">
        <v>86</v>
      </c>
      <c r="AV2434" s="12" t="s">
        <v>84</v>
      </c>
      <c r="AW2434" s="12" t="s">
        <v>41</v>
      </c>
      <c r="AX2434" s="12" t="s">
        <v>77</v>
      </c>
      <c r="AY2434" s="229" t="s">
        <v>153</v>
      </c>
    </row>
    <row r="2435" spans="2:51" s="12" customFormat="1" ht="13.5">
      <c r="B2435" s="218"/>
      <c r="C2435" s="219"/>
      <c r="D2435" s="220" t="s">
        <v>162</v>
      </c>
      <c r="E2435" s="221" t="s">
        <v>34</v>
      </c>
      <c r="F2435" s="222" t="s">
        <v>730</v>
      </c>
      <c r="G2435" s="219"/>
      <c r="H2435" s="223" t="s">
        <v>34</v>
      </c>
      <c r="I2435" s="224"/>
      <c r="J2435" s="219"/>
      <c r="K2435" s="219"/>
      <c r="L2435" s="225"/>
      <c r="M2435" s="226"/>
      <c r="N2435" s="227"/>
      <c r="O2435" s="227"/>
      <c r="P2435" s="227"/>
      <c r="Q2435" s="227"/>
      <c r="R2435" s="227"/>
      <c r="S2435" s="227"/>
      <c r="T2435" s="228"/>
      <c r="AT2435" s="229" t="s">
        <v>162</v>
      </c>
      <c r="AU2435" s="229" t="s">
        <v>86</v>
      </c>
      <c r="AV2435" s="12" t="s">
        <v>84</v>
      </c>
      <c r="AW2435" s="12" t="s">
        <v>41</v>
      </c>
      <c r="AX2435" s="12" t="s">
        <v>77</v>
      </c>
      <c r="AY2435" s="229" t="s">
        <v>153</v>
      </c>
    </row>
    <row r="2436" spans="2:51" s="12" customFormat="1" ht="13.5">
      <c r="B2436" s="218"/>
      <c r="C2436" s="219"/>
      <c r="D2436" s="220" t="s">
        <v>162</v>
      </c>
      <c r="E2436" s="221" t="s">
        <v>34</v>
      </c>
      <c r="F2436" s="222" t="s">
        <v>333</v>
      </c>
      <c r="G2436" s="219"/>
      <c r="H2436" s="223" t="s">
        <v>34</v>
      </c>
      <c r="I2436" s="224"/>
      <c r="J2436" s="219"/>
      <c r="K2436" s="219"/>
      <c r="L2436" s="225"/>
      <c r="M2436" s="226"/>
      <c r="N2436" s="227"/>
      <c r="O2436" s="227"/>
      <c r="P2436" s="227"/>
      <c r="Q2436" s="227"/>
      <c r="R2436" s="227"/>
      <c r="S2436" s="227"/>
      <c r="T2436" s="228"/>
      <c r="AT2436" s="229" t="s">
        <v>162</v>
      </c>
      <c r="AU2436" s="229" t="s">
        <v>86</v>
      </c>
      <c r="AV2436" s="12" t="s">
        <v>84</v>
      </c>
      <c r="AW2436" s="12" t="s">
        <v>41</v>
      </c>
      <c r="AX2436" s="12" t="s">
        <v>77</v>
      </c>
      <c r="AY2436" s="229" t="s">
        <v>153</v>
      </c>
    </row>
    <row r="2437" spans="2:51" s="13" customFormat="1" ht="13.5">
      <c r="B2437" s="230"/>
      <c r="C2437" s="231"/>
      <c r="D2437" s="220" t="s">
        <v>162</v>
      </c>
      <c r="E2437" s="232" t="s">
        <v>34</v>
      </c>
      <c r="F2437" s="233" t="s">
        <v>731</v>
      </c>
      <c r="G2437" s="231"/>
      <c r="H2437" s="234">
        <v>12.236</v>
      </c>
      <c r="I2437" s="235"/>
      <c r="J2437" s="231"/>
      <c r="K2437" s="231"/>
      <c r="L2437" s="236"/>
      <c r="M2437" s="237"/>
      <c r="N2437" s="238"/>
      <c r="O2437" s="238"/>
      <c r="P2437" s="238"/>
      <c r="Q2437" s="238"/>
      <c r="R2437" s="238"/>
      <c r="S2437" s="238"/>
      <c r="T2437" s="239"/>
      <c r="AT2437" s="240" t="s">
        <v>162</v>
      </c>
      <c r="AU2437" s="240" t="s">
        <v>86</v>
      </c>
      <c r="AV2437" s="13" t="s">
        <v>86</v>
      </c>
      <c r="AW2437" s="13" t="s">
        <v>41</v>
      </c>
      <c r="AX2437" s="13" t="s">
        <v>77</v>
      </c>
      <c r="AY2437" s="240" t="s">
        <v>153</v>
      </c>
    </row>
    <row r="2438" spans="2:51" s="12" customFormat="1" ht="13.5">
      <c r="B2438" s="218"/>
      <c r="C2438" s="219"/>
      <c r="D2438" s="220" t="s">
        <v>162</v>
      </c>
      <c r="E2438" s="221" t="s">
        <v>34</v>
      </c>
      <c r="F2438" s="222" t="s">
        <v>337</v>
      </c>
      <c r="G2438" s="219"/>
      <c r="H2438" s="223" t="s">
        <v>34</v>
      </c>
      <c r="I2438" s="224"/>
      <c r="J2438" s="219"/>
      <c r="K2438" s="219"/>
      <c r="L2438" s="225"/>
      <c r="M2438" s="226"/>
      <c r="N2438" s="227"/>
      <c r="O2438" s="227"/>
      <c r="P2438" s="227"/>
      <c r="Q2438" s="227"/>
      <c r="R2438" s="227"/>
      <c r="S2438" s="227"/>
      <c r="T2438" s="228"/>
      <c r="AT2438" s="229" t="s">
        <v>162</v>
      </c>
      <c r="AU2438" s="229" t="s">
        <v>86</v>
      </c>
      <c r="AV2438" s="12" t="s">
        <v>84</v>
      </c>
      <c r="AW2438" s="12" t="s">
        <v>41</v>
      </c>
      <c r="AX2438" s="12" t="s">
        <v>77</v>
      </c>
      <c r="AY2438" s="229" t="s">
        <v>153</v>
      </c>
    </row>
    <row r="2439" spans="2:51" s="13" customFormat="1" ht="13.5">
      <c r="B2439" s="230"/>
      <c r="C2439" s="231"/>
      <c r="D2439" s="220" t="s">
        <v>162</v>
      </c>
      <c r="E2439" s="232" t="s">
        <v>34</v>
      </c>
      <c r="F2439" s="233" t="s">
        <v>732</v>
      </c>
      <c r="G2439" s="231"/>
      <c r="H2439" s="234">
        <v>21.017</v>
      </c>
      <c r="I2439" s="235"/>
      <c r="J2439" s="231"/>
      <c r="K2439" s="231"/>
      <c r="L2439" s="236"/>
      <c r="M2439" s="237"/>
      <c r="N2439" s="238"/>
      <c r="O2439" s="238"/>
      <c r="P2439" s="238"/>
      <c r="Q2439" s="238"/>
      <c r="R2439" s="238"/>
      <c r="S2439" s="238"/>
      <c r="T2439" s="239"/>
      <c r="AT2439" s="240" t="s">
        <v>162</v>
      </c>
      <c r="AU2439" s="240" t="s">
        <v>86</v>
      </c>
      <c r="AV2439" s="13" t="s">
        <v>86</v>
      </c>
      <c r="AW2439" s="13" t="s">
        <v>41</v>
      </c>
      <c r="AX2439" s="13" t="s">
        <v>77</v>
      </c>
      <c r="AY2439" s="240" t="s">
        <v>153</v>
      </c>
    </row>
    <row r="2440" spans="2:51" s="12" customFormat="1" ht="13.5">
      <c r="B2440" s="218"/>
      <c r="C2440" s="219"/>
      <c r="D2440" s="220" t="s">
        <v>162</v>
      </c>
      <c r="E2440" s="221" t="s">
        <v>34</v>
      </c>
      <c r="F2440" s="222" t="s">
        <v>733</v>
      </c>
      <c r="G2440" s="219"/>
      <c r="H2440" s="223" t="s">
        <v>34</v>
      </c>
      <c r="I2440" s="224"/>
      <c r="J2440" s="219"/>
      <c r="K2440" s="219"/>
      <c r="L2440" s="225"/>
      <c r="M2440" s="226"/>
      <c r="N2440" s="227"/>
      <c r="O2440" s="227"/>
      <c r="P2440" s="227"/>
      <c r="Q2440" s="227"/>
      <c r="R2440" s="227"/>
      <c r="S2440" s="227"/>
      <c r="T2440" s="228"/>
      <c r="AT2440" s="229" t="s">
        <v>162</v>
      </c>
      <c r="AU2440" s="229" t="s">
        <v>86</v>
      </c>
      <c r="AV2440" s="12" t="s">
        <v>84</v>
      </c>
      <c r="AW2440" s="12" t="s">
        <v>41</v>
      </c>
      <c r="AX2440" s="12" t="s">
        <v>77</v>
      </c>
      <c r="AY2440" s="229" t="s">
        <v>153</v>
      </c>
    </row>
    <row r="2441" spans="2:51" s="12" customFormat="1" ht="13.5">
      <c r="B2441" s="218"/>
      <c r="C2441" s="219"/>
      <c r="D2441" s="220" t="s">
        <v>162</v>
      </c>
      <c r="E2441" s="221" t="s">
        <v>34</v>
      </c>
      <c r="F2441" s="222" t="s">
        <v>337</v>
      </c>
      <c r="G2441" s="219"/>
      <c r="H2441" s="223" t="s">
        <v>34</v>
      </c>
      <c r="I2441" s="224"/>
      <c r="J2441" s="219"/>
      <c r="K2441" s="219"/>
      <c r="L2441" s="225"/>
      <c r="M2441" s="226"/>
      <c r="N2441" s="227"/>
      <c r="O2441" s="227"/>
      <c r="P2441" s="227"/>
      <c r="Q2441" s="227"/>
      <c r="R2441" s="227"/>
      <c r="S2441" s="227"/>
      <c r="T2441" s="228"/>
      <c r="AT2441" s="229" t="s">
        <v>162</v>
      </c>
      <c r="AU2441" s="229" t="s">
        <v>86</v>
      </c>
      <c r="AV2441" s="12" t="s">
        <v>84</v>
      </c>
      <c r="AW2441" s="12" t="s">
        <v>41</v>
      </c>
      <c r="AX2441" s="12" t="s">
        <v>77</v>
      </c>
      <c r="AY2441" s="229" t="s">
        <v>153</v>
      </c>
    </row>
    <row r="2442" spans="2:51" s="13" customFormat="1" ht="13.5">
      <c r="B2442" s="230"/>
      <c r="C2442" s="231"/>
      <c r="D2442" s="220" t="s">
        <v>162</v>
      </c>
      <c r="E2442" s="232" t="s">
        <v>34</v>
      </c>
      <c r="F2442" s="233" t="s">
        <v>734</v>
      </c>
      <c r="G2442" s="231"/>
      <c r="H2442" s="234">
        <v>15.523</v>
      </c>
      <c r="I2442" s="235"/>
      <c r="J2442" s="231"/>
      <c r="K2442" s="231"/>
      <c r="L2442" s="236"/>
      <c r="M2442" s="237"/>
      <c r="N2442" s="238"/>
      <c r="O2442" s="238"/>
      <c r="P2442" s="238"/>
      <c r="Q2442" s="238"/>
      <c r="R2442" s="238"/>
      <c r="S2442" s="238"/>
      <c r="T2442" s="239"/>
      <c r="AT2442" s="240" t="s">
        <v>162</v>
      </c>
      <c r="AU2442" s="240" t="s">
        <v>86</v>
      </c>
      <c r="AV2442" s="13" t="s">
        <v>86</v>
      </c>
      <c r="AW2442" s="13" t="s">
        <v>41</v>
      </c>
      <c r="AX2442" s="13" t="s">
        <v>77</v>
      </c>
      <c r="AY2442" s="240" t="s">
        <v>153</v>
      </c>
    </row>
    <row r="2443" spans="2:51" s="12" customFormat="1" ht="13.5">
      <c r="B2443" s="218"/>
      <c r="C2443" s="219"/>
      <c r="D2443" s="220" t="s">
        <v>162</v>
      </c>
      <c r="E2443" s="221" t="s">
        <v>34</v>
      </c>
      <c r="F2443" s="222" t="s">
        <v>735</v>
      </c>
      <c r="G2443" s="219"/>
      <c r="H2443" s="223" t="s">
        <v>34</v>
      </c>
      <c r="I2443" s="224"/>
      <c r="J2443" s="219"/>
      <c r="K2443" s="219"/>
      <c r="L2443" s="225"/>
      <c r="M2443" s="226"/>
      <c r="N2443" s="227"/>
      <c r="O2443" s="227"/>
      <c r="P2443" s="227"/>
      <c r="Q2443" s="227"/>
      <c r="R2443" s="227"/>
      <c r="S2443" s="227"/>
      <c r="T2443" s="228"/>
      <c r="AT2443" s="229" t="s">
        <v>162</v>
      </c>
      <c r="AU2443" s="229" t="s">
        <v>86</v>
      </c>
      <c r="AV2443" s="12" t="s">
        <v>84</v>
      </c>
      <c r="AW2443" s="12" t="s">
        <v>41</v>
      </c>
      <c r="AX2443" s="12" t="s">
        <v>77</v>
      </c>
      <c r="AY2443" s="229" t="s">
        <v>153</v>
      </c>
    </row>
    <row r="2444" spans="2:51" s="12" customFormat="1" ht="13.5">
      <c r="B2444" s="218"/>
      <c r="C2444" s="219"/>
      <c r="D2444" s="220" t="s">
        <v>162</v>
      </c>
      <c r="E2444" s="221" t="s">
        <v>34</v>
      </c>
      <c r="F2444" s="222" t="s">
        <v>337</v>
      </c>
      <c r="G2444" s="219"/>
      <c r="H2444" s="223" t="s">
        <v>34</v>
      </c>
      <c r="I2444" s="224"/>
      <c r="J2444" s="219"/>
      <c r="K2444" s="219"/>
      <c r="L2444" s="225"/>
      <c r="M2444" s="226"/>
      <c r="N2444" s="227"/>
      <c r="O2444" s="227"/>
      <c r="P2444" s="227"/>
      <c r="Q2444" s="227"/>
      <c r="R2444" s="227"/>
      <c r="S2444" s="227"/>
      <c r="T2444" s="228"/>
      <c r="AT2444" s="229" t="s">
        <v>162</v>
      </c>
      <c r="AU2444" s="229" t="s">
        <v>86</v>
      </c>
      <c r="AV2444" s="12" t="s">
        <v>84</v>
      </c>
      <c r="AW2444" s="12" t="s">
        <v>41</v>
      </c>
      <c r="AX2444" s="12" t="s">
        <v>77</v>
      </c>
      <c r="AY2444" s="229" t="s">
        <v>153</v>
      </c>
    </row>
    <row r="2445" spans="2:51" s="13" customFormat="1" ht="13.5">
      <c r="B2445" s="230"/>
      <c r="C2445" s="231"/>
      <c r="D2445" s="220" t="s">
        <v>162</v>
      </c>
      <c r="E2445" s="232" t="s">
        <v>34</v>
      </c>
      <c r="F2445" s="233" t="s">
        <v>734</v>
      </c>
      <c r="G2445" s="231"/>
      <c r="H2445" s="234">
        <v>15.523</v>
      </c>
      <c r="I2445" s="235"/>
      <c r="J2445" s="231"/>
      <c r="K2445" s="231"/>
      <c r="L2445" s="236"/>
      <c r="M2445" s="237"/>
      <c r="N2445" s="238"/>
      <c r="O2445" s="238"/>
      <c r="P2445" s="238"/>
      <c r="Q2445" s="238"/>
      <c r="R2445" s="238"/>
      <c r="S2445" s="238"/>
      <c r="T2445" s="239"/>
      <c r="AT2445" s="240" t="s">
        <v>162</v>
      </c>
      <c r="AU2445" s="240" t="s">
        <v>86</v>
      </c>
      <c r="AV2445" s="13" t="s">
        <v>86</v>
      </c>
      <c r="AW2445" s="13" t="s">
        <v>41</v>
      </c>
      <c r="AX2445" s="13" t="s">
        <v>77</v>
      </c>
      <c r="AY2445" s="240" t="s">
        <v>153</v>
      </c>
    </row>
    <row r="2446" spans="2:51" s="12" customFormat="1" ht="13.5">
      <c r="B2446" s="218"/>
      <c r="C2446" s="219"/>
      <c r="D2446" s="220" t="s">
        <v>162</v>
      </c>
      <c r="E2446" s="221" t="s">
        <v>34</v>
      </c>
      <c r="F2446" s="222" t="s">
        <v>736</v>
      </c>
      <c r="G2446" s="219"/>
      <c r="H2446" s="223" t="s">
        <v>34</v>
      </c>
      <c r="I2446" s="224"/>
      <c r="J2446" s="219"/>
      <c r="K2446" s="219"/>
      <c r="L2446" s="225"/>
      <c r="M2446" s="226"/>
      <c r="N2446" s="227"/>
      <c r="O2446" s="227"/>
      <c r="P2446" s="227"/>
      <c r="Q2446" s="227"/>
      <c r="R2446" s="227"/>
      <c r="S2446" s="227"/>
      <c r="T2446" s="228"/>
      <c r="AT2446" s="229" t="s">
        <v>162</v>
      </c>
      <c r="AU2446" s="229" t="s">
        <v>86</v>
      </c>
      <c r="AV2446" s="12" t="s">
        <v>84</v>
      </c>
      <c r="AW2446" s="12" t="s">
        <v>41</v>
      </c>
      <c r="AX2446" s="12" t="s">
        <v>77</v>
      </c>
      <c r="AY2446" s="229" t="s">
        <v>153</v>
      </c>
    </row>
    <row r="2447" spans="2:51" s="13" customFormat="1" ht="13.5">
      <c r="B2447" s="230"/>
      <c r="C2447" s="231"/>
      <c r="D2447" s="220" t="s">
        <v>162</v>
      </c>
      <c r="E2447" s="232" t="s">
        <v>34</v>
      </c>
      <c r="F2447" s="233" t="s">
        <v>737</v>
      </c>
      <c r="G2447" s="231"/>
      <c r="H2447" s="234">
        <v>13.333</v>
      </c>
      <c r="I2447" s="235"/>
      <c r="J2447" s="231"/>
      <c r="K2447" s="231"/>
      <c r="L2447" s="236"/>
      <c r="M2447" s="237"/>
      <c r="N2447" s="238"/>
      <c r="O2447" s="238"/>
      <c r="P2447" s="238"/>
      <c r="Q2447" s="238"/>
      <c r="R2447" s="238"/>
      <c r="S2447" s="238"/>
      <c r="T2447" s="239"/>
      <c r="AT2447" s="240" t="s">
        <v>162</v>
      </c>
      <c r="AU2447" s="240" t="s">
        <v>86</v>
      </c>
      <c r="AV2447" s="13" t="s">
        <v>86</v>
      </c>
      <c r="AW2447" s="13" t="s">
        <v>41</v>
      </c>
      <c r="AX2447" s="13" t="s">
        <v>77</v>
      </c>
      <c r="AY2447" s="240" t="s">
        <v>153</v>
      </c>
    </row>
    <row r="2448" spans="2:51" s="12" customFormat="1" ht="13.5">
      <c r="B2448" s="218"/>
      <c r="C2448" s="219"/>
      <c r="D2448" s="220" t="s">
        <v>162</v>
      </c>
      <c r="E2448" s="221" t="s">
        <v>34</v>
      </c>
      <c r="F2448" s="222" t="s">
        <v>1938</v>
      </c>
      <c r="G2448" s="219"/>
      <c r="H2448" s="223" t="s">
        <v>34</v>
      </c>
      <c r="I2448" s="224"/>
      <c r="J2448" s="219"/>
      <c r="K2448" s="219"/>
      <c r="L2448" s="225"/>
      <c r="M2448" s="226"/>
      <c r="N2448" s="227"/>
      <c r="O2448" s="227"/>
      <c r="P2448" s="227"/>
      <c r="Q2448" s="227"/>
      <c r="R2448" s="227"/>
      <c r="S2448" s="227"/>
      <c r="T2448" s="228"/>
      <c r="AT2448" s="229" t="s">
        <v>162</v>
      </c>
      <c r="AU2448" s="229" t="s">
        <v>86</v>
      </c>
      <c r="AV2448" s="12" t="s">
        <v>84</v>
      </c>
      <c r="AW2448" s="12" t="s">
        <v>41</v>
      </c>
      <c r="AX2448" s="12" t="s">
        <v>77</v>
      </c>
      <c r="AY2448" s="229" t="s">
        <v>153</v>
      </c>
    </row>
    <row r="2449" spans="2:51" s="12" customFormat="1" ht="13.5">
      <c r="B2449" s="218"/>
      <c r="C2449" s="219"/>
      <c r="D2449" s="220" t="s">
        <v>162</v>
      </c>
      <c r="E2449" s="221" t="s">
        <v>34</v>
      </c>
      <c r="F2449" s="222" t="s">
        <v>1921</v>
      </c>
      <c r="G2449" s="219"/>
      <c r="H2449" s="223" t="s">
        <v>34</v>
      </c>
      <c r="I2449" s="224"/>
      <c r="J2449" s="219"/>
      <c r="K2449" s="219"/>
      <c r="L2449" s="225"/>
      <c r="M2449" s="226"/>
      <c r="N2449" s="227"/>
      <c r="O2449" s="227"/>
      <c r="P2449" s="227"/>
      <c r="Q2449" s="227"/>
      <c r="R2449" s="227"/>
      <c r="S2449" s="227"/>
      <c r="T2449" s="228"/>
      <c r="AT2449" s="229" t="s">
        <v>162</v>
      </c>
      <c r="AU2449" s="229" t="s">
        <v>86</v>
      </c>
      <c r="AV2449" s="12" t="s">
        <v>84</v>
      </c>
      <c r="AW2449" s="12" t="s">
        <v>41</v>
      </c>
      <c r="AX2449" s="12" t="s">
        <v>77</v>
      </c>
      <c r="AY2449" s="229" t="s">
        <v>153</v>
      </c>
    </row>
    <row r="2450" spans="2:51" s="12" customFormat="1" ht="13.5">
      <c r="B2450" s="218"/>
      <c r="C2450" s="219"/>
      <c r="D2450" s="220" t="s">
        <v>162</v>
      </c>
      <c r="E2450" s="221" t="s">
        <v>34</v>
      </c>
      <c r="F2450" s="222" t="s">
        <v>187</v>
      </c>
      <c r="G2450" s="219"/>
      <c r="H2450" s="223" t="s">
        <v>34</v>
      </c>
      <c r="I2450" s="224"/>
      <c r="J2450" s="219"/>
      <c r="K2450" s="219"/>
      <c r="L2450" s="225"/>
      <c r="M2450" s="226"/>
      <c r="N2450" s="227"/>
      <c r="O2450" s="227"/>
      <c r="P2450" s="227"/>
      <c r="Q2450" s="227"/>
      <c r="R2450" s="227"/>
      <c r="S2450" s="227"/>
      <c r="T2450" s="228"/>
      <c r="AT2450" s="229" t="s">
        <v>162</v>
      </c>
      <c r="AU2450" s="229" t="s">
        <v>86</v>
      </c>
      <c r="AV2450" s="12" t="s">
        <v>84</v>
      </c>
      <c r="AW2450" s="12" t="s">
        <v>41</v>
      </c>
      <c r="AX2450" s="12" t="s">
        <v>77</v>
      </c>
      <c r="AY2450" s="229" t="s">
        <v>153</v>
      </c>
    </row>
    <row r="2451" spans="2:51" s="13" customFormat="1" ht="13.5">
      <c r="B2451" s="230"/>
      <c r="C2451" s="231"/>
      <c r="D2451" s="220" t="s">
        <v>162</v>
      </c>
      <c r="E2451" s="232" t="s">
        <v>34</v>
      </c>
      <c r="F2451" s="233" t="s">
        <v>1939</v>
      </c>
      <c r="G2451" s="231"/>
      <c r="H2451" s="234">
        <v>-19.019</v>
      </c>
      <c r="I2451" s="235"/>
      <c r="J2451" s="231"/>
      <c r="K2451" s="231"/>
      <c r="L2451" s="236"/>
      <c r="M2451" s="237"/>
      <c r="N2451" s="238"/>
      <c r="O2451" s="238"/>
      <c r="P2451" s="238"/>
      <c r="Q2451" s="238"/>
      <c r="R2451" s="238"/>
      <c r="S2451" s="238"/>
      <c r="T2451" s="239"/>
      <c r="AT2451" s="240" t="s">
        <v>162</v>
      </c>
      <c r="AU2451" s="240" t="s">
        <v>86</v>
      </c>
      <c r="AV2451" s="13" t="s">
        <v>86</v>
      </c>
      <c r="AW2451" s="13" t="s">
        <v>41</v>
      </c>
      <c r="AX2451" s="13" t="s">
        <v>77</v>
      </c>
      <c r="AY2451" s="240" t="s">
        <v>153</v>
      </c>
    </row>
    <row r="2452" spans="2:51" s="13" customFormat="1" ht="13.5">
      <c r="B2452" s="230"/>
      <c r="C2452" s="231"/>
      <c r="D2452" s="220" t="s">
        <v>162</v>
      </c>
      <c r="E2452" s="232" t="s">
        <v>34</v>
      </c>
      <c r="F2452" s="233" t="s">
        <v>1940</v>
      </c>
      <c r="G2452" s="231"/>
      <c r="H2452" s="234">
        <v>-21.615</v>
      </c>
      <c r="I2452" s="235"/>
      <c r="J2452" s="231"/>
      <c r="K2452" s="231"/>
      <c r="L2452" s="236"/>
      <c r="M2452" s="237"/>
      <c r="N2452" s="238"/>
      <c r="O2452" s="238"/>
      <c r="P2452" s="238"/>
      <c r="Q2452" s="238"/>
      <c r="R2452" s="238"/>
      <c r="S2452" s="238"/>
      <c r="T2452" s="239"/>
      <c r="AT2452" s="240" t="s">
        <v>162</v>
      </c>
      <c r="AU2452" s="240" t="s">
        <v>86</v>
      </c>
      <c r="AV2452" s="13" t="s">
        <v>86</v>
      </c>
      <c r="AW2452" s="13" t="s">
        <v>41</v>
      </c>
      <c r="AX2452" s="13" t="s">
        <v>77</v>
      </c>
      <c r="AY2452" s="240" t="s">
        <v>153</v>
      </c>
    </row>
    <row r="2453" spans="2:51" s="12" customFormat="1" ht="13.5">
      <c r="B2453" s="218"/>
      <c r="C2453" s="219"/>
      <c r="D2453" s="220" t="s">
        <v>162</v>
      </c>
      <c r="E2453" s="221" t="s">
        <v>34</v>
      </c>
      <c r="F2453" s="222" t="s">
        <v>189</v>
      </c>
      <c r="G2453" s="219"/>
      <c r="H2453" s="223" t="s">
        <v>34</v>
      </c>
      <c r="I2453" s="224"/>
      <c r="J2453" s="219"/>
      <c r="K2453" s="219"/>
      <c r="L2453" s="225"/>
      <c r="M2453" s="226"/>
      <c r="N2453" s="227"/>
      <c r="O2453" s="227"/>
      <c r="P2453" s="227"/>
      <c r="Q2453" s="227"/>
      <c r="R2453" s="227"/>
      <c r="S2453" s="227"/>
      <c r="T2453" s="228"/>
      <c r="AT2453" s="229" t="s">
        <v>162</v>
      </c>
      <c r="AU2453" s="229" t="s">
        <v>86</v>
      </c>
      <c r="AV2453" s="12" t="s">
        <v>84</v>
      </c>
      <c r="AW2453" s="12" t="s">
        <v>41</v>
      </c>
      <c r="AX2453" s="12" t="s">
        <v>77</v>
      </c>
      <c r="AY2453" s="229" t="s">
        <v>153</v>
      </c>
    </row>
    <row r="2454" spans="2:51" s="13" customFormat="1" ht="13.5">
      <c r="B2454" s="230"/>
      <c r="C2454" s="231"/>
      <c r="D2454" s="220" t="s">
        <v>162</v>
      </c>
      <c r="E2454" s="232" t="s">
        <v>34</v>
      </c>
      <c r="F2454" s="233" t="s">
        <v>1941</v>
      </c>
      <c r="G2454" s="231"/>
      <c r="H2454" s="234">
        <v>-23.115</v>
      </c>
      <c r="I2454" s="235"/>
      <c r="J2454" s="231"/>
      <c r="K2454" s="231"/>
      <c r="L2454" s="236"/>
      <c r="M2454" s="237"/>
      <c r="N2454" s="238"/>
      <c r="O2454" s="238"/>
      <c r="P2454" s="238"/>
      <c r="Q2454" s="238"/>
      <c r="R2454" s="238"/>
      <c r="S2454" s="238"/>
      <c r="T2454" s="239"/>
      <c r="AT2454" s="240" t="s">
        <v>162</v>
      </c>
      <c r="AU2454" s="240" t="s">
        <v>86</v>
      </c>
      <c r="AV2454" s="13" t="s">
        <v>86</v>
      </c>
      <c r="AW2454" s="13" t="s">
        <v>41</v>
      </c>
      <c r="AX2454" s="13" t="s">
        <v>77</v>
      </c>
      <c r="AY2454" s="240" t="s">
        <v>153</v>
      </c>
    </row>
    <row r="2455" spans="2:51" s="13" customFormat="1" ht="13.5">
      <c r="B2455" s="230"/>
      <c r="C2455" s="231"/>
      <c r="D2455" s="220" t="s">
        <v>162</v>
      </c>
      <c r="E2455" s="232" t="s">
        <v>34</v>
      </c>
      <c r="F2455" s="233" t="s">
        <v>1942</v>
      </c>
      <c r="G2455" s="231"/>
      <c r="H2455" s="234">
        <v>-23.142</v>
      </c>
      <c r="I2455" s="235"/>
      <c r="J2455" s="231"/>
      <c r="K2455" s="231"/>
      <c r="L2455" s="236"/>
      <c r="M2455" s="237"/>
      <c r="N2455" s="238"/>
      <c r="O2455" s="238"/>
      <c r="P2455" s="238"/>
      <c r="Q2455" s="238"/>
      <c r="R2455" s="238"/>
      <c r="S2455" s="238"/>
      <c r="T2455" s="239"/>
      <c r="AT2455" s="240" t="s">
        <v>162</v>
      </c>
      <c r="AU2455" s="240" t="s">
        <v>86</v>
      </c>
      <c r="AV2455" s="13" t="s">
        <v>86</v>
      </c>
      <c r="AW2455" s="13" t="s">
        <v>41</v>
      </c>
      <c r="AX2455" s="13" t="s">
        <v>77</v>
      </c>
      <c r="AY2455" s="240" t="s">
        <v>153</v>
      </c>
    </row>
    <row r="2456" spans="2:51" s="12" customFormat="1" ht="13.5">
      <c r="B2456" s="218"/>
      <c r="C2456" s="219"/>
      <c r="D2456" s="220" t="s">
        <v>162</v>
      </c>
      <c r="E2456" s="221" t="s">
        <v>34</v>
      </c>
      <c r="F2456" s="222" t="s">
        <v>261</v>
      </c>
      <c r="G2456" s="219"/>
      <c r="H2456" s="223" t="s">
        <v>34</v>
      </c>
      <c r="I2456" s="224"/>
      <c r="J2456" s="219"/>
      <c r="K2456" s="219"/>
      <c r="L2456" s="225"/>
      <c r="M2456" s="226"/>
      <c r="N2456" s="227"/>
      <c r="O2456" s="227"/>
      <c r="P2456" s="227"/>
      <c r="Q2456" s="227"/>
      <c r="R2456" s="227"/>
      <c r="S2456" s="227"/>
      <c r="T2456" s="228"/>
      <c r="AT2456" s="229" t="s">
        <v>162</v>
      </c>
      <c r="AU2456" s="229" t="s">
        <v>86</v>
      </c>
      <c r="AV2456" s="12" t="s">
        <v>84</v>
      </c>
      <c r="AW2456" s="12" t="s">
        <v>41</v>
      </c>
      <c r="AX2456" s="12" t="s">
        <v>77</v>
      </c>
      <c r="AY2456" s="229" t="s">
        <v>153</v>
      </c>
    </row>
    <row r="2457" spans="2:51" s="13" customFormat="1" ht="13.5">
      <c r="B2457" s="230"/>
      <c r="C2457" s="231"/>
      <c r="D2457" s="220" t="s">
        <v>162</v>
      </c>
      <c r="E2457" s="232" t="s">
        <v>34</v>
      </c>
      <c r="F2457" s="233" t="s">
        <v>1943</v>
      </c>
      <c r="G2457" s="231"/>
      <c r="H2457" s="234">
        <v>-43.392</v>
      </c>
      <c r="I2457" s="235"/>
      <c r="J2457" s="231"/>
      <c r="K2457" s="231"/>
      <c r="L2457" s="236"/>
      <c r="M2457" s="237"/>
      <c r="N2457" s="238"/>
      <c r="O2457" s="238"/>
      <c r="P2457" s="238"/>
      <c r="Q2457" s="238"/>
      <c r="R2457" s="238"/>
      <c r="S2457" s="238"/>
      <c r="T2457" s="239"/>
      <c r="AT2457" s="240" t="s">
        <v>162</v>
      </c>
      <c r="AU2457" s="240" t="s">
        <v>86</v>
      </c>
      <c r="AV2457" s="13" t="s">
        <v>86</v>
      </c>
      <c r="AW2457" s="13" t="s">
        <v>41</v>
      </c>
      <c r="AX2457" s="13" t="s">
        <v>77</v>
      </c>
      <c r="AY2457" s="240" t="s">
        <v>153</v>
      </c>
    </row>
    <row r="2458" spans="2:51" s="13" customFormat="1" ht="13.5">
      <c r="B2458" s="230"/>
      <c r="C2458" s="231"/>
      <c r="D2458" s="220" t="s">
        <v>162</v>
      </c>
      <c r="E2458" s="232" t="s">
        <v>34</v>
      </c>
      <c r="F2458" s="233" t="s">
        <v>1944</v>
      </c>
      <c r="G2458" s="231"/>
      <c r="H2458" s="234">
        <v>-33.501</v>
      </c>
      <c r="I2458" s="235"/>
      <c r="J2458" s="231"/>
      <c r="K2458" s="231"/>
      <c r="L2458" s="236"/>
      <c r="M2458" s="237"/>
      <c r="N2458" s="238"/>
      <c r="O2458" s="238"/>
      <c r="P2458" s="238"/>
      <c r="Q2458" s="238"/>
      <c r="R2458" s="238"/>
      <c r="S2458" s="238"/>
      <c r="T2458" s="239"/>
      <c r="AT2458" s="240" t="s">
        <v>162</v>
      </c>
      <c r="AU2458" s="240" t="s">
        <v>86</v>
      </c>
      <c r="AV2458" s="13" t="s">
        <v>86</v>
      </c>
      <c r="AW2458" s="13" t="s">
        <v>41</v>
      </c>
      <c r="AX2458" s="13" t="s">
        <v>77</v>
      </c>
      <c r="AY2458" s="240" t="s">
        <v>153</v>
      </c>
    </row>
    <row r="2459" spans="2:51" s="12" customFormat="1" ht="13.5">
      <c r="B2459" s="218"/>
      <c r="C2459" s="219"/>
      <c r="D2459" s="220" t="s">
        <v>162</v>
      </c>
      <c r="E2459" s="221" t="s">
        <v>34</v>
      </c>
      <c r="F2459" s="222" t="s">
        <v>268</v>
      </c>
      <c r="G2459" s="219"/>
      <c r="H2459" s="223" t="s">
        <v>34</v>
      </c>
      <c r="I2459" s="224"/>
      <c r="J2459" s="219"/>
      <c r="K2459" s="219"/>
      <c r="L2459" s="225"/>
      <c r="M2459" s="226"/>
      <c r="N2459" s="227"/>
      <c r="O2459" s="227"/>
      <c r="P2459" s="227"/>
      <c r="Q2459" s="227"/>
      <c r="R2459" s="227"/>
      <c r="S2459" s="227"/>
      <c r="T2459" s="228"/>
      <c r="AT2459" s="229" t="s">
        <v>162</v>
      </c>
      <c r="AU2459" s="229" t="s">
        <v>86</v>
      </c>
      <c r="AV2459" s="12" t="s">
        <v>84</v>
      </c>
      <c r="AW2459" s="12" t="s">
        <v>41</v>
      </c>
      <c r="AX2459" s="12" t="s">
        <v>77</v>
      </c>
      <c r="AY2459" s="229" t="s">
        <v>153</v>
      </c>
    </row>
    <row r="2460" spans="2:51" s="13" customFormat="1" ht="13.5">
      <c r="B2460" s="230"/>
      <c r="C2460" s="231"/>
      <c r="D2460" s="220" t="s">
        <v>162</v>
      </c>
      <c r="E2460" s="232" t="s">
        <v>34</v>
      </c>
      <c r="F2460" s="233" t="s">
        <v>1945</v>
      </c>
      <c r="G2460" s="231"/>
      <c r="H2460" s="234">
        <v>-24.331</v>
      </c>
      <c r="I2460" s="235"/>
      <c r="J2460" s="231"/>
      <c r="K2460" s="231"/>
      <c r="L2460" s="236"/>
      <c r="M2460" s="237"/>
      <c r="N2460" s="238"/>
      <c r="O2460" s="238"/>
      <c r="P2460" s="238"/>
      <c r="Q2460" s="238"/>
      <c r="R2460" s="238"/>
      <c r="S2460" s="238"/>
      <c r="T2460" s="239"/>
      <c r="AT2460" s="240" t="s">
        <v>162</v>
      </c>
      <c r="AU2460" s="240" t="s">
        <v>86</v>
      </c>
      <c r="AV2460" s="13" t="s">
        <v>86</v>
      </c>
      <c r="AW2460" s="13" t="s">
        <v>41</v>
      </c>
      <c r="AX2460" s="13" t="s">
        <v>77</v>
      </c>
      <c r="AY2460" s="240" t="s">
        <v>153</v>
      </c>
    </row>
    <row r="2461" spans="2:51" s="13" customFormat="1" ht="13.5">
      <c r="B2461" s="230"/>
      <c r="C2461" s="231"/>
      <c r="D2461" s="220" t="s">
        <v>162</v>
      </c>
      <c r="E2461" s="232" t="s">
        <v>34</v>
      </c>
      <c r="F2461" s="233" t="s">
        <v>1946</v>
      </c>
      <c r="G2461" s="231"/>
      <c r="H2461" s="234">
        <v>-15.523</v>
      </c>
      <c r="I2461" s="235"/>
      <c r="J2461" s="231"/>
      <c r="K2461" s="231"/>
      <c r="L2461" s="236"/>
      <c r="M2461" s="237"/>
      <c r="N2461" s="238"/>
      <c r="O2461" s="238"/>
      <c r="P2461" s="238"/>
      <c r="Q2461" s="238"/>
      <c r="R2461" s="238"/>
      <c r="S2461" s="238"/>
      <c r="T2461" s="239"/>
      <c r="AT2461" s="240" t="s">
        <v>162</v>
      </c>
      <c r="AU2461" s="240" t="s">
        <v>86</v>
      </c>
      <c r="AV2461" s="13" t="s">
        <v>86</v>
      </c>
      <c r="AW2461" s="13" t="s">
        <v>41</v>
      </c>
      <c r="AX2461" s="13" t="s">
        <v>77</v>
      </c>
      <c r="AY2461" s="240" t="s">
        <v>153</v>
      </c>
    </row>
    <row r="2462" spans="2:51" s="12" customFormat="1" ht="13.5">
      <c r="B2462" s="218"/>
      <c r="C2462" s="219"/>
      <c r="D2462" s="220" t="s">
        <v>162</v>
      </c>
      <c r="E2462" s="221" t="s">
        <v>34</v>
      </c>
      <c r="F2462" s="222" t="s">
        <v>270</v>
      </c>
      <c r="G2462" s="219"/>
      <c r="H2462" s="223" t="s">
        <v>34</v>
      </c>
      <c r="I2462" s="224"/>
      <c r="J2462" s="219"/>
      <c r="K2462" s="219"/>
      <c r="L2462" s="225"/>
      <c r="M2462" s="226"/>
      <c r="N2462" s="227"/>
      <c r="O2462" s="227"/>
      <c r="P2462" s="227"/>
      <c r="Q2462" s="227"/>
      <c r="R2462" s="227"/>
      <c r="S2462" s="227"/>
      <c r="T2462" s="228"/>
      <c r="AT2462" s="229" t="s">
        <v>162</v>
      </c>
      <c r="AU2462" s="229" t="s">
        <v>86</v>
      </c>
      <c r="AV2462" s="12" t="s">
        <v>84</v>
      </c>
      <c r="AW2462" s="12" t="s">
        <v>41</v>
      </c>
      <c r="AX2462" s="12" t="s">
        <v>77</v>
      </c>
      <c r="AY2462" s="229" t="s">
        <v>153</v>
      </c>
    </row>
    <row r="2463" spans="2:51" s="13" customFormat="1" ht="13.5">
      <c r="B2463" s="230"/>
      <c r="C2463" s="231"/>
      <c r="D2463" s="220" t="s">
        <v>162</v>
      </c>
      <c r="E2463" s="232" t="s">
        <v>34</v>
      </c>
      <c r="F2463" s="233" t="s">
        <v>1947</v>
      </c>
      <c r="G2463" s="231"/>
      <c r="H2463" s="234">
        <v>-21.696</v>
      </c>
      <c r="I2463" s="235"/>
      <c r="J2463" s="231"/>
      <c r="K2463" s="231"/>
      <c r="L2463" s="236"/>
      <c r="M2463" s="237"/>
      <c r="N2463" s="238"/>
      <c r="O2463" s="238"/>
      <c r="P2463" s="238"/>
      <c r="Q2463" s="238"/>
      <c r="R2463" s="238"/>
      <c r="S2463" s="238"/>
      <c r="T2463" s="239"/>
      <c r="AT2463" s="240" t="s">
        <v>162</v>
      </c>
      <c r="AU2463" s="240" t="s">
        <v>86</v>
      </c>
      <c r="AV2463" s="13" t="s">
        <v>86</v>
      </c>
      <c r="AW2463" s="13" t="s">
        <v>41</v>
      </c>
      <c r="AX2463" s="13" t="s">
        <v>77</v>
      </c>
      <c r="AY2463" s="240" t="s">
        <v>153</v>
      </c>
    </row>
    <row r="2464" spans="2:51" s="13" customFormat="1" ht="13.5">
      <c r="B2464" s="230"/>
      <c r="C2464" s="231"/>
      <c r="D2464" s="220" t="s">
        <v>162</v>
      </c>
      <c r="E2464" s="232" t="s">
        <v>34</v>
      </c>
      <c r="F2464" s="233" t="s">
        <v>1948</v>
      </c>
      <c r="G2464" s="231"/>
      <c r="H2464" s="234">
        <v>-31.768</v>
      </c>
      <c r="I2464" s="235"/>
      <c r="J2464" s="231"/>
      <c r="K2464" s="231"/>
      <c r="L2464" s="236"/>
      <c r="M2464" s="237"/>
      <c r="N2464" s="238"/>
      <c r="O2464" s="238"/>
      <c r="P2464" s="238"/>
      <c r="Q2464" s="238"/>
      <c r="R2464" s="238"/>
      <c r="S2464" s="238"/>
      <c r="T2464" s="239"/>
      <c r="AT2464" s="240" t="s">
        <v>162</v>
      </c>
      <c r="AU2464" s="240" t="s">
        <v>86</v>
      </c>
      <c r="AV2464" s="13" t="s">
        <v>86</v>
      </c>
      <c r="AW2464" s="13" t="s">
        <v>41</v>
      </c>
      <c r="AX2464" s="13" t="s">
        <v>77</v>
      </c>
      <c r="AY2464" s="240" t="s">
        <v>153</v>
      </c>
    </row>
    <row r="2465" spans="2:51" s="14" customFormat="1" ht="13.5">
      <c r="B2465" s="241"/>
      <c r="C2465" s="242"/>
      <c r="D2465" s="220" t="s">
        <v>162</v>
      </c>
      <c r="E2465" s="253" t="s">
        <v>34</v>
      </c>
      <c r="F2465" s="254" t="s">
        <v>168</v>
      </c>
      <c r="G2465" s="242"/>
      <c r="H2465" s="255">
        <v>1889.564</v>
      </c>
      <c r="I2465" s="247"/>
      <c r="J2465" s="242"/>
      <c r="K2465" s="242"/>
      <c r="L2465" s="248"/>
      <c r="M2465" s="249"/>
      <c r="N2465" s="250"/>
      <c r="O2465" s="250"/>
      <c r="P2465" s="250"/>
      <c r="Q2465" s="250"/>
      <c r="R2465" s="250"/>
      <c r="S2465" s="250"/>
      <c r="T2465" s="251"/>
      <c r="AT2465" s="252" t="s">
        <v>162</v>
      </c>
      <c r="AU2465" s="252" t="s">
        <v>86</v>
      </c>
      <c r="AV2465" s="14" t="s">
        <v>160</v>
      </c>
      <c r="AW2465" s="14" t="s">
        <v>41</v>
      </c>
      <c r="AX2465" s="14" t="s">
        <v>84</v>
      </c>
      <c r="AY2465" s="252" t="s">
        <v>153</v>
      </c>
    </row>
    <row r="2466" spans="2:63" s="11" customFormat="1" ht="29.85" customHeight="1">
      <c r="B2466" s="189"/>
      <c r="C2466" s="190"/>
      <c r="D2466" s="203" t="s">
        <v>76</v>
      </c>
      <c r="E2466" s="204" t="s">
        <v>1949</v>
      </c>
      <c r="F2466" s="204" t="s">
        <v>1950</v>
      </c>
      <c r="G2466" s="190"/>
      <c r="H2466" s="190"/>
      <c r="I2466" s="193"/>
      <c r="J2466" s="205">
        <f>BK2466</f>
        <v>0</v>
      </c>
      <c r="K2466" s="190"/>
      <c r="L2466" s="195"/>
      <c r="M2466" s="196"/>
      <c r="N2466" s="197"/>
      <c r="O2466" s="197"/>
      <c r="P2466" s="198">
        <f>SUM(P2467:P2506)</f>
        <v>0</v>
      </c>
      <c r="Q2466" s="197"/>
      <c r="R2466" s="198">
        <f>SUM(R2467:R2506)</f>
        <v>0</v>
      </c>
      <c r="S2466" s="197"/>
      <c r="T2466" s="199">
        <f>SUM(T2467:T2506)</f>
        <v>0</v>
      </c>
      <c r="AR2466" s="200" t="s">
        <v>86</v>
      </c>
      <c r="AT2466" s="201" t="s">
        <v>76</v>
      </c>
      <c r="AU2466" s="201" t="s">
        <v>84</v>
      </c>
      <c r="AY2466" s="200" t="s">
        <v>153</v>
      </c>
      <c r="BK2466" s="202">
        <f>SUM(BK2467:BK2506)</f>
        <v>0</v>
      </c>
    </row>
    <row r="2467" spans="2:65" s="1" customFormat="1" ht="31.5" customHeight="1">
      <c r="B2467" s="43"/>
      <c r="C2467" s="206" t="s">
        <v>1951</v>
      </c>
      <c r="D2467" s="206" t="s">
        <v>155</v>
      </c>
      <c r="E2467" s="207" t="s">
        <v>1952</v>
      </c>
      <c r="F2467" s="208" t="s">
        <v>1953</v>
      </c>
      <c r="G2467" s="209" t="s">
        <v>318</v>
      </c>
      <c r="H2467" s="210">
        <v>5</v>
      </c>
      <c r="I2467" s="211"/>
      <c r="J2467" s="212">
        <f>ROUND(I2467*H2467,2)</f>
        <v>0</v>
      </c>
      <c r="K2467" s="208" t="s">
        <v>34</v>
      </c>
      <c r="L2467" s="63"/>
      <c r="M2467" s="213" t="s">
        <v>34</v>
      </c>
      <c r="N2467" s="214" t="s">
        <v>48</v>
      </c>
      <c r="O2467" s="44"/>
      <c r="P2467" s="215">
        <f>O2467*H2467</f>
        <v>0</v>
      </c>
      <c r="Q2467" s="215">
        <v>0</v>
      </c>
      <c r="R2467" s="215">
        <f>Q2467*H2467</f>
        <v>0</v>
      </c>
      <c r="S2467" s="215">
        <v>0</v>
      </c>
      <c r="T2467" s="216">
        <f>S2467*H2467</f>
        <v>0</v>
      </c>
      <c r="AR2467" s="25" t="s">
        <v>288</v>
      </c>
      <c r="AT2467" s="25" t="s">
        <v>155</v>
      </c>
      <c r="AU2467" s="25" t="s">
        <v>86</v>
      </c>
      <c r="AY2467" s="25" t="s">
        <v>153</v>
      </c>
      <c r="BE2467" s="217">
        <f>IF(N2467="základní",J2467,0)</f>
        <v>0</v>
      </c>
      <c r="BF2467" s="217">
        <f>IF(N2467="snížená",J2467,0)</f>
        <v>0</v>
      </c>
      <c r="BG2467" s="217">
        <f>IF(N2467="zákl. přenesená",J2467,0)</f>
        <v>0</v>
      </c>
      <c r="BH2467" s="217">
        <f>IF(N2467="sníž. přenesená",J2467,0)</f>
        <v>0</v>
      </c>
      <c r="BI2467" s="217">
        <f>IF(N2467="nulová",J2467,0)</f>
        <v>0</v>
      </c>
      <c r="BJ2467" s="25" t="s">
        <v>84</v>
      </c>
      <c r="BK2467" s="217">
        <f>ROUND(I2467*H2467,2)</f>
        <v>0</v>
      </c>
      <c r="BL2467" s="25" t="s">
        <v>288</v>
      </c>
      <c r="BM2467" s="25" t="s">
        <v>1954</v>
      </c>
    </row>
    <row r="2468" spans="2:51" s="13" customFormat="1" ht="13.5">
      <c r="B2468" s="230"/>
      <c r="C2468" s="231"/>
      <c r="D2468" s="220" t="s">
        <v>162</v>
      </c>
      <c r="E2468" s="232" t="s">
        <v>34</v>
      </c>
      <c r="F2468" s="233" t="s">
        <v>202</v>
      </c>
      <c r="G2468" s="231"/>
      <c r="H2468" s="234">
        <v>5</v>
      </c>
      <c r="I2468" s="235"/>
      <c r="J2468" s="231"/>
      <c r="K2468" s="231"/>
      <c r="L2468" s="236"/>
      <c r="M2468" s="237"/>
      <c r="N2468" s="238"/>
      <c r="O2468" s="238"/>
      <c r="P2468" s="238"/>
      <c r="Q2468" s="238"/>
      <c r="R2468" s="238"/>
      <c r="S2468" s="238"/>
      <c r="T2468" s="239"/>
      <c r="AT2468" s="240" t="s">
        <v>162</v>
      </c>
      <c r="AU2468" s="240" t="s">
        <v>86</v>
      </c>
      <c r="AV2468" s="13" t="s">
        <v>86</v>
      </c>
      <c r="AW2468" s="13" t="s">
        <v>41</v>
      </c>
      <c r="AX2468" s="13" t="s">
        <v>77</v>
      </c>
      <c r="AY2468" s="240" t="s">
        <v>153</v>
      </c>
    </row>
    <row r="2469" spans="2:51" s="14" customFormat="1" ht="13.5">
      <c r="B2469" s="241"/>
      <c r="C2469" s="242"/>
      <c r="D2469" s="243" t="s">
        <v>162</v>
      </c>
      <c r="E2469" s="244" t="s">
        <v>34</v>
      </c>
      <c r="F2469" s="245" t="s">
        <v>168</v>
      </c>
      <c r="G2469" s="242"/>
      <c r="H2469" s="246">
        <v>5</v>
      </c>
      <c r="I2469" s="247"/>
      <c r="J2469" s="242"/>
      <c r="K2469" s="242"/>
      <c r="L2469" s="248"/>
      <c r="M2469" s="249"/>
      <c r="N2469" s="250"/>
      <c r="O2469" s="250"/>
      <c r="P2469" s="250"/>
      <c r="Q2469" s="250"/>
      <c r="R2469" s="250"/>
      <c r="S2469" s="250"/>
      <c r="T2469" s="251"/>
      <c r="AT2469" s="252" t="s">
        <v>162</v>
      </c>
      <c r="AU2469" s="252" t="s">
        <v>86</v>
      </c>
      <c r="AV2469" s="14" t="s">
        <v>160</v>
      </c>
      <c r="AW2469" s="14" t="s">
        <v>41</v>
      </c>
      <c r="AX2469" s="14" t="s">
        <v>84</v>
      </c>
      <c r="AY2469" s="252" t="s">
        <v>153</v>
      </c>
    </row>
    <row r="2470" spans="2:65" s="1" customFormat="1" ht="31.5" customHeight="1">
      <c r="B2470" s="43"/>
      <c r="C2470" s="206" t="s">
        <v>1955</v>
      </c>
      <c r="D2470" s="206" t="s">
        <v>155</v>
      </c>
      <c r="E2470" s="207" t="s">
        <v>1956</v>
      </c>
      <c r="F2470" s="208" t="s">
        <v>1957</v>
      </c>
      <c r="G2470" s="209" t="s">
        <v>318</v>
      </c>
      <c r="H2470" s="210">
        <v>4</v>
      </c>
      <c r="I2470" s="211"/>
      <c r="J2470" s="212">
        <f>ROUND(I2470*H2470,2)</f>
        <v>0</v>
      </c>
      <c r="K2470" s="208" t="s">
        <v>34</v>
      </c>
      <c r="L2470" s="63"/>
      <c r="M2470" s="213" t="s">
        <v>34</v>
      </c>
      <c r="N2470" s="214" t="s">
        <v>48</v>
      </c>
      <c r="O2470" s="44"/>
      <c r="P2470" s="215">
        <f>O2470*H2470</f>
        <v>0</v>
      </c>
      <c r="Q2470" s="215">
        <v>0</v>
      </c>
      <c r="R2470" s="215">
        <f>Q2470*H2470</f>
        <v>0</v>
      </c>
      <c r="S2470" s="215">
        <v>0</v>
      </c>
      <c r="T2470" s="216">
        <f>S2470*H2470</f>
        <v>0</v>
      </c>
      <c r="AR2470" s="25" t="s">
        <v>288</v>
      </c>
      <c r="AT2470" s="25" t="s">
        <v>155</v>
      </c>
      <c r="AU2470" s="25" t="s">
        <v>86</v>
      </c>
      <c r="AY2470" s="25" t="s">
        <v>153</v>
      </c>
      <c r="BE2470" s="217">
        <f>IF(N2470="základní",J2470,0)</f>
        <v>0</v>
      </c>
      <c r="BF2470" s="217">
        <f>IF(N2470="snížená",J2470,0)</f>
        <v>0</v>
      </c>
      <c r="BG2470" s="217">
        <f>IF(N2470="zákl. přenesená",J2470,0)</f>
        <v>0</v>
      </c>
      <c r="BH2470" s="217">
        <f>IF(N2470="sníž. přenesená",J2470,0)</f>
        <v>0</v>
      </c>
      <c r="BI2470" s="217">
        <f>IF(N2470="nulová",J2470,0)</f>
        <v>0</v>
      </c>
      <c r="BJ2470" s="25" t="s">
        <v>84</v>
      </c>
      <c r="BK2470" s="217">
        <f>ROUND(I2470*H2470,2)</f>
        <v>0</v>
      </c>
      <c r="BL2470" s="25" t="s">
        <v>288</v>
      </c>
      <c r="BM2470" s="25" t="s">
        <v>1958</v>
      </c>
    </row>
    <row r="2471" spans="2:51" s="13" customFormat="1" ht="13.5">
      <c r="B2471" s="230"/>
      <c r="C2471" s="231"/>
      <c r="D2471" s="220" t="s">
        <v>162</v>
      </c>
      <c r="E2471" s="232" t="s">
        <v>34</v>
      </c>
      <c r="F2471" s="233" t="s">
        <v>160</v>
      </c>
      <c r="G2471" s="231"/>
      <c r="H2471" s="234">
        <v>4</v>
      </c>
      <c r="I2471" s="235"/>
      <c r="J2471" s="231"/>
      <c r="K2471" s="231"/>
      <c r="L2471" s="236"/>
      <c r="M2471" s="237"/>
      <c r="N2471" s="238"/>
      <c r="O2471" s="238"/>
      <c r="P2471" s="238"/>
      <c r="Q2471" s="238"/>
      <c r="R2471" s="238"/>
      <c r="S2471" s="238"/>
      <c r="T2471" s="239"/>
      <c r="AT2471" s="240" t="s">
        <v>162</v>
      </c>
      <c r="AU2471" s="240" t="s">
        <v>86</v>
      </c>
      <c r="AV2471" s="13" t="s">
        <v>86</v>
      </c>
      <c r="AW2471" s="13" t="s">
        <v>41</v>
      </c>
      <c r="AX2471" s="13" t="s">
        <v>77</v>
      </c>
      <c r="AY2471" s="240" t="s">
        <v>153</v>
      </c>
    </row>
    <row r="2472" spans="2:51" s="14" customFormat="1" ht="13.5">
      <c r="B2472" s="241"/>
      <c r="C2472" s="242"/>
      <c r="D2472" s="243" t="s">
        <v>162</v>
      </c>
      <c r="E2472" s="244" t="s">
        <v>34</v>
      </c>
      <c r="F2472" s="245" t="s">
        <v>168</v>
      </c>
      <c r="G2472" s="242"/>
      <c r="H2472" s="246">
        <v>4</v>
      </c>
      <c r="I2472" s="247"/>
      <c r="J2472" s="242"/>
      <c r="K2472" s="242"/>
      <c r="L2472" s="248"/>
      <c r="M2472" s="249"/>
      <c r="N2472" s="250"/>
      <c r="O2472" s="250"/>
      <c r="P2472" s="250"/>
      <c r="Q2472" s="250"/>
      <c r="R2472" s="250"/>
      <c r="S2472" s="250"/>
      <c r="T2472" s="251"/>
      <c r="AT2472" s="252" t="s">
        <v>162</v>
      </c>
      <c r="AU2472" s="252" t="s">
        <v>86</v>
      </c>
      <c r="AV2472" s="14" t="s">
        <v>160</v>
      </c>
      <c r="AW2472" s="14" t="s">
        <v>41</v>
      </c>
      <c r="AX2472" s="14" t="s">
        <v>84</v>
      </c>
      <c r="AY2472" s="252" t="s">
        <v>153</v>
      </c>
    </row>
    <row r="2473" spans="2:65" s="1" customFormat="1" ht="22.5" customHeight="1">
      <c r="B2473" s="43"/>
      <c r="C2473" s="206" t="s">
        <v>1959</v>
      </c>
      <c r="D2473" s="206" t="s">
        <v>155</v>
      </c>
      <c r="E2473" s="207" t="s">
        <v>1960</v>
      </c>
      <c r="F2473" s="208" t="s">
        <v>1961</v>
      </c>
      <c r="G2473" s="209" t="s">
        <v>318</v>
      </c>
      <c r="H2473" s="210">
        <v>6</v>
      </c>
      <c r="I2473" s="211"/>
      <c r="J2473" s="212">
        <f>ROUND(I2473*H2473,2)</f>
        <v>0</v>
      </c>
      <c r="K2473" s="208" t="s">
        <v>34</v>
      </c>
      <c r="L2473" s="63"/>
      <c r="M2473" s="213" t="s">
        <v>34</v>
      </c>
      <c r="N2473" s="214" t="s">
        <v>48</v>
      </c>
      <c r="O2473" s="44"/>
      <c r="P2473" s="215">
        <f>O2473*H2473</f>
        <v>0</v>
      </c>
      <c r="Q2473" s="215">
        <v>0</v>
      </c>
      <c r="R2473" s="215">
        <f>Q2473*H2473</f>
        <v>0</v>
      </c>
      <c r="S2473" s="215">
        <v>0</v>
      </c>
      <c r="T2473" s="216">
        <f>S2473*H2473</f>
        <v>0</v>
      </c>
      <c r="AR2473" s="25" t="s">
        <v>288</v>
      </c>
      <c r="AT2473" s="25" t="s">
        <v>155</v>
      </c>
      <c r="AU2473" s="25" t="s">
        <v>86</v>
      </c>
      <c r="AY2473" s="25" t="s">
        <v>153</v>
      </c>
      <c r="BE2473" s="217">
        <f>IF(N2473="základní",J2473,0)</f>
        <v>0</v>
      </c>
      <c r="BF2473" s="217">
        <f>IF(N2473="snížená",J2473,0)</f>
        <v>0</v>
      </c>
      <c r="BG2473" s="217">
        <f>IF(N2473="zákl. přenesená",J2473,0)</f>
        <v>0</v>
      </c>
      <c r="BH2473" s="217">
        <f>IF(N2473="sníž. přenesená",J2473,0)</f>
        <v>0</v>
      </c>
      <c r="BI2473" s="217">
        <f>IF(N2473="nulová",J2473,0)</f>
        <v>0</v>
      </c>
      <c r="BJ2473" s="25" t="s">
        <v>84</v>
      </c>
      <c r="BK2473" s="217">
        <f>ROUND(I2473*H2473,2)</f>
        <v>0</v>
      </c>
      <c r="BL2473" s="25" t="s">
        <v>288</v>
      </c>
      <c r="BM2473" s="25" t="s">
        <v>1962</v>
      </c>
    </row>
    <row r="2474" spans="2:51" s="13" customFormat="1" ht="13.5">
      <c r="B2474" s="230"/>
      <c r="C2474" s="231"/>
      <c r="D2474" s="220" t="s">
        <v>162</v>
      </c>
      <c r="E2474" s="232" t="s">
        <v>34</v>
      </c>
      <c r="F2474" s="233" t="s">
        <v>206</v>
      </c>
      <c r="G2474" s="231"/>
      <c r="H2474" s="234">
        <v>6</v>
      </c>
      <c r="I2474" s="235"/>
      <c r="J2474" s="231"/>
      <c r="K2474" s="231"/>
      <c r="L2474" s="236"/>
      <c r="M2474" s="237"/>
      <c r="N2474" s="238"/>
      <c r="O2474" s="238"/>
      <c r="P2474" s="238"/>
      <c r="Q2474" s="238"/>
      <c r="R2474" s="238"/>
      <c r="S2474" s="238"/>
      <c r="T2474" s="239"/>
      <c r="AT2474" s="240" t="s">
        <v>162</v>
      </c>
      <c r="AU2474" s="240" t="s">
        <v>86</v>
      </c>
      <c r="AV2474" s="13" t="s">
        <v>86</v>
      </c>
      <c r="AW2474" s="13" t="s">
        <v>41</v>
      </c>
      <c r="AX2474" s="13" t="s">
        <v>77</v>
      </c>
      <c r="AY2474" s="240" t="s">
        <v>153</v>
      </c>
    </row>
    <row r="2475" spans="2:51" s="14" customFormat="1" ht="13.5">
      <c r="B2475" s="241"/>
      <c r="C2475" s="242"/>
      <c r="D2475" s="243" t="s">
        <v>162</v>
      </c>
      <c r="E2475" s="244" t="s">
        <v>34</v>
      </c>
      <c r="F2475" s="245" t="s">
        <v>168</v>
      </c>
      <c r="G2475" s="242"/>
      <c r="H2475" s="246">
        <v>6</v>
      </c>
      <c r="I2475" s="247"/>
      <c r="J2475" s="242"/>
      <c r="K2475" s="242"/>
      <c r="L2475" s="248"/>
      <c r="M2475" s="249"/>
      <c r="N2475" s="250"/>
      <c r="O2475" s="250"/>
      <c r="P2475" s="250"/>
      <c r="Q2475" s="250"/>
      <c r="R2475" s="250"/>
      <c r="S2475" s="250"/>
      <c r="T2475" s="251"/>
      <c r="AT2475" s="252" t="s">
        <v>162</v>
      </c>
      <c r="AU2475" s="252" t="s">
        <v>86</v>
      </c>
      <c r="AV2475" s="14" t="s">
        <v>160</v>
      </c>
      <c r="AW2475" s="14" t="s">
        <v>41</v>
      </c>
      <c r="AX2475" s="14" t="s">
        <v>84</v>
      </c>
      <c r="AY2475" s="252" t="s">
        <v>153</v>
      </c>
    </row>
    <row r="2476" spans="2:65" s="1" customFormat="1" ht="22.5" customHeight="1">
      <c r="B2476" s="43"/>
      <c r="C2476" s="206" t="s">
        <v>1963</v>
      </c>
      <c r="D2476" s="206" t="s">
        <v>155</v>
      </c>
      <c r="E2476" s="207" t="s">
        <v>1964</v>
      </c>
      <c r="F2476" s="208" t="s">
        <v>1965</v>
      </c>
      <c r="G2476" s="209" t="s">
        <v>318</v>
      </c>
      <c r="H2476" s="210">
        <v>1</v>
      </c>
      <c r="I2476" s="211"/>
      <c r="J2476" s="212">
        <f>ROUND(I2476*H2476,2)</f>
        <v>0</v>
      </c>
      <c r="K2476" s="208" t="s">
        <v>34</v>
      </c>
      <c r="L2476" s="63"/>
      <c r="M2476" s="213" t="s">
        <v>34</v>
      </c>
      <c r="N2476" s="214" t="s">
        <v>48</v>
      </c>
      <c r="O2476" s="44"/>
      <c r="P2476" s="215">
        <f>O2476*H2476</f>
        <v>0</v>
      </c>
      <c r="Q2476" s="215">
        <v>0</v>
      </c>
      <c r="R2476" s="215">
        <f>Q2476*H2476</f>
        <v>0</v>
      </c>
      <c r="S2476" s="215">
        <v>0</v>
      </c>
      <c r="T2476" s="216">
        <f>S2476*H2476</f>
        <v>0</v>
      </c>
      <c r="AR2476" s="25" t="s">
        <v>288</v>
      </c>
      <c r="AT2476" s="25" t="s">
        <v>155</v>
      </c>
      <c r="AU2476" s="25" t="s">
        <v>86</v>
      </c>
      <c r="AY2476" s="25" t="s">
        <v>153</v>
      </c>
      <c r="BE2476" s="217">
        <f>IF(N2476="základní",J2476,0)</f>
        <v>0</v>
      </c>
      <c r="BF2476" s="217">
        <f>IF(N2476="snížená",J2476,0)</f>
        <v>0</v>
      </c>
      <c r="BG2476" s="217">
        <f>IF(N2476="zákl. přenesená",J2476,0)</f>
        <v>0</v>
      </c>
      <c r="BH2476" s="217">
        <f>IF(N2476="sníž. přenesená",J2476,0)</f>
        <v>0</v>
      </c>
      <c r="BI2476" s="217">
        <f>IF(N2476="nulová",J2476,0)</f>
        <v>0</v>
      </c>
      <c r="BJ2476" s="25" t="s">
        <v>84</v>
      </c>
      <c r="BK2476" s="217">
        <f>ROUND(I2476*H2476,2)</f>
        <v>0</v>
      </c>
      <c r="BL2476" s="25" t="s">
        <v>288</v>
      </c>
      <c r="BM2476" s="25" t="s">
        <v>1966</v>
      </c>
    </row>
    <row r="2477" spans="2:51" s="13" customFormat="1" ht="13.5">
      <c r="B2477" s="230"/>
      <c r="C2477" s="231"/>
      <c r="D2477" s="220" t="s">
        <v>162</v>
      </c>
      <c r="E2477" s="232" t="s">
        <v>34</v>
      </c>
      <c r="F2477" s="233" t="s">
        <v>84</v>
      </c>
      <c r="G2477" s="231"/>
      <c r="H2477" s="234">
        <v>1</v>
      </c>
      <c r="I2477" s="235"/>
      <c r="J2477" s="231"/>
      <c r="K2477" s="231"/>
      <c r="L2477" s="236"/>
      <c r="M2477" s="237"/>
      <c r="N2477" s="238"/>
      <c r="O2477" s="238"/>
      <c r="P2477" s="238"/>
      <c r="Q2477" s="238"/>
      <c r="R2477" s="238"/>
      <c r="S2477" s="238"/>
      <c r="T2477" s="239"/>
      <c r="AT2477" s="240" t="s">
        <v>162</v>
      </c>
      <c r="AU2477" s="240" t="s">
        <v>86</v>
      </c>
      <c r="AV2477" s="13" t="s">
        <v>86</v>
      </c>
      <c r="AW2477" s="13" t="s">
        <v>41</v>
      </c>
      <c r="AX2477" s="13" t="s">
        <v>77</v>
      </c>
      <c r="AY2477" s="240" t="s">
        <v>153</v>
      </c>
    </row>
    <row r="2478" spans="2:51" s="14" customFormat="1" ht="13.5">
      <c r="B2478" s="241"/>
      <c r="C2478" s="242"/>
      <c r="D2478" s="243" t="s">
        <v>162</v>
      </c>
      <c r="E2478" s="244" t="s">
        <v>34</v>
      </c>
      <c r="F2478" s="245" t="s">
        <v>168</v>
      </c>
      <c r="G2478" s="242"/>
      <c r="H2478" s="246">
        <v>1</v>
      </c>
      <c r="I2478" s="247"/>
      <c r="J2478" s="242"/>
      <c r="K2478" s="242"/>
      <c r="L2478" s="248"/>
      <c r="M2478" s="249"/>
      <c r="N2478" s="250"/>
      <c r="O2478" s="250"/>
      <c r="P2478" s="250"/>
      <c r="Q2478" s="250"/>
      <c r="R2478" s="250"/>
      <c r="S2478" s="250"/>
      <c r="T2478" s="251"/>
      <c r="AT2478" s="252" t="s">
        <v>162</v>
      </c>
      <c r="AU2478" s="252" t="s">
        <v>86</v>
      </c>
      <c r="AV2478" s="14" t="s">
        <v>160</v>
      </c>
      <c r="AW2478" s="14" t="s">
        <v>41</v>
      </c>
      <c r="AX2478" s="14" t="s">
        <v>84</v>
      </c>
      <c r="AY2478" s="252" t="s">
        <v>153</v>
      </c>
    </row>
    <row r="2479" spans="2:65" s="1" customFormat="1" ht="22.5" customHeight="1">
      <c r="B2479" s="43"/>
      <c r="C2479" s="206" t="s">
        <v>1967</v>
      </c>
      <c r="D2479" s="206" t="s">
        <v>155</v>
      </c>
      <c r="E2479" s="207" t="s">
        <v>1968</v>
      </c>
      <c r="F2479" s="208" t="s">
        <v>1969</v>
      </c>
      <c r="G2479" s="209" t="s">
        <v>318</v>
      </c>
      <c r="H2479" s="210">
        <v>2</v>
      </c>
      <c r="I2479" s="211"/>
      <c r="J2479" s="212">
        <f>ROUND(I2479*H2479,2)</f>
        <v>0</v>
      </c>
      <c r="K2479" s="208" t="s">
        <v>34</v>
      </c>
      <c r="L2479" s="63"/>
      <c r="M2479" s="213" t="s">
        <v>34</v>
      </c>
      <c r="N2479" s="214" t="s">
        <v>48</v>
      </c>
      <c r="O2479" s="44"/>
      <c r="P2479" s="215">
        <f>O2479*H2479</f>
        <v>0</v>
      </c>
      <c r="Q2479" s="215">
        <v>0</v>
      </c>
      <c r="R2479" s="215">
        <f>Q2479*H2479</f>
        <v>0</v>
      </c>
      <c r="S2479" s="215">
        <v>0</v>
      </c>
      <c r="T2479" s="216">
        <f>S2479*H2479</f>
        <v>0</v>
      </c>
      <c r="AR2479" s="25" t="s">
        <v>288</v>
      </c>
      <c r="AT2479" s="25" t="s">
        <v>155</v>
      </c>
      <c r="AU2479" s="25" t="s">
        <v>86</v>
      </c>
      <c r="AY2479" s="25" t="s">
        <v>153</v>
      </c>
      <c r="BE2479" s="217">
        <f>IF(N2479="základní",J2479,0)</f>
        <v>0</v>
      </c>
      <c r="BF2479" s="217">
        <f>IF(N2479="snížená",J2479,0)</f>
        <v>0</v>
      </c>
      <c r="BG2479" s="217">
        <f>IF(N2479="zákl. přenesená",J2479,0)</f>
        <v>0</v>
      </c>
      <c r="BH2479" s="217">
        <f>IF(N2479="sníž. přenesená",J2479,0)</f>
        <v>0</v>
      </c>
      <c r="BI2479" s="217">
        <f>IF(N2479="nulová",J2479,0)</f>
        <v>0</v>
      </c>
      <c r="BJ2479" s="25" t="s">
        <v>84</v>
      </c>
      <c r="BK2479" s="217">
        <f>ROUND(I2479*H2479,2)</f>
        <v>0</v>
      </c>
      <c r="BL2479" s="25" t="s">
        <v>288</v>
      </c>
      <c r="BM2479" s="25" t="s">
        <v>1970</v>
      </c>
    </row>
    <row r="2480" spans="2:51" s="13" customFormat="1" ht="13.5">
      <c r="B2480" s="230"/>
      <c r="C2480" s="231"/>
      <c r="D2480" s="220" t="s">
        <v>162</v>
      </c>
      <c r="E2480" s="232" t="s">
        <v>34</v>
      </c>
      <c r="F2480" s="233" t="s">
        <v>86</v>
      </c>
      <c r="G2480" s="231"/>
      <c r="H2480" s="234">
        <v>2</v>
      </c>
      <c r="I2480" s="235"/>
      <c r="J2480" s="231"/>
      <c r="K2480" s="231"/>
      <c r="L2480" s="236"/>
      <c r="M2480" s="237"/>
      <c r="N2480" s="238"/>
      <c r="O2480" s="238"/>
      <c r="P2480" s="238"/>
      <c r="Q2480" s="238"/>
      <c r="R2480" s="238"/>
      <c r="S2480" s="238"/>
      <c r="T2480" s="239"/>
      <c r="AT2480" s="240" t="s">
        <v>162</v>
      </c>
      <c r="AU2480" s="240" t="s">
        <v>86</v>
      </c>
      <c r="AV2480" s="13" t="s">
        <v>86</v>
      </c>
      <c r="AW2480" s="13" t="s">
        <v>41</v>
      </c>
      <c r="AX2480" s="13" t="s">
        <v>77</v>
      </c>
      <c r="AY2480" s="240" t="s">
        <v>153</v>
      </c>
    </row>
    <row r="2481" spans="2:51" s="14" customFormat="1" ht="13.5">
      <c r="B2481" s="241"/>
      <c r="C2481" s="242"/>
      <c r="D2481" s="243" t="s">
        <v>162</v>
      </c>
      <c r="E2481" s="244" t="s">
        <v>34</v>
      </c>
      <c r="F2481" s="245" t="s">
        <v>168</v>
      </c>
      <c r="G2481" s="242"/>
      <c r="H2481" s="246">
        <v>2</v>
      </c>
      <c r="I2481" s="247"/>
      <c r="J2481" s="242"/>
      <c r="K2481" s="242"/>
      <c r="L2481" s="248"/>
      <c r="M2481" s="249"/>
      <c r="N2481" s="250"/>
      <c r="O2481" s="250"/>
      <c r="P2481" s="250"/>
      <c r="Q2481" s="250"/>
      <c r="R2481" s="250"/>
      <c r="S2481" s="250"/>
      <c r="T2481" s="251"/>
      <c r="AT2481" s="252" t="s">
        <v>162</v>
      </c>
      <c r="AU2481" s="252" t="s">
        <v>86</v>
      </c>
      <c r="AV2481" s="14" t="s">
        <v>160</v>
      </c>
      <c r="AW2481" s="14" t="s">
        <v>41</v>
      </c>
      <c r="AX2481" s="14" t="s">
        <v>84</v>
      </c>
      <c r="AY2481" s="252" t="s">
        <v>153</v>
      </c>
    </row>
    <row r="2482" spans="2:65" s="1" customFormat="1" ht="22.5" customHeight="1">
      <c r="B2482" s="43"/>
      <c r="C2482" s="206" t="s">
        <v>1971</v>
      </c>
      <c r="D2482" s="206" t="s">
        <v>155</v>
      </c>
      <c r="E2482" s="207" t="s">
        <v>1972</v>
      </c>
      <c r="F2482" s="208" t="s">
        <v>1973</v>
      </c>
      <c r="G2482" s="209" t="s">
        <v>318</v>
      </c>
      <c r="H2482" s="210">
        <v>3</v>
      </c>
      <c r="I2482" s="211"/>
      <c r="J2482" s="212">
        <f>ROUND(I2482*H2482,2)</f>
        <v>0</v>
      </c>
      <c r="K2482" s="208" t="s">
        <v>34</v>
      </c>
      <c r="L2482" s="63"/>
      <c r="M2482" s="213" t="s">
        <v>34</v>
      </c>
      <c r="N2482" s="214" t="s">
        <v>48</v>
      </c>
      <c r="O2482" s="44"/>
      <c r="P2482" s="215">
        <f>O2482*H2482</f>
        <v>0</v>
      </c>
      <c r="Q2482" s="215">
        <v>0</v>
      </c>
      <c r="R2482" s="215">
        <f>Q2482*H2482</f>
        <v>0</v>
      </c>
      <c r="S2482" s="215">
        <v>0</v>
      </c>
      <c r="T2482" s="216">
        <f>S2482*H2482</f>
        <v>0</v>
      </c>
      <c r="AR2482" s="25" t="s">
        <v>288</v>
      </c>
      <c r="AT2482" s="25" t="s">
        <v>155</v>
      </c>
      <c r="AU2482" s="25" t="s">
        <v>86</v>
      </c>
      <c r="AY2482" s="25" t="s">
        <v>153</v>
      </c>
      <c r="BE2482" s="217">
        <f>IF(N2482="základní",J2482,0)</f>
        <v>0</v>
      </c>
      <c r="BF2482" s="217">
        <f>IF(N2482="snížená",J2482,0)</f>
        <v>0</v>
      </c>
      <c r="BG2482" s="217">
        <f>IF(N2482="zákl. přenesená",J2482,0)</f>
        <v>0</v>
      </c>
      <c r="BH2482" s="217">
        <f>IF(N2482="sníž. přenesená",J2482,0)</f>
        <v>0</v>
      </c>
      <c r="BI2482" s="217">
        <f>IF(N2482="nulová",J2482,0)</f>
        <v>0</v>
      </c>
      <c r="BJ2482" s="25" t="s">
        <v>84</v>
      </c>
      <c r="BK2482" s="217">
        <f>ROUND(I2482*H2482,2)</f>
        <v>0</v>
      </c>
      <c r="BL2482" s="25" t="s">
        <v>288</v>
      </c>
      <c r="BM2482" s="25" t="s">
        <v>1974</v>
      </c>
    </row>
    <row r="2483" spans="2:51" s="13" customFormat="1" ht="13.5">
      <c r="B2483" s="230"/>
      <c r="C2483" s="231"/>
      <c r="D2483" s="220" t="s">
        <v>162</v>
      </c>
      <c r="E2483" s="232" t="s">
        <v>34</v>
      </c>
      <c r="F2483" s="233" t="s">
        <v>95</v>
      </c>
      <c r="G2483" s="231"/>
      <c r="H2483" s="234">
        <v>3</v>
      </c>
      <c r="I2483" s="235"/>
      <c r="J2483" s="231"/>
      <c r="K2483" s="231"/>
      <c r="L2483" s="236"/>
      <c r="M2483" s="237"/>
      <c r="N2483" s="238"/>
      <c r="O2483" s="238"/>
      <c r="P2483" s="238"/>
      <c r="Q2483" s="238"/>
      <c r="R2483" s="238"/>
      <c r="S2483" s="238"/>
      <c r="T2483" s="239"/>
      <c r="AT2483" s="240" t="s">
        <v>162</v>
      </c>
      <c r="AU2483" s="240" t="s">
        <v>86</v>
      </c>
      <c r="AV2483" s="13" t="s">
        <v>86</v>
      </c>
      <c r="AW2483" s="13" t="s">
        <v>41</v>
      </c>
      <c r="AX2483" s="13" t="s">
        <v>77</v>
      </c>
      <c r="AY2483" s="240" t="s">
        <v>153</v>
      </c>
    </row>
    <row r="2484" spans="2:51" s="14" customFormat="1" ht="13.5">
      <c r="B2484" s="241"/>
      <c r="C2484" s="242"/>
      <c r="D2484" s="243" t="s">
        <v>162</v>
      </c>
      <c r="E2484" s="244" t="s">
        <v>34</v>
      </c>
      <c r="F2484" s="245" t="s">
        <v>168</v>
      </c>
      <c r="G2484" s="242"/>
      <c r="H2484" s="246">
        <v>3</v>
      </c>
      <c r="I2484" s="247"/>
      <c r="J2484" s="242"/>
      <c r="K2484" s="242"/>
      <c r="L2484" s="248"/>
      <c r="M2484" s="249"/>
      <c r="N2484" s="250"/>
      <c r="O2484" s="250"/>
      <c r="P2484" s="250"/>
      <c r="Q2484" s="250"/>
      <c r="R2484" s="250"/>
      <c r="S2484" s="250"/>
      <c r="T2484" s="251"/>
      <c r="AT2484" s="252" t="s">
        <v>162</v>
      </c>
      <c r="AU2484" s="252" t="s">
        <v>86</v>
      </c>
      <c r="AV2484" s="14" t="s">
        <v>160</v>
      </c>
      <c r="AW2484" s="14" t="s">
        <v>41</v>
      </c>
      <c r="AX2484" s="14" t="s">
        <v>84</v>
      </c>
      <c r="AY2484" s="252" t="s">
        <v>153</v>
      </c>
    </row>
    <row r="2485" spans="2:65" s="1" customFormat="1" ht="22.5" customHeight="1">
      <c r="B2485" s="43"/>
      <c r="C2485" s="206" t="s">
        <v>1975</v>
      </c>
      <c r="D2485" s="206" t="s">
        <v>155</v>
      </c>
      <c r="E2485" s="207" t="s">
        <v>1976</v>
      </c>
      <c r="F2485" s="208" t="s">
        <v>1977</v>
      </c>
      <c r="G2485" s="209" t="s">
        <v>318</v>
      </c>
      <c r="H2485" s="210">
        <v>6</v>
      </c>
      <c r="I2485" s="211"/>
      <c r="J2485" s="212">
        <f>ROUND(I2485*H2485,2)</f>
        <v>0</v>
      </c>
      <c r="K2485" s="208" t="s">
        <v>34</v>
      </c>
      <c r="L2485" s="63"/>
      <c r="M2485" s="213" t="s">
        <v>34</v>
      </c>
      <c r="N2485" s="214" t="s">
        <v>48</v>
      </c>
      <c r="O2485" s="44"/>
      <c r="P2485" s="215">
        <f>O2485*H2485</f>
        <v>0</v>
      </c>
      <c r="Q2485" s="215">
        <v>0</v>
      </c>
      <c r="R2485" s="215">
        <f>Q2485*H2485</f>
        <v>0</v>
      </c>
      <c r="S2485" s="215">
        <v>0</v>
      </c>
      <c r="T2485" s="216">
        <f>S2485*H2485</f>
        <v>0</v>
      </c>
      <c r="AR2485" s="25" t="s">
        <v>288</v>
      </c>
      <c r="AT2485" s="25" t="s">
        <v>155</v>
      </c>
      <c r="AU2485" s="25" t="s">
        <v>86</v>
      </c>
      <c r="AY2485" s="25" t="s">
        <v>153</v>
      </c>
      <c r="BE2485" s="217">
        <f>IF(N2485="základní",J2485,0)</f>
        <v>0</v>
      </c>
      <c r="BF2485" s="217">
        <f>IF(N2485="snížená",J2485,0)</f>
        <v>0</v>
      </c>
      <c r="BG2485" s="217">
        <f>IF(N2485="zákl. přenesená",J2485,0)</f>
        <v>0</v>
      </c>
      <c r="BH2485" s="217">
        <f>IF(N2485="sníž. přenesená",J2485,0)</f>
        <v>0</v>
      </c>
      <c r="BI2485" s="217">
        <f>IF(N2485="nulová",J2485,0)</f>
        <v>0</v>
      </c>
      <c r="BJ2485" s="25" t="s">
        <v>84</v>
      </c>
      <c r="BK2485" s="217">
        <f>ROUND(I2485*H2485,2)</f>
        <v>0</v>
      </c>
      <c r="BL2485" s="25" t="s">
        <v>288</v>
      </c>
      <c r="BM2485" s="25" t="s">
        <v>1978</v>
      </c>
    </row>
    <row r="2486" spans="2:51" s="13" customFormat="1" ht="13.5">
      <c r="B2486" s="230"/>
      <c r="C2486" s="231"/>
      <c r="D2486" s="220" t="s">
        <v>162</v>
      </c>
      <c r="E2486" s="232" t="s">
        <v>34</v>
      </c>
      <c r="F2486" s="233" t="s">
        <v>206</v>
      </c>
      <c r="G2486" s="231"/>
      <c r="H2486" s="234">
        <v>6</v>
      </c>
      <c r="I2486" s="235"/>
      <c r="J2486" s="231"/>
      <c r="K2486" s="231"/>
      <c r="L2486" s="236"/>
      <c r="M2486" s="237"/>
      <c r="N2486" s="238"/>
      <c r="O2486" s="238"/>
      <c r="P2486" s="238"/>
      <c r="Q2486" s="238"/>
      <c r="R2486" s="238"/>
      <c r="S2486" s="238"/>
      <c r="T2486" s="239"/>
      <c r="AT2486" s="240" t="s">
        <v>162</v>
      </c>
      <c r="AU2486" s="240" t="s">
        <v>86</v>
      </c>
      <c r="AV2486" s="13" t="s">
        <v>86</v>
      </c>
      <c r="AW2486" s="13" t="s">
        <v>41</v>
      </c>
      <c r="AX2486" s="13" t="s">
        <v>77</v>
      </c>
      <c r="AY2486" s="240" t="s">
        <v>153</v>
      </c>
    </row>
    <row r="2487" spans="2:51" s="14" customFormat="1" ht="13.5">
      <c r="B2487" s="241"/>
      <c r="C2487" s="242"/>
      <c r="D2487" s="243" t="s">
        <v>162</v>
      </c>
      <c r="E2487" s="244" t="s">
        <v>34</v>
      </c>
      <c r="F2487" s="245" t="s">
        <v>168</v>
      </c>
      <c r="G2487" s="242"/>
      <c r="H2487" s="246">
        <v>6</v>
      </c>
      <c r="I2487" s="247"/>
      <c r="J2487" s="242"/>
      <c r="K2487" s="242"/>
      <c r="L2487" s="248"/>
      <c r="M2487" s="249"/>
      <c r="N2487" s="250"/>
      <c r="O2487" s="250"/>
      <c r="P2487" s="250"/>
      <c r="Q2487" s="250"/>
      <c r="R2487" s="250"/>
      <c r="S2487" s="250"/>
      <c r="T2487" s="251"/>
      <c r="AT2487" s="252" t="s">
        <v>162</v>
      </c>
      <c r="AU2487" s="252" t="s">
        <v>86</v>
      </c>
      <c r="AV2487" s="14" t="s">
        <v>160</v>
      </c>
      <c r="AW2487" s="14" t="s">
        <v>41</v>
      </c>
      <c r="AX2487" s="14" t="s">
        <v>84</v>
      </c>
      <c r="AY2487" s="252" t="s">
        <v>153</v>
      </c>
    </row>
    <row r="2488" spans="2:65" s="1" customFormat="1" ht="22.5" customHeight="1">
      <c r="B2488" s="43"/>
      <c r="C2488" s="206" t="s">
        <v>1979</v>
      </c>
      <c r="D2488" s="206" t="s">
        <v>155</v>
      </c>
      <c r="E2488" s="207" t="s">
        <v>1980</v>
      </c>
      <c r="F2488" s="208" t="s">
        <v>1981</v>
      </c>
      <c r="G2488" s="209" t="s">
        <v>318</v>
      </c>
      <c r="H2488" s="210">
        <v>4</v>
      </c>
      <c r="I2488" s="211"/>
      <c r="J2488" s="212">
        <f>ROUND(I2488*H2488,2)</f>
        <v>0</v>
      </c>
      <c r="K2488" s="208" t="s">
        <v>34</v>
      </c>
      <c r="L2488" s="63"/>
      <c r="M2488" s="213" t="s">
        <v>34</v>
      </c>
      <c r="N2488" s="214" t="s">
        <v>48</v>
      </c>
      <c r="O2488" s="44"/>
      <c r="P2488" s="215">
        <f>O2488*H2488</f>
        <v>0</v>
      </c>
      <c r="Q2488" s="215">
        <v>0</v>
      </c>
      <c r="R2488" s="215">
        <f>Q2488*H2488</f>
        <v>0</v>
      </c>
      <c r="S2488" s="215">
        <v>0</v>
      </c>
      <c r="T2488" s="216">
        <f>S2488*H2488</f>
        <v>0</v>
      </c>
      <c r="AR2488" s="25" t="s">
        <v>288</v>
      </c>
      <c r="AT2488" s="25" t="s">
        <v>155</v>
      </c>
      <c r="AU2488" s="25" t="s">
        <v>86</v>
      </c>
      <c r="AY2488" s="25" t="s">
        <v>153</v>
      </c>
      <c r="BE2488" s="217">
        <f>IF(N2488="základní",J2488,0)</f>
        <v>0</v>
      </c>
      <c r="BF2488" s="217">
        <f>IF(N2488="snížená",J2488,0)</f>
        <v>0</v>
      </c>
      <c r="BG2488" s="217">
        <f>IF(N2488="zákl. přenesená",J2488,0)</f>
        <v>0</v>
      </c>
      <c r="BH2488" s="217">
        <f>IF(N2488="sníž. přenesená",J2488,0)</f>
        <v>0</v>
      </c>
      <c r="BI2488" s="217">
        <f>IF(N2488="nulová",J2488,0)</f>
        <v>0</v>
      </c>
      <c r="BJ2488" s="25" t="s">
        <v>84</v>
      </c>
      <c r="BK2488" s="217">
        <f>ROUND(I2488*H2488,2)</f>
        <v>0</v>
      </c>
      <c r="BL2488" s="25" t="s">
        <v>288</v>
      </c>
      <c r="BM2488" s="25" t="s">
        <v>1982</v>
      </c>
    </row>
    <row r="2489" spans="2:51" s="13" customFormat="1" ht="13.5">
      <c r="B2489" s="230"/>
      <c r="C2489" s="231"/>
      <c r="D2489" s="220" t="s">
        <v>162</v>
      </c>
      <c r="E2489" s="232" t="s">
        <v>34</v>
      </c>
      <c r="F2489" s="233" t="s">
        <v>160</v>
      </c>
      <c r="G2489" s="231"/>
      <c r="H2489" s="234">
        <v>4</v>
      </c>
      <c r="I2489" s="235"/>
      <c r="J2489" s="231"/>
      <c r="K2489" s="231"/>
      <c r="L2489" s="236"/>
      <c r="M2489" s="237"/>
      <c r="N2489" s="238"/>
      <c r="O2489" s="238"/>
      <c r="P2489" s="238"/>
      <c r="Q2489" s="238"/>
      <c r="R2489" s="238"/>
      <c r="S2489" s="238"/>
      <c r="T2489" s="239"/>
      <c r="AT2489" s="240" t="s">
        <v>162</v>
      </c>
      <c r="AU2489" s="240" t="s">
        <v>86</v>
      </c>
      <c r="AV2489" s="13" t="s">
        <v>86</v>
      </c>
      <c r="AW2489" s="13" t="s">
        <v>41</v>
      </c>
      <c r="AX2489" s="13" t="s">
        <v>77</v>
      </c>
      <c r="AY2489" s="240" t="s">
        <v>153</v>
      </c>
    </row>
    <row r="2490" spans="2:51" s="14" customFormat="1" ht="13.5">
      <c r="B2490" s="241"/>
      <c r="C2490" s="242"/>
      <c r="D2490" s="243" t="s">
        <v>162</v>
      </c>
      <c r="E2490" s="244" t="s">
        <v>34</v>
      </c>
      <c r="F2490" s="245" t="s">
        <v>168</v>
      </c>
      <c r="G2490" s="242"/>
      <c r="H2490" s="246">
        <v>4</v>
      </c>
      <c r="I2490" s="247"/>
      <c r="J2490" s="242"/>
      <c r="K2490" s="242"/>
      <c r="L2490" s="248"/>
      <c r="M2490" s="249"/>
      <c r="N2490" s="250"/>
      <c r="O2490" s="250"/>
      <c r="P2490" s="250"/>
      <c r="Q2490" s="250"/>
      <c r="R2490" s="250"/>
      <c r="S2490" s="250"/>
      <c r="T2490" s="251"/>
      <c r="AT2490" s="252" t="s">
        <v>162</v>
      </c>
      <c r="AU2490" s="252" t="s">
        <v>86</v>
      </c>
      <c r="AV2490" s="14" t="s">
        <v>160</v>
      </c>
      <c r="AW2490" s="14" t="s">
        <v>41</v>
      </c>
      <c r="AX2490" s="14" t="s">
        <v>84</v>
      </c>
      <c r="AY2490" s="252" t="s">
        <v>153</v>
      </c>
    </row>
    <row r="2491" spans="2:65" s="1" customFormat="1" ht="22.5" customHeight="1">
      <c r="B2491" s="43"/>
      <c r="C2491" s="206" t="s">
        <v>1983</v>
      </c>
      <c r="D2491" s="206" t="s">
        <v>155</v>
      </c>
      <c r="E2491" s="207" t="s">
        <v>1984</v>
      </c>
      <c r="F2491" s="208" t="s">
        <v>1985</v>
      </c>
      <c r="G2491" s="209" t="s">
        <v>318</v>
      </c>
      <c r="H2491" s="210">
        <v>6</v>
      </c>
      <c r="I2491" s="211"/>
      <c r="J2491" s="212">
        <f>ROUND(I2491*H2491,2)</f>
        <v>0</v>
      </c>
      <c r="K2491" s="208" t="s">
        <v>34</v>
      </c>
      <c r="L2491" s="63"/>
      <c r="M2491" s="213" t="s">
        <v>34</v>
      </c>
      <c r="N2491" s="214" t="s">
        <v>48</v>
      </c>
      <c r="O2491" s="44"/>
      <c r="P2491" s="215">
        <f>O2491*H2491</f>
        <v>0</v>
      </c>
      <c r="Q2491" s="215">
        <v>0</v>
      </c>
      <c r="R2491" s="215">
        <f>Q2491*H2491</f>
        <v>0</v>
      </c>
      <c r="S2491" s="215">
        <v>0</v>
      </c>
      <c r="T2491" s="216">
        <f>S2491*H2491</f>
        <v>0</v>
      </c>
      <c r="AR2491" s="25" t="s">
        <v>288</v>
      </c>
      <c r="AT2491" s="25" t="s">
        <v>155</v>
      </c>
      <c r="AU2491" s="25" t="s">
        <v>86</v>
      </c>
      <c r="AY2491" s="25" t="s">
        <v>153</v>
      </c>
      <c r="BE2491" s="217">
        <f>IF(N2491="základní",J2491,0)</f>
        <v>0</v>
      </c>
      <c r="BF2491" s="217">
        <f>IF(N2491="snížená",J2491,0)</f>
        <v>0</v>
      </c>
      <c r="BG2491" s="217">
        <f>IF(N2491="zákl. přenesená",J2491,0)</f>
        <v>0</v>
      </c>
      <c r="BH2491" s="217">
        <f>IF(N2491="sníž. přenesená",J2491,0)</f>
        <v>0</v>
      </c>
      <c r="BI2491" s="217">
        <f>IF(N2491="nulová",J2491,0)</f>
        <v>0</v>
      </c>
      <c r="BJ2491" s="25" t="s">
        <v>84</v>
      </c>
      <c r="BK2491" s="217">
        <f>ROUND(I2491*H2491,2)</f>
        <v>0</v>
      </c>
      <c r="BL2491" s="25" t="s">
        <v>288</v>
      </c>
      <c r="BM2491" s="25" t="s">
        <v>1986</v>
      </c>
    </row>
    <row r="2492" spans="2:51" s="13" customFormat="1" ht="13.5">
      <c r="B2492" s="230"/>
      <c r="C2492" s="231"/>
      <c r="D2492" s="220" t="s">
        <v>162</v>
      </c>
      <c r="E2492" s="232" t="s">
        <v>34</v>
      </c>
      <c r="F2492" s="233" t="s">
        <v>206</v>
      </c>
      <c r="G2492" s="231"/>
      <c r="H2492" s="234">
        <v>6</v>
      </c>
      <c r="I2492" s="235"/>
      <c r="J2492" s="231"/>
      <c r="K2492" s="231"/>
      <c r="L2492" s="236"/>
      <c r="M2492" s="237"/>
      <c r="N2492" s="238"/>
      <c r="O2492" s="238"/>
      <c r="P2492" s="238"/>
      <c r="Q2492" s="238"/>
      <c r="R2492" s="238"/>
      <c r="S2492" s="238"/>
      <c r="T2492" s="239"/>
      <c r="AT2492" s="240" t="s">
        <v>162</v>
      </c>
      <c r="AU2492" s="240" t="s">
        <v>86</v>
      </c>
      <c r="AV2492" s="13" t="s">
        <v>86</v>
      </c>
      <c r="AW2492" s="13" t="s">
        <v>41</v>
      </c>
      <c r="AX2492" s="13" t="s">
        <v>77</v>
      </c>
      <c r="AY2492" s="240" t="s">
        <v>153</v>
      </c>
    </row>
    <row r="2493" spans="2:51" s="14" customFormat="1" ht="13.5">
      <c r="B2493" s="241"/>
      <c r="C2493" s="242"/>
      <c r="D2493" s="243" t="s">
        <v>162</v>
      </c>
      <c r="E2493" s="244" t="s">
        <v>34</v>
      </c>
      <c r="F2493" s="245" t="s">
        <v>168</v>
      </c>
      <c r="G2493" s="242"/>
      <c r="H2493" s="246">
        <v>6</v>
      </c>
      <c r="I2493" s="247"/>
      <c r="J2493" s="242"/>
      <c r="K2493" s="242"/>
      <c r="L2493" s="248"/>
      <c r="M2493" s="249"/>
      <c r="N2493" s="250"/>
      <c r="O2493" s="250"/>
      <c r="P2493" s="250"/>
      <c r="Q2493" s="250"/>
      <c r="R2493" s="250"/>
      <c r="S2493" s="250"/>
      <c r="T2493" s="251"/>
      <c r="AT2493" s="252" t="s">
        <v>162</v>
      </c>
      <c r="AU2493" s="252" t="s">
        <v>86</v>
      </c>
      <c r="AV2493" s="14" t="s">
        <v>160</v>
      </c>
      <c r="AW2493" s="14" t="s">
        <v>41</v>
      </c>
      <c r="AX2493" s="14" t="s">
        <v>84</v>
      </c>
      <c r="AY2493" s="252" t="s">
        <v>153</v>
      </c>
    </row>
    <row r="2494" spans="2:65" s="1" customFormat="1" ht="22.5" customHeight="1">
      <c r="B2494" s="43"/>
      <c r="C2494" s="206" t="s">
        <v>1987</v>
      </c>
      <c r="D2494" s="206" t="s">
        <v>155</v>
      </c>
      <c r="E2494" s="207" t="s">
        <v>1988</v>
      </c>
      <c r="F2494" s="208" t="s">
        <v>1989</v>
      </c>
      <c r="G2494" s="209" t="s">
        <v>318</v>
      </c>
      <c r="H2494" s="210">
        <v>3</v>
      </c>
      <c r="I2494" s="211"/>
      <c r="J2494" s="212">
        <f>ROUND(I2494*H2494,2)</f>
        <v>0</v>
      </c>
      <c r="K2494" s="208" t="s">
        <v>34</v>
      </c>
      <c r="L2494" s="63"/>
      <c r="M2494" s="213" t="s">
        <v>34</v>
      </c>
      <c r="N2494" s="214" t="s">
        <v>48</v>
      </c>
      <c r="O2494" s="44"/>
      <c r="P2494" s="215">
        <f>O2494*H2494</f>
        <v>0</v>
      </c>
      <c r="Q2494" s="215">
        <v>0</v>
      </c>
      <c r="R2494" s="215">
        <f>Q2494*H2494</f>
        <v>0</v>
      </c>
      <c r="S2494" s="215">
        <v>0</v>
      </c>
      <c r="T2494" s="216">
        <f>S2494*H2494</f>
        <v>0</v>
      </c>
      <c r="AR2494" s="25" t="s">
        <v>288</v>
      </c>
      <c r="AT2494" s="25" t="s">
        <v>155</v>
      </c>
      <c r="AU2494" s="25" t="s">
        <v>86</v>
      </c>
      <c r="AY2494" s="25" t="s">
        <v>153</v>
      </c>
      <c r="BE2494" s="217">
        <f>IF(N2494="základní",J2494,0)</f>
        <v>0</v>
      </c>
      <c r="BF2494" s="217">
        <f>IF(N2494="snížená",J2494,0)</f>
        <v>0</v>
      </c>
      <c r="BG2494" s="217">
        <f>IF(N2494="zákl. přenesená",J2494,0)</f>
        <v>0</v>
      </c>
      <c r="BH2494" s="217">
        <f>IF(N2494="sníž. přenesená",J2494,0)</f>
        <v>0</v>
      </c>
      <c r="BI2494" s="217">
        <f>IF(N2494="nulová",J2494,0)</f>
        <v>0</v>
      </c>
      <c r="BJ2494" s="25" t="s">
        <v>84</v>
      </c>
      <c r="BK2494" s="217">
        <f>ROUND(I2494*H2494,2)</f>
        <v>0</v>
      </c>
      <c r="BL2494" s="25" t="s">
        <v>288</v>
      </c>
      <c r="BM2494" s="25" t="s">
        <v>1990</v>
      </c>
    </row>
    <row r="2495" spans="2:51" s="13" customFormat="1" ht="13.5">
      <c r="B2495" s="230"/>
      <c r="C2495" s="231"/>
      <c r="D2495" s="220" t="s">
        <v>162</v>
      </c>
      <c r="E2495" s="232" t="s">
        <v>34</v>
      </c>
      <c r="F2495" s="233" t="s">
        <v>95</v>
      </c>
      <c r="G2495" s="231"/>
      <c r="H2495" s="234">
        <v>3</v>
      </c>
      <c r="I2495" s="235"/>
      <c r="J2495" s="231"/>
      <c r="K2495" s="231"/>
      <c r="L2495" s="236"/>
      <c r="M2495" s="237"/>
      <c r="N2495" s="238"/>
      <c r="O2495" s="238"/>
      <c r="P2495" s="238"/>
      <c r="Q2495" s="238"/>
      <c r="R2495" s="238"/>
      <c r="S2495" s="238"/>
      <c r="T2495" s="239"/>
      <c r="AT2495" s="240" t="s">
        <v>162</v>
      </c>
      <c r="AU2495" s="240" t="s">
        <v>86</v>
      </c>
      <c r="AV2495" s="13" t="s">
        <v>86</v>
      </c>
      <c r="AW2495" s="13" t="s">
        <v>41</v>
      </c>
      <c r="AX2495" s="13" t="s">
        <v>77</v>
      </c>
      <c r="AY2495" s="240" t="s">
        <v>153</v>
      </c>
    </row>
    <row r="2496" spans="2:51" s="14" customFormat="1" ht="13.5">
      <c r="B2496" s="241"/>
      <c r="C2496" s="242"/>
      <c r="D2496" s="243" t="s">
        <v>162</v>
      </c>
      <c r="E2496" s="244" t="s">
        <v>34</v>
      </c>
      <c r="F2496" s="245" t="s">
        <v>168</v>
      </c>
      <c r="G2496" s="242"/>
      <c r="H2496" s="246">
        <v>3</v>
      </c>
      <c r="I2496" s="247"/>
      <c r="J2496" s="242"/>
      <c r="K2496" s="242"/>
      <c r="L2496" s="248"/>
      <c r="M2496" s="249"/>
      <c r="N2496" s="250"/>
      <c r="O2496" s="250"/>
      <c r="P2496" s="250"/>
      <c r="Q2496" s="250"/>
      <c r="R2496" s="250"/>
      <c r="S2496" s="250"/>
      <c r="T2496" s="251"/>
      <c r="AT2496" s="252" t="s">
        <v>162</v>
      </c>
      <c r="AU2496" s="252" t="s">
        <v>86</v>
      </c>
      <c r="AV2496" s="14" t="s">
        <v>160</v>
      </c>
      <c r="AW2496" s="14" t="s">
        <v>41</v>
      </c>
      <c r="AX2496" s="14" t="s">
        <v>84</v>
      </c>
      <c r="AY2496" s="252" t="s">
        <v>153</v>
      </c>
    </row>
    <row r="2497" spans="2:65" s="1" customFormat="1" ht="22.5" customHeight="1">
      <c r="B2497" s="43"/>
      <c r="C2497" s="206" t="s">
        <v>1991</v>
      </c>
      <c r="D2497" s="206" t="s">
        <v>155</v>
      </c>
      <c r="E2497" s="207" t="s">
        <v>1992</v>
      </c>
      <c r="F2497" s="208" t="s">
        <v>1993</v>
      </c>
      <c r="G2497" s="209" t="s">
        <v>318</v>
      </c>
      <c r="H2497" s="210">
        <v>5</v>
      </c>
      <c r="I2497" s="211"/>
      <c r="J2497" s="212">
        <f>ROUND(I2497*H2497,2)</f>
        <v>0</v>
      </c>
      <c r="K2497" s="208" t="s">
        <v>34</v>
      </c>
      <c r="L2497" s="63"/>
      <c r="M2497" s="213" t="s">
        <v>34</v>
      </c>
      <c r="N2497" s="214" t="s">
        <v>48</v>
      </c>
      <c r="O2497" s="44"/>
      <c r="P2497" s="215">
        <f>O2497*H2497</f>
        <v>0</v>
      </c>
      <c r="Q2497" s="215">
        <v>0</v>
      </c>
      <c r="R2497" s="215">
        <f>Q2497*H2497</f>
        <v>0</v>
      </c>
      <c r="S2497" s="215">
        <v>0</v>
      </c>
      <c r="T2497" s="216">
        <f>S2497*H2497</f>
        <v>0</v>
      </c>
      <c r="AR2497" s="25" t="s">
        <v>288</v>
      </c>
      <c r="AT2497" s="25" t="s">
        <v>155</v>
      </c>
      <c r="AU2497" s="25" t="s">
        <v>86</v>
      </c>
      <c r="AY2497" s="25" t="s">
        <v>153</v>
      </c>
      <c r="BE2497" s="217">
        <f>IF(N2497="základní",J2497,0)</f>
        <v>0</v>
      </c>
      <c r="BF2497" s="217">
        <f>IF(N2497="snížená",J2497,0)</f>
        <v>0</v>
      </c>
      <c r="BG2497" s="217">
        <f>IF(N2497="zákl. přenesená",J2497,0)</f>
        <v>0</v>
      </c>
      <c r="BH2497" s="217">
        <f>IF(N2497="sníž. přenesená",J2497,0)</f>
        <v>0</v>
      </c>
      <c r="BI2497" s="217">
        <f>IF(N2497="nulová",J2497,0)</f>
        <v>0</v>
      </c>
      <c r="BJ2497" s="25" t="s">
        <v>84</v>
      </c>
      <c r="BK2497" s="217">
        <f>ROUND(I2497*H2497,2)</f>
        <v>0</v>
      </c>
      <c r="BL2497" s="25" t="s">
        <v>288</v>
      </c>
      <c r="BM2497" s="25" t="s">
        <v>1994</v>
      </c>
    </row>
    <row r="2498" spans="2:51" s="13" customFormat="1" ht="13.5">
      <c r="B2498" s="230"/>
      <c r="C2498" s="231"/>
      <c r="D2498" s="220" t="s">
        <v>162</v>
      </c>
      <c r="E2498" s="232" t="s">
        <v>34</v>
      </c>
      <c r="F2498" s="233" t="s">
        <v>202</v>
      </c>
      <c r="G2498" s="231"/>
      <c r="H2498" s="234">
        <v>5</v>
      </c>
      <c r="I2498" s="235"/>
      <c r="J2498" s="231"/>
      <c r="K2498" s="231"/>
      <c r="L2498" s="236"/>
      <c r="M2498" s="237"/>
      <c r="N2498" s="238"/>
      <c r="O2498" s="238"/>
      <c r="P2498" s="238"/>
      <c r="Q2498" s="238"/>
      <c r="R2498" s="238"/>
      <c r="S2498" s="238"/>
      <c r="T2498" s="239"/>
      <c r="AT2498" s="240" t="s">
        <v>162</v>
      </c>
      <c r="AU2498" s="240" t="s">
        <v>86</v>
      </c>
      <c r="AV2498" s="13" t="s">
        <v>86</v>
      </c>
      <c r="AW2498" s="13" t="s">
        <v>41</v>
      </c>
      <c r="AX2498" s="13" t="s">
        <v>77</v>
      </c>
      <c r="AY2498" s="240" t="s">
        <v>153</v>
      </c>
    </row>
    <row r="2499" spans="2:51" s="14" customFormat="1" ht="13.5">
      <c r="B2499" s="241"/>
      <c r="C2499" s="242"/>
      <c r="D2499" s="243" t="s">
        <v>162</v>
      </c>
      <c r="E2499" s="244" t="s">
        <v>34</v>
      </c>
      <c r="F2499" s="245" t="s">
        <v>168</v>
      </c>
      <c r="G2499" s="242"/>
      <c r="H2499" s="246">
        <v>5</v>
      </c>
      <c r="I2499" s="247"/>
      <c r="J2499" s="242"/>
      <c r="K2499" s="242"/>
      <c r="L2499" s="248"/>
      <c r="M2499" s="249"/>
      <c r="N2499" s="250"/>
      <c r="O2499" s="250"/>
      <c r="P2499" s="250"/>
      <c r="Q2499" s="250"/>
      <c r="R2499" s="250"/>
      <c r="S2499" s="250"/>
      <c r="T2499" s="251"/>
      <c r="AT2499" s="252" t="s">
        <v>162</v>
      </c>
      <c r="AU2499" s="252" t="s">
        <v>86</v>
      </c>
      <c r="AV2499" s="14" t="s">
        <v>160</v>
      </c>
      <c r="AW2499" s="14" t="s">
        <v>41</v>
      </c>
      <c r="AX2499" s="14" t="s">
        <v>84</v>
      </c>
      <c r="AY2499" s="252" t="s">
        <v>153</v>
      </c>
    </row>
    <row r="2500" spans="2:65" s="1" customFormat="1" ht="22.5" customHeight="1">
      <c r="B2500" s="43"/>
      <c r="C2500" s="206" t="s">
        <v>1995</v>
      </c>
      <c r="D2500" s="206" t="s">
        <v>155</v>
      </c>
      <c r="E2500" s="207" t="s">
        <v>1996</v>
      </c>
      <c r="F2500" s="208" t="s">
        <v>1997</v>
      </c>
      <c r="G2500" s="209" t="s">
        <v>318</v>
      </c>
      <c r="H2500" s="210">
        <v>5</v>
      </c>
      <c r="I2500" s="211"/>
      <c r="J2500" s="212">
        <f>ROUND(I2500*H2500,2)</f>
        <v>0</v>
      </c>
      <c r="K2500" s="208" t="s">
        <v>34</v>
      </c>
      <c r="L2500" s="63"/>
      <c r="M2500" s="213" t="s">
        <v>34</v>
      </c>
      <c r="N2500" s="214" t="s">
        <v>48</v>
      </c>
      <c r="O2500" s="44"/>
      <c r="P2500" s="215">
        <f>O2500*H2500</f>
        <v>0</v>
      </c>
      <c r="Q2500" s="215">
        <v>0</v>
      </c>
      <c r="R2500" s="215">
        <f>Q2500*H2500</f>
        <v>0</v>
      </c>
      <c r="S2500" s="215">
        <v>0</v>
      </c>
      <c r="T2500" s="216">
        <f>S2500*H2500</f>
        <v>0</v>
      </c>
      <c r="AR2500" s="25" t="s">
        <v>288</v>
      </c>
      <c r="AT2500" s="25" t="s">
        <v>155</v>
      </c>
      <c r="AU2500" s="25" t="s">
        <v>86</v>
      </c>
      <c r="AY2500" s="25" t="s">
        <v>153</v>
      </c>
      <c r="BE2500" s="217">
        <f>IF(N2500="základní",J2500,0)</f>
        <v>0</v>
      </c>
      <c r="BF2500" s="217">
        <f>IF(N2500="snížená",J2500,0)</f>
        <v>0</v>
      </c>
      <c r="BG2500" s="217">
        <f>IF(N2500="zákl. přenesená",J2500,0)</f>
        <v>0</v>
      </c>
      <c r="BH2500" s="217">
        <f>IF(N2500="sníž. přenesená",J2500,0)</f>
        <v>0</v>
      </c>
      <c r="BI2500" s="217">
        <f>IF(N2500="nulová",J2500,0)</f>
        <v>0</v>
      </c>
      <c r="BJ2500" s="25" t="s">
        <v>84</v>
      </c>
      <c r="BK2500" s="217">
        <f>ROUND(I2500*H2500,2)</f>
        <v>0</v>
      </c>
      <c r="BL2500" s="25" t="s">
        <v>288</v>
      </c>
      <c r="BM2500" s="25" t="s">
        <v>1998</v>
      </c>
    </row>
    <row r="2501" spans="2:51" s="13" customFormat="1" ht="13.5">
      <c r="B2501" s="230"/>
      <c r="C2501" s="231"/>
      <c r="D2501" s="220" t="s">
        <v>162</v>
      </c>
      <c r="E2501" s="232" t="s">
        <v>34</v>
      </c>
      <c r="F2501" s="233" t="s">
        <v>202</v>
      </c>
      <c r="G2501" s="231"/>
      <c r="H2501" s="234">
        <v>5</v>
      </c>
      <c r="I2501" s="235"/>
      <c r="J2501" s="231"/>
      <c r="K2501" s="231"/>
      <c r="L2501" s="236"/>
      <c r="M2501" s="237"/>
      <c r="N2501" s="238"/>
      <c r="O2501" s="238"/>
      <c r="P2501" s="238"/>
      <c r="Q2501" s="238"/>
      <c r="R2501" s="238"/>
      <c r="S2501" s="238"/>
      <c r="T2501" s="239"/>
      <c r="AT2501" s="240" t="s">
        <v>162</v>
      </c>
      <c r="AU2501" s="240" t="s">
        <v>86</v>
      </c>
      <c r="AV2501" s="13" t="s">
        <v>86</v>
      </c>
      <c r="AW2501" s="13" t="s">
        <v>41</v>
      </c>
      <c r="AX2501" s="13" t="s">
        <v>77</v>
      </c>
      <c r="AY2501" s="240" t="s">
        <v>153</v>
      </c>
    </row>
    <row r="2502" spans="2:51" s="14" customFormat="1" ht="13.5">
      <c r="B2502" s="241"/>
      <c r="C2502" s="242"/>
      <c r="D2502" s="243" t="s">
        <v>162</v>
      </c>
      <c r="E2502" s="244" t="s">
        <v>34</v>
      </c>
      <c r="F2502" s="245" t="s">
        <v>168</v>
      </c>
      <c r="G2502" s="242"/>
      <c r="H2502" s="246">
        <v>5</v>
      </c>
      <c r="I2502" s="247"/>
      <c r="J2502" s="242"/>
      <c r="K2502" s="242"/>
      <c r="L2502" s="248"/>
      <c r="M2502" s="249"/>
      <c r="N2502" s="250"/>
      <c r="O2502" s="250"/>
      <c r="P2502" s="250"/>
      <c r="Q2502" s="250"/>
      <c r="R2502" s="250"/>
      <c r="S2502" s="250"/>
      <c r="T2502" s="251"/>
      <c r="AT2502" s="252" t="s">
        <v>162</v>
      </c>
      <c r="AU2502" s="252" t="s">
        <v>86</v>
      </c>
      <c r="AV2502" s="14" t="s">
        <v>160</v>
      </c>
      <c r="AW2502" s="14" t="s">
        <v>41</v>
      </c>
      <c r="AX2502" s="14" t="s">
        <v>84</v>
      </c>
      <c r="AY2502" s="252" t="s">
        <v>153</v>
      </c>
    </row>
    <row r="2503" spans="2:65" s="1" customFormat="1" ht="22.5" customHeight="1">
      <c r="B2503" s="43"/>
      <c r="C2503" s="206" t="s">
        <v>1999</v>
      </c>
      <c r="D2503" s="206" t="s">
        <v>155</v>
      </c>
      <c r="E2503" s="207" t="s">
        <v>2000</v>
      </c>
      <c r="F2503" s="208" t="s">
        <v>2001</v>
      </c>
      <c r="G2503" s="209" t="s">
        <v>318</v>
      </c>
      <c r="H2503" s="210">
        <v>1</v>
      </c>
      <c r="I2503" s="211"/>
      <c r="J2503" s="212">
        <f>ROUND(I2503*H2503,2)</f>
        <v>0</v>
      </c>
      <c r="K2503" s="208" t="s">
        <v>34</v>
      </c>
      <c r="L2503" s="63"/>
      <c r="M2503" s="213" t="s">
        <v>34</v>
      </c>
      <c r="N2503" s="214" t="s">
        <v>48</v>
      </c>
      <c r="O2503" s="44"/>
      <c r="P2503" s="215">
        <f>O2503*H2503</f>
        <v>0</v>
      </c>
      <c r="Q2503" s="215">
        <v>0</v>
      </c>
      <c r="R2503" s="215">
        <f>Q2503*H2503</f>
        <v>0</v>
      </c>
      <c r="S2503" s="215">
        <v>0</v>
      </c>
      <c r="T2503" s="216">
        <f>S2503*H2503</f>
        <v>0</v>
      </c>
      <c r="AR2503" s="25" t="s">
        <v>288</v>
      </c>
      <c r="AT2503" s="25" t="s">
        <v>155</v>
      </c>
      <c r="AU2503" s="25" t="s">
        <v>86</v>
      </c>
      <c r="AY2503" s="25" t="s">
        <v>153</v>
      </c>
      <c r="BE2503" s="217">
        <f>IF(N2503="základní",J2503,0)</f>
        <v>0</v>
      </c>
      <c r="BF2503" s="217">
        <f>IF(N2503="snížená",J2503,0)</f>
        <v>0</v>
      </c>
      <c r="BG2503" s="217">
        <f>IF(N2503="zákl. přenesená",J2503,0)</f>
        <v>0</v>
      </c>
      <c r="BH2503" s="217">
        <f>IF(N2503="sníž. přenesená",J2503,0)</f>
        <v>0</v>
      </c>
      <c r="BI2503" s="217">
        <f>IF(N2503="nulová",J2503,0)</f>
        <v>0</v>
      </c>
      <c r="BJ2503" s="25" t="s">
        <v>84</v>
      </c>
      <c r="BK2503" s="217">
        <f>ROUND(I2503*H2503,2)</f>
        <v>0</v>
      </c>
      <c r="BL2503" s="25" t="s">
        <v>288</v>
      </c>
      <c r="BM2503" s="25" t="s">
        <v>2002</v>
      </c>
    </row>
    <row r="2504" spans="2:51" s="13" customFormat="1" ht="13.5">
      <c r="B2504" s="230"/>
      <c r="C2504" s="231"/>
      <c r="D2504" s="220" t="s">
        <v>162</v>
      </c>
      <c r="E2504" s="232" t="s">
        <v>34</v>
      </c>
      <c r="F2504" s="233" t="s">
        <v>84</v>
      </c>
      <c r="G2504" s="231"/>
      <c r="H2504" s="234">
        <v>1</v>
      </c>
      <c r="I2504" s="235"/>
      <c r="J2504" s="231"/>
      <c r="K2504" s="231"/>
      <c r="L2504" s="236"/>
      <c r="M2504" s="237"/>
      <c r="N2504" s="238"/>
      <c r="O2504" s="238"/>
      <c r="P2504" s="238"/>
      <c r="Q2504" s="238"/>
      <c r="R2504" s="238"/>
      <c r="S2504" s="238"/>
      <c r="T2504" s="239"/>
      <c r="AT2504" s="240" t="s">
        <v>162</v>
      </c>
      <c r="AU2504" s="240" t="s">
        <v>86</v>
      </c>
      <c r="AV2504" s="13" t="s">
        <v>86</v>
      </c>
      <c r="AW2504" s="13" t="s">
        <v>41</v>
      </c>
      <c r="AX2504" s="13" t="s">
        <v>77</v>
      </c>
      <c r="AY2504" s="240" t="s">
        <v>153</v>
      </c>
    </row>
    <row r="2505" spans="2:51" s="14" customFormat="1" ht="13.5">
      <c r="B2505" s="241"/>
      <c r="C2505" s="242"/>
      <c r="D2505" s="243" t="s">
        <v>162</v>
      </c>
      <c r="E2505" s="244" t="s">
        <v>34</v>
      </c>
      <c r="F2505" s="245" t="s">
        <v>168</v>
      </c>
      <c r="G2505" s="242"/>
      <c r="H2505" s="246">
        <v>1</v>
      </c>
      <c r="I2505" s="247"/>
      <c r="J2505" s="242"/>
      <c r="K2505" s="242"/>
      <c r="L2505" s="248"/>
      <c r="M2505" s="249"/>
      <c r="N2505" s="250"/>
      <c r="O2505" s="250"/>
      <c r="P2505" s="250"/>
      <c r="Q2505" s="250"/>
      <c r="R2505" s="250"/>
      <c r="S2505" s="250"/>
      <c r="T2505" s="251"/>
      <c r="AT2505" s="252" t="s">
        <v>162</v>
      </c>
      <c r="AU2505" s="252" t="s">
        <v>86</v>
      </c>
      <c r="AV2505" s="14" t="s">
        <v>160</v>
      </c>
      <c r="AW2505" s="14" t="s">
        <v>41</v>
      </c>
      <c r="AX2505" s="14" t="s">
        <v>84</v>
      </c>
      <c r="AY2505" s="252" t="s">
        <v>153</v>
      </c>
    </row>
    <row r="2506" spans="2:65" s="1" customFormat="1" ht="22.5" customHeight="1">
      <c r="B2506" s="43"/>
      <c r="C2506" s="206" t="s">
        <v>2003</v>
      </c>
      <c r="D2506" s="206" t="s">
        <v>155</v>
      </c>
      <c r="E2506" s="207" t="s">
        <v>2004</v>
      </c>
      <c r="F2506" s="208" t="s">
        <v>2005</v>
      </c>
      <c r="G2506" s="209" t="s">
        <v>982</v>
      </c>
      <c r="H2506" s="289"/>
      <c r="I2506" s="211"/>
      <c r="J2506" s="212">
        <f>ROUND(I2506*H2506,2)</f>
        <v>0</v>
      </c>
      <c r="K2506" s="208" t="s">
        <v>34</v>
      </c>
      <c r="L2506" s="63"/>
      <c r="M2506" s="213" t="s">
        <v>34</v>
      </c>
      <c r="N2506" s="214" t="s">
        <v>48</v>
      </c>
      <c r="O2506" s="44"/>
      <c r="P2506" s="215">
        <f>O2506*H2506</f>
        <v>0</v>
      </c>
      <c r="Q2506" s="215">
        <v>0</v>
      </c>
      <c r="R2506" s="215">
        <f>Q2506*H2506</f>
        <v>0</v>
      </c>
      <c r="S2506" s="215">
        <v>0</v>
      </c>
      <c r="T2506" s="216">
        <f>S2506*H2506</f>
        <v>0</v>
      </c>
      <c r="AR2506" s="25" t="s">
        <v>288</v>
      </c>
      <c r="AT2506" s="25" t="s">
        <v>155</v>
      </c>
      <c r="AU2506" s="25" t="s">
        <v>86</v>
      </c>
      <c r="AY2506" s="25" t="s">
        <v>153</v>
      </c>
      <c r="BE2506" s="217">
        <f>IF(N2506="základní",J2506,0)</f>
        <v>0</v>
      </c>
      <c r="BF2506" s="217">
        <f>IF(N2506="snížená",J2506,0)</f>
        <v>0</v>
      </c>
      <c r="BG2506" s="217">
        <f>IF(N2506="zákl. přenesená",J2506,0)</f>
        <v>0</v>
      </c>
      <c r="BH2506" s="217">
        <f>IF(N2506="sníž. přenesená",J2506,0)</f>
        <v>0</v>
      </c>
      <c r="BI2506" s="217">
        <f>IF(N2506="nulová",J2506,0)</f>
        <v>0</v>
      </c>
      <c r="BJ2506" s="25" t="s">
        <v>84</v>
      </c>
      <c r="BK2506" s="217">
        <f>ROUND(I2506*H2506,2)</f>
        <v>0</v>
      </c>
      <c r="BL2506" s="25" t="s">
        <v>288</v>
      </c>
      <c r="BM2506" s="25" t="s">
        <v>2006</v>
      </c>
    </row>
    <row r="2507" spans="2:63" s="11" customFormat="1" ht="29.85" customHeight="1">
      <c r="B2507" s="189"/>
      <c r="C2507" s="190"/>
      <c r="D2507" s="191" t="s">
        <v>76</v>
      </c>
      <c r="E2507" s="269" t="s">
        <v>2007</v>
      </c>
      <c r="F2507" s="269" t="s">
        <v>2008</v>
      </c>
      <c r="G2507" s="190"/>
      <c r="H2507" s="190"/>
      <c r="I2507" s="193"/>
      <c r="J2507" s="270">
        <f>BK2507</f>
        <v>0</v>
      </c>
      <c r="K2507" s="190"/>
      <c r="L2507" s="195"/>
      <c r="M2507" s="196"/>
      <c r="N2507" s="197"/>
      <c r="O2507" s="197"/>
      <c r="P2507" s="198">
        <f>P2508+P2650+P2654+P2661</f>
        <v>0</v>
      </c>
      <c r="Q2507" s="197"/>
      <c r="R2507" s="198">
        <f>R2508+R2650+R2654+R2661</f>
        <v>0</v>
      </c>
      <c r="S2507" s="197"/>
      <c r="T2507" s="199">
        <f>T2508+T2650+T2654+T2661</f>
        <v>0</v>
      </c>
      <c r="AR2507" s="200" t="s">
        <v>86</v>
      </c>
      <c r="AT2507" s="201" t="s">
        <v>76</v>
      </c>
      <c r="AU2507" s="201" t="s">
        <v>84</v>
      </c>
      <c r="AY2507" s="200" t="s">
        <v>153</v>
      </c>
      <c r="BK2507" s="202">
        <f>BK2508+BK2650+BK2654+BK2661</f>
        <v>0</v>
      </c>
    </row>
    <row r="2508" spans="2:63" s="11" customFormat="1" ht="14.85" customHeight="1">
      <c r="B2508" s="189"/>
      <c r="C2508" s="190"/>
      <c r="D2508" s="203" t="s">
        <v>76</v>
      </c>
      <c r="E2508" s="204" t="s">
        <v>2009</v>
      </c>
      <c r="F2508" s="204" t="s">
        <v>2010</v>
      </c>
      <c r="G2508" s="190"/>
      <c r="H2508" s="190"/>
      <c r="I2508" s="193"/>
      <c r="J2508" s="205">
        <f>BK2508</f>
        <v>0</v>
      </c>
      <c r="K2508" s="190"/>
      <c r="L2508" s="195"/>
      <c r="M2508" s="196"/>
      <c r="N2508" s="197"/>
      <c r="O2508" s="197"/>
      <c r="P2508" s="198">
        <f>SUM(P2509:P2649)</f>
        <v>0</v>
      </c>
      <c r="Q2508" s="197"/>
      <c r="R2508" s="198">
        <f>SUM(R2509:R2649)</f>
        <v>0</v>
      </c>
      <c r="S2508" s="197"/>
      <c r="T2508" s="199">
        <f>SUM(T2509:T2649)</f>
        <v>0</v>
      </c>
      <c r="AR2508" s="200" t="s">
        <v>86</v>
      </c>
      <c r="AT2508" s="201" t="s">
        <v>76</v>
      </c>
      <c r="AU2508" s="201" t="s">
        <v>86</v>
      </c>
      <c r="AY2508" s="200" t="s">
        <v>153</v>
      </c>
      <c r="BK2508" s="202">
        <f>SUM(BK2509:BK2649)</f>
        <v>0</v>
      </c>
    </row>
    <row r="2509" spans="2:65" s="1" customFormat="1" ht="22.5" customHeight="1">
      <c r="B2509" s="43"/>
      <c r="C2509" s="206" t="s">
        <v>2011</v>
      </c>
      <c r="D2509" s="206" t="s">
        <v>155</v>
      </c>
      <c r="E2509" s="207" t="s">
        <v>2012</v>
      </c>
      <c r="F2509" s="208" t="s">
        <v>2013</v>
      </c>
      <c r="G2509" s="209" t="s">
        <v>318</v>
      </c>
      <c r="H2509" s="210">
        <v>1</v>
      </c>
      <c r="I2509" s="211"/>
      <c r="J2509" s="212">
        <f>ROUND(I2509*H2509,2)</f>
        <v>0</v>
      </c>
      <c r="K2509" s="208" t="s">
        <v>34</v>
      </c>
      <c r="L2509" s="63"/>
      <c r="M2509" s="213" t="s">
        <v>34</v>
      </c>
      <c r="N2509" s="214" t="s">
        <v>48</v>
      </c>
      <c r="O2509" s="44"/>
      <c r="P2509" s="215">
        <f>O2509*H2509</f>
        <v>0</v>
      </c>
      <c r="Q2509" s="215">
        <v>0</v>
      </c>
      <c r="R2509" s="215">
        <f>Q2509*H2509</f>
        <v>0</v>
      </c>
      <c r="S2509" s="215">
        <v>0</v>
      </c>
      <c r="T2509" s="216">
        <f>S2509*H2509</f>
        <v>0</v>
      </c>
      <c r="AR2509" s="25" t="s">
        <v>160</v>
      </c>
      <c r="AT2509" s="25" t="s">
        <v>155</v>
      </c>
      <c r="AU2509" s="25" t="s">
        <v>95</v>
      </c>
      <c r="AY2509" s="25" t="s">
        <v>153</v>
      </c>
      <c r="BE2509" s="217">
        <f>IF(N2509="základní",J2509,0)</f>
        <v>0</v>
      </c>
      <c r="BF2509" s="217">
        <f>IF(N2509="snížená",J2509,0)</f>
        <v>0</v>
      </c>
      <c r="BG2509" s="217">
        <f>IF(N2509="zákl. přenesená",J2509,0)</f>
        <v>0</v>
      </c>
      <c r="BH2509" s="217">
        <f>IF(N2509="sníž. přenesená",J2509,0)</f>
        <v>0</v>
      </c>
      <c r="BI2509" s="217">
        <f>IF(N2509="nulová",J2509,0)</f>
        <v>0</v>
      </c>
      <c r="BJ2509" s="25" t="s">
        <v>84</v>
      </c>
      <c r="BK2509" s="217">
        <f>ROUND(I2509*H2509,2)</f>
        <v>0</v>
      </c>
      <c r="BL2509" s="25" t="s">
        <v>160</v>
      </c>
      <c r="BM2509" s="25" t="s">
        <v>2014</v>
      </c>
    </row>
    <row r="2510" spans="2:51" s="13" customFormat="1" ht="13.5">
      <c r="B2510" s="230"/>
      <c r="C2510" s="231"/>
      <c r="D2510" s="220" t="s">
        <v>162</v>
      </c>
      <c r="E2510" s="232" t="s">
        <v>34</v>
      </c>
      <c r="F2510" s="233" t="s">
        <v>84</v>
      </c>
      <c r="G2510" s="231"/>
      <c r="H2510" s="234">
        <v>1</v>
      </c>
      <c r="I2510" s="235"/>
      <c r="J2510" s="231"/>
      <c r="K2510" s="231"/>
      <c r="L2510" s="236"/>
      <c r="M2510" s="237"/>
      <c r="N2510" s="238"/>
      <c r="O2510" s="238"/>
      <c r="P2510" s="238"/>
      <c r="Q2510" s="238"/>
      <c r="R2510" s="238"/>
      <c r="S2510" s="238"/>
      <c r="T2510" s="239"/>
      <c r="AT2510" s="240" t="s">
        <v>162</v>
      </c>
      <c r="AU2510" s="240" t="s">
        <v>95</v>
      </c>
      <c r="AV2510" s="13" t="s">
        <v>86</v>
      </c>
      <c r="AW2510" s="13" t="s">
        <v>41</v>
      </c>
      <c r="AX2510" s="13" t="s">
        <v>77</v>
      </c>
      <c r="AY2510" s="240" t="s">
        <v>153</v>
      </c>
    </row>
    <row r="2511" spans="2:51" s="14" customFormat="1" ht="13.5">
      <c r="B2511" s="241"/>
      <c r="C2511" s="242"/>
      <c r="D2511" s="243" t="s">
        <v>162</v>
      </c>
      <c r="E2511" s="244" t="s">
        <v>34</v>
      </c>
      <c r="F2511" s="245" t="s">
        <v>168</v>
      </c>
      <c r="G2511" s="242"/>
      <c r="H2511" s="246">
        <v>1</v>
      </c>
      <c r="I2511" s="247"/>
      <c r="J2511" s="242"/>
      <c r="K2511" s="242"/>
      <c r="L2511" s="248"/>
      <c r="M2511" s="249"/>
      <c r="N2511" s="250"/>
      <c r="O2511" s="250"/>
      <c r="P2511" s="250"/>
      <c r="Q2511" s="250"/>
      <c r="R2511" s="250"/>
      <c r="S2511" s="250"/>
      <c r="T2511" s="251"/>
      <c r="AT2511" s="252" t="s">
        <v>162</v>
      </c>
      <c r="AU2511" s="252" t="s">
        <v>95</v>
      </c>
      <c r="AV2511" s="14" t="s">
        <v>160</v>
      </c>
      <c r="AW2511" s="14" t="s">
        <v>41</v>
      </c>
      <c r="AX2511" s="14" t="s">
        <v>84</v>
      </c>
      <c r="AY2511" s="252" t="s">
        <v>153</v>
      </c>
    </row>
    <row r="2512" spans="2:65" s="1" customFormat="1" ht="22.5" customHeight="1">
      <c r="B2512" s="43"/>
      <c r="C2512" s="206" t="s">
        <v>2015</v>
      </c>
      <c r="D2512" s="206" t="s">
        <v>155</v>
      </c>
      <c r="E2512" s="207" t="s">
        <v>2016</v>
      </c>
      <c r="F2512" s="208" t="s">
        <v>2017</v>
      </c>
      <c r="G2512" s="209" t="s">
        <v>318</v>
      </c>
      <c r="H2512" s="210">
        <v>1</v>
      </c>
      <c r="I2512" s="211"/>
      <c r="J2512" s="212">
        <f>ROUND(I2512*H2512,2)</f>
        <v>0</v>
      </c>
      <c r="K2512" s="208" t="s">
        <v>34</v>
      </c>
      <c r="L2512" s="63"/>
      <c r="M2512" s="213" t="s">
        <v>34</v>
      </c>
      <c r="N2512" s="214" t="s">
        <v>48</v>
      </c>
      <c r="O2512" s="44"/>
      <c r="P2512" s="215">
        <f>O2512*H2512</f>
        <v>0</v>
      </c>
      <c r="Q2512" s="215">
        <v>0</v>
      </c>
      <c r="R2512" s="215">
        <f>Q2512*H2512</f>
        <v>0</v>
      </c>
      <c r="S2512" s="215">
        <v>0</v>
      </c>
      <c r="T2512" s="216">
        <f>S2512*H2512</f>
        <v>0</v>
      </c>
      <c r="AR2512" s="25" t="s">
        <v>160</v>
      </c>
      <c r="AT2512" s="25" t="s">
        <v>155</v>
      </c>
      <c r="AU2512" s="25" t="s">
        <v>95</v>
      </c>
      <c r="AY2512" s="25" t="s">
        <v>153</v>
      </c>
      <c r="BE2512" s="217">
        <f>IF(N2512="základní",J2512,0)</f>
        <v>0</v>
      </c>
      <c r="BF2512" s="217">
        <f>IF(N2512="snížená",J2512,0)</f>
        <v>0</v>
      </c>
      <c r="BG2512" s="217">
        <f>IF(N2512="zákl. přenesená",J2512,0)</f>
        <v>0</v>
      </c>
      <c r="BH2512" s="217">
        <f>IF(N2512="sníž. přenesená",J2512,0)</f>
        <v>0</v>
      </c>
      <c r="BI2512" s="217">
        <f>IF(N2512="nulová",J2512,0)</f>
        <v>0</v>
      </c>
      <c r="BJ2512" s="25" t="s">
        <v>84</v>
      </c>
      <c r="BK2512" s="217">
        <f>ROUND(I2512*H2512,2)</f>
        <v>0</v>
      </c>
      <c r="BL2512" s="25" t="s">
        <v>160</v>
      </c>
      <c r="BM2512" s="25" t="s">
        <v>2018</v>
      </c>
    </row>
    <row r="2513" spans="2:51" s="13" customFormat="1" ht="13.5">
      <c r="B2513" s="230"/>
      <c r="C2513" s="231"/>
      <c r="D2513" s="220" t="s">
        <v>162</v>
      </c>
      <c r="E2513" s="232" t="s">
        <v>34</v>
      </c>
      <c r="F2513" s="233" t="s">
        <v>84</v>
      </c>
      <c r="G2513" s="231"/>
      <c r="H2513" s="234">
        <v>1</v>
      </c>
      <c r="I2513" s="235"/>
      <c r="J2513" s="231"/>
      <c r="K2513" s="231"/>
      <c r="L2513" s="236"/>
      <c r="M2513" s="237"/>
      <c r="N2513" s="238"/>
      <c r="O2513" s="238"/>
      <c r="P2513" s="238"/>
      <c r="Q2513" s="238"/>
      <c r="R2513" s="238"/>
      <c r="S2513" s="238"/>
      <c r="T2513" s="239"/>
      <c r="AT2513" s="240" t="s">
        <v>162</v>
      </c>
      <c r="AU2513" s="240" t="s">
        <v>95</v>
      </c>
      <c r="AV2513" s="13" t="s">
        <v>86</v>
      </c>
      <c r="AW2513" s="13" t="s">
        <v>41</v>
      </c>
      <c r="AX2513" s="13" t="s">
        <v>77</v>
      </c>
      <c r="AY2513" s="240" t="s">
        <v>153</v>
      </c>
    </row>
    <row r="2514" spans="2:51" s="14" customFormat="1" ht="13.5">
      <c r="B2514" s="241"/>
      <c r="C2514" s="242"/>
      <c r="D2514" s="243" t="s">
        <v>162</v>
      </c>
      <c r="E2514" s="244" t="s">
        <v>34</v>
      </c>
      <c r="F2514" s="245" t="s">
        <v>168</v>
      </c>
      <c r="G2514" s="242"/>
      <c r="H2514" s="246">
        <v>1</v>
      </c>
      <c r="I2514" s="247"/>
      <c r="J2514" s="242"/>
      <c r="K2514" s="242"/>
      <c r="L2514" s="248"/>
      <c r="M2514" s="249"/>
      <c r="N2514" s="250"/>
      <c r="O2514" s="250"/>
      <c r="P2514" s="250"/>
      <c r="Q2514" s="250"/>
      <c r="R2514" s="250"/>
      <c r="S2514" s="250"/>
      <c r="T2514" s="251"/>
      <c r="AT2514" s="252" t="s">
        <v>162</v>
      </c>
      <c r="AU2514" s="252" t="s">
        <v>95</v>
      </c>
      <c r="AV2514" s="14" t="s">
        <v>160</v>
      </c>
      <c r="AW2514" s="14" t="s">
        <v>41</v>
      </c>
      <c r="AX2514" s="14" t="s">
        <v>84</v>
      </c>
      <c r="AY2514" s="252" t="s">
        <v>153</v>
      </c>
    </row>
    <row r="2515" spans="2:65" s="1" customFormat="1" ht="22.5" customHeight="1">
      <c r="B2515" s="43"/>
      <c r="C2515" s="206" t="s">
        <v>2019</v>
      </c>
      <c r="D2515" s="206" t="s">
        <v>155</v>
      </c>
      <c r="E2515" s="207" t="s">
        <v>2020</v>
      </c>
      <c r="F2515" s="208" t="s">
        <v>2021</v>
      </c>
      <c r="G2515" s="209" t="s">
        <v>2022</v>
      </c>
      <c r="H2515" s="210">
        <v>3</v>
      </c>
      <c r="I2515" s="211"/>
      <c r="J2515" s="212">
        <f>ROUND(I2515*H2515,2)</f>
        <v>0</v>
      </c>
      <c r="K2515" s="208" t="s">
        <v>34</v>
      </c>
      <c r="L2515" s="63"/>
      <c r="M2515" s="213" t="s">
        <v>34</v>
      </c>
      <c r="N2515" s="214" t="s">
        <v>48</v>
      </c>
      <c r="O2515" s="44"/>
      <c r="P2515" s="215">
        <f>O2515*H2515</f>
        <v>0</v>
      </c>
      <c r="Q2515" s="215">
        <v>0</v>
      </c>
      <c r="R2515" s="215">
        <f>Q2515*H2515</f>
        <v>0</v>
      </c>
      <c r="S2515" s="215">
        <v>0</v>
      </c>
      <c r="T2515" s="216">
        <f>S2515*H2515</f>
        <v>0</v>
      </c>
      <c r="AR2515" s="25" t="s">
        <v>160</v>
      </c>
      <c r="AT2515" s="25" t="s">
        <v>155</v>
      </c>
      <c r="AU2515" s="25" t="s">
        <v>95</v>
      </c>
      <c r="AY2515" s="25" t="s">
        <v>153</v>
      </c>
      <c r="BE2515" s="217">
        <f>IF(N2515="základní",J2515,0)</f>
        <v>0</v>
      </c>
      <c r="BF2515" s="217">
        <f>IF(N2515="snížená",J2515,0)</f>
        <v>0</v>
      </c>
      <c r="BG2515" s="217">
        <f>IF(N2515="zákl. přenesená",J2515,0)</f>
        <v>0</v>
      </c>
      <c r="BH2515" s="217">
        <f>IF(N2515="sníž. přenesená",J2515,0)</f>
        <v>0</v>
      </c>
      <c r="BI2515" s="217">
        <f>IF(N2515="nulová",J2515,0)</f>
        <v>0</v>
      </c>
      <c r="BJ2515" s="25" t="s">
        <v>84</v>
      </c>
      <c r="BK2515" s="217">
        <f>ROUND(I2515*H2515,2)</f>
        <v>0</v>
      </c>
      <c r="BL2515" s="25" t="s">
        <v>160</v>
      </c>
      <c r="BM2515" s="25" t="s">
        <v>2023</v>
      </c>
    </row>
    <row r="2516" spans="2:51" s="13" customFormat="1" ht="13.5">
      <c r="B2516" s="230"/>
      <c r="C2516" s="231"/>
      <c r="D2516" s="220" t="s">
        <v>162</v>
      </c>
      <c r="E2516" s="232" t="s">
        <v>34</v>
      </c>
      <c r="F2516" s="233" t="s">
        <v>95</v>
      </c>
      <c r="G2516" s="231"/>
      <c r="H2516" s="234">
        <v>3</v>
      </c>
      <c r="I2516" s="235"/>
      <c r="J2516" s="231"/>
      <c r="K2516" s="231"/>
      <c r="L2516" s="236"/>
      <c r="M2516" s="237"/>
      <c r="N2516" s="238"/>
      <c r="O2516" s="238"/>
      <c r="P2516" s="238"/>
      <c r="Q2516" s="238"/>
      <c r="R2516" s="238"/>
      <c r="S2516" s="238"/>
      <c r="T2516" s="239"/>
      <c r="AT2516" s="240" t="s">
        <v>162</v>
      </c>
      <c r="AU2516" s="240" t="s">
        <v>95</v>
      </c>
      <c r="AV2516" s="13" t="s">
        <v>86</v>
      </c>
      <c r="AW2516" s="13" t="s">
        <v>41</v>
      </c>
      <c r="AX2516" s="13" t="s">
        <v>77</v>
      </c>
      <c r="AY2516" s="240" t="s">
        <v>153</v>
      </c>
    </row>
    <row r="2517" spans="2:51" s="14" customFormat="1" ht="13.5">
      <c r="B2517" s="241"/>
      <c r="C2517" s="242"/>
      <c r="D2517" s="243" t="s">
        <v>162</v>
      </c>
      <c r="E2517" s="244" t="s">
        <v>34</v>
      </c>
      <c r="F2517" s="245" t="s">
        <v>168</v>
      </c>
      <c r="G2517" s="242"/>
      <c r="H2517" s="246">
        <v>3</v>
      </c>
      <c r="I2517" s="247"/>
      <c r="J2517" s="242"/>
      <c r="K2517" s="242"/>
      <c r="L2517" s="248"/>
      <c r="M2517" s="249"/>
      <c r="N2517" s="250"/>
      <c r="O2517" s="250"/>
      <c r="P2517" s="250"/>
      <c r="Q2517" s="250"/>
      <c r="R2517" s="250"/>
      <c r="S2517" s="250"/>
      <c r="T2517" s="251"/>
      <c r="AT2517" s="252" t="s">
        <v>162</v>
      </c>
      <c r="AU2517" s="252" t="s">
        <v>95</v>
      </c>
      <c r="AV2517" s="14" t="s">
        <v>160</v>
      </c>
      <c r="AW2517" s="14" t="s">
        <v>41</v>
      </c>
      <c r="AX2517" s="14" t="s">
        <v>84</v>
      </c>
      <c r="AY2517" s="252" t="s">
        <v>153</v>
      </c>
    </row>
    <row r="2518" spans="2:65" s="1" customFormat="1" ht="31.5" customHeight="1">
      <c r="B2518" s="43"/>
      <c r="C2518" s="206" t="s">
        <v>2024</v>
      </c>
      <c r="D2518" s="206" t="s">
        <v>155</v>
      </c>
      <c r="E2518" s="207" t="s">
        <v>2025</v>
      </c>
      <c r="F2518" s="208" t="s">
        <v>2026</v>
      </c>
      <c r="G2518" s="209" t="s">
        <v>2027</v>
      </c>
      <c r="H2518" s="210">
        <v>31</v>
      </c>
      <c r="I2518" s="211"/>
      <c r="J2518" s="212">
        <f>ROUND(I2518*H2518,2)</f>
        <v>0</v>
      </c>
      <c r="K2518" s="208" t="s">
        <v>34</v>
      </c>
      <c r="L2518" s="63"/>
      <c r="M2518" s="213" t="s">
        <v>34</v>
      </c>
      <c r="N2518" s="214" t="s">
        <v>48</v>
      </c>
      <c r="O2518" s="44"/>
      <c r="P2518" s="215">
        <f>O2518*H2518</f>
        <v>0</v>
      </c>
      <c r="Q2518" s="215">
        <v>0</v>
      </c>
      <c r="R2518" s="215">
        <f>Q2518*H2518</f>
        <v>0</v>
      </c>
      <c r="S2518" s="215">
        <v>0</v>
      </c>
      <c r="T2518" s="216">
        <f>S2518*H2518</f>
        <v>0</v>
      </c>
      <c r="AR2518" s="25" t="s">
        <v>160</v>
      </c>
      <c r="AT2518" s="25" t="s">
        <v>155</v>
      </c>
      <c r="AU2518" s="25" t="s">
        <v>95</v>
      </c>
      <c r="AY2518" s="25" t="s">
        <v>153</v>
      </c>
      <c r="BE2518" s="217">
        <f>IF(N2518="základní",J2518,0)</f>
        <v>0</v>
      </c>
      <c r="BF2518" s="217">
        <f>IF(N2518="snížená",J2518,0)</f>
        <v>0</v>
      </c>
      <c r="BG2518" s="217">
        <f>IF(N2518="zákl. přenesená",J2518,0)</f>
        <v>0</v>
      </c>
      <c r="BH2518" s="217">
        <f>IF(N2518="sníž. přenesená",J2518,0)</f>
        <v>0</v>
      </c>
      <c r="BI2518" s="217">
        <f>IF(N2518="nulová",J2518,0)</f>
        <v>0</v>
      </c>
      <c r="BJ2518" s="25" t="s">
        <v>84</v>
      </c>
      <c r="BK2518" s="217">
        <f>ROUND(I2518*H2518,2)</f>
        <v>0</v>
      </c>
      <c r="BL2518" s="25" t="s">
        <v>160</v>
      </c>
      <c r="BM2518" s="25" t="s">
        <v>2028</v>
      </c>
    </row>
    <row r="2519" spans="2:51" s="13" customFormat="1" ht="13.5">
      <c r="B2519" s="230"/>
      <c r="C2519" s="231"/>
      <c r="D2519" s="220" t="s">
        <v>162</v>
      </c>
      <c r="E2519" s="232" t="s">
        <v>34</v>
      </c>
      <c r="F2519" s="233" t="s">
        <v>416</v>
      </c>
      <c r="G2519" s="231"/>
      <c r="H2519" s="234">
        <v>31</v>
      </c>
      <c r="I2519" s="235"/>
      <c r="J2519" s="231"/>
      <c r="K2519" s="231"/>
      <c r="L2519" s="236"/>
      <c r="M2519" s="237"/>
      <c r="N2519" s="238"/>
      <c r="O2519" s="238"/>
      <c r="P2519" s="238"/>
      <c r="Q2519" s="238"/>
      <c r="R2519" s="238"/>
      <c r="S2519" s="238"/>
      <c r="T2519" s="239"/>
      <c r="AT2519" s="240" t="s">
        <v>162</v>
      </c>
      <c r="AU2519" s="240" t="s">
        <v>95</v>
      </c>
      <c r="AV2519" s="13" t="s">
        <v>86</v>
      </c>
      <c r="AW2519" s="13" t="s">
        <v>41</v>
      </c>
      <c r="AX2519" s="13" t="s">
        <v>77</v>
      </c>
      <c r="AY2519" s="240" t="s">
        <v>153</v>
      </c>
    </row>
    <row r="2520" spans="2:51" s="14" customFormat="1" ht="13.5">
      <c r="B2520" s="241"/>
      <c r="C2520" s="242"/>
      <c r="D2520" s="243" t="s">
        <v>162</v>
      </c>
      <c r="E2520" s="244" t="s">
        <v>34</v>
      </c>
      <c r="F2520" s="245" t="s">
        <v>168</v>
      </c>
      <c r="G2520" s="242"/>
      <c r="H2520" s="246">
        <v>31</v>
      </c>
      <c r="I2520" s="247"/>
      <c r="J2520" s="242"/>
      <c r="K2520" s="242"/>
      <c r="L2520" s="248"/>
      <c r="M2520" s="249"/>
      <c r="N2520" s="250"/>
      <c r="O2520" s="250"/>
      <c r="P2520" s="250"/>
      <c r="Q2520" s="250"/>
      <c r="R2520" s="250"/>
      <c r="S2520" s="250"/>
      <c r="T2520" s="251"/>
      <c r="AT2520" s="252" t="s">
        <v>162</v>
      </c>
      <c r="AU2520" s="252" t="s">
        <v>95</v>
      </c>
      <c r="AV2520" s="14" t="s">
        <v>160</v>
      </c>
      <c r="AW2520" s="14" t="s">
        <v>41</v>
      </c>
      <c r="AX2520" s="14" t="s">
        <v>84</v>
      </c>
      <c r="AY2520" s="252" t="s">
        <v>153</v>
      </c>
    </row>
    <row r="2521" spans="2:65" s="1" customFormat="1" ht="22.5" customHeight="1">
      <c r="B2521" s="43"/>
      <c r="C2521" s="206" t="s">
        <v>2029</v>
      </c>
      <c r="D2521" s="206" t="s">
        <v>155</v>
      </c>
      <c r="E2521" s="207" t="s">
        <v>2030</v>
      </c>
      <c r="F2521" s="208" t="s">
        <v>2031</v>
      </c>
      <c r="G2521" s="209" t="s">
        <v>2027</v>
      </c>
      <c r="H2521" s="210">
        <v>6</v>
      </c>
      <c r="I2521" s="211"/>
      <c r="J2521" s="212">
        <f>ROUND(I2521*H2521,2)</f>
        <v>0</v>
      </c>
      <c r="K2521" s="208" t="s">
        <v>34</v>
      </c>
      <c r="L2521" s="63"/>
      <c r="M2521" s="213" t="s">
        <v>34</v>
      </c>
      <c r="N2521" s="214" t="s">
        <v>48</v>
      </c>
      <c r="O2521" s="44"/>
      <c r="P2521" s="215">
        <f>O2521*H2521</f>
        <v>0</v>
      </c>
      <c r="Q2521" s="215">
        <v>0</v>
      </c>
      <c r="R2521" s="215">
        <f>Q2521*H2521</f>
        <v>0</v>
      </c>
      <c r="S2521" s="215">
        <v>0</v>
      </c>
      <c r="T2521" s="216">
        <f>S2521*H2521</f>
        <v>0</v>
      </c>
      <c r="AR2521" s="25" t="s">
        <v>160</v>
      </c>
      <c r="AT2521" s="25" t="s">
        <v>155</v>
      </c>
      <c r="AU2521" s="25" t="s">
        <v>95</v>
      </c>
      <c r="AY2521" s="25" t="s">
        <v>153</v>
      </c>
      <c r="BE2521" s="217">
        <f>IF(N2521="základní",J2521,0)</f>
        <v>0</v>
      </c>
      <c r="BF2521" s="217">
        <f>IF(N2521="snížená",J2521,0)</f>
        <v>0</v>
      </c>
      <c r="BG2521" s="217">
        <f>IF(N2521="zákl. přenesená",J2521,0)</f>
        <v>0</v>
      </c>
      <c r="BH2521" s="217">
        <f>IF(N2521="sníž. přenesená",J2521,0)</f>
        <v>0</v>
      </c>
      <c r="BI2521" s="217">
        <f>IF(N2521="nulová",J2521,0)</f>
        <v>0</v>
      </c>
      <c r="BJ2521" s="25" t="s">
        <v>84</v>
      </c>
      <c r="BK2521" s="217">
        <f>ROUND(I2521*H2521,2)</f>
        <v>0</v>
      </c>
      <c r="BL2521" s="25" t="s">
        <v>160</v>
      </c>
      <c r="BM2521" s="25" t="s">
        <v>2032</v>
      </c>
    </row>
    <row r="2522" spans="2:51" s="13" customFormat="1" ht="13.5">
      <c r="B2522" s="230"/>
      <c r="C2522" s="231"/>
      <c r="D2522" s="220" t="s">
        <v>162</v>
      </c>
      <c r="E2522" s="232" t="s">
        <v>34</v>
      </c>
      <c r="F2522" s="233" t="s">
        <v>206</v>
      </c>
      <c r="G2522" s="231"/>
      <c r="H2522" s="234">
        <v>6</v>
      </c>
      <c r="I2522" s="235"/>
      <c r="J2522" s="231"/>
      <c r="K2522" s="231"/>
      <c r="L2522" s="236"/>
      <c r="M2522" s="237"/>
      <c r="N2522" s="238"/>
      <c r="O2522" s="238"/>
      <c r="P2522" s="238"/>
      <c r="Q2522" s="238"/>
      <c r="R2522" s="238"/>
      <c r="S2522" s="238"/>
      <c r="T2522" s="239"/>
      <c r="AT2522" s="240" t="s">
        <v>162</v>
      </c>
      <c r="AU2522" s="240" t="s">
        <v>95</v>
      </c>
      <c r="AV2522" s="13" t="s">
        <v>86</v>
      </c>
      <c r="AW2522" s="13" t="s">
        <v>41</v>
      </c>
      <c r="AX2522" s="13" t="s">
        <v>77</v>
      </c>
      <c r="AY2522" s="240" t="s">
        <v>153</v>
      </c>
    </row>
    <row r="2523" spans="2:51" s="14" customFormat="1" ht="13.5">
      <c r="B2523" s="241"/>
      <c r="C2523" s="242"/>
      <c r="D2523" s="243" t="s">
        <v>162</v>
      </c>
      <c r="E2523" s="244" t="s">
        <v>34</v>
      </c>
      <c r="F2523" s="245" t="s">
        <v>168</v>
      </c>
      <c r="G2523" s="242"/>
      <c r="H2523" s="246">
        <v>6</v>
      </c>
      <c r="I2523" s="247"/>
      <c r="J2523" s="242"/>
      <c r="K2523" s="242"/>
      <c r="L2523" s="248"/>
      <c r="M2523" s="249"/>
      <c r="N2523" s="250"/>
      <c r="O2523" s="250"/>
      <c r="P2523" s="250"/>
      <c r="Q2523" s="250"/>
      <c r="R2523" s="250"/>
      <c r="S2523" s="250"/>
      <c r="T2523" s="251"/>
      <c r="AT2523" s="252" t="s">
        <v>162</v>
      </c>
      <c r="AU2523" s="252" t="s">
        <v>95</v>
      </c>
      <c r="AV2523" s="14" t="s">
        <v>160</v>
      </c>
      <c r="AW2523" s="14" t="s">
        <v>41</v>
      </c>
      <c r="AX2523" s="14" t="s">
        <v>84</v>
      </c>
      <c r="AY2523" s="252" t="s">
        <v>153</v>
      </c>
    </row>
    <row r="2524" spans="2:65" s="1" customFormat="1" ht="22.5" customHeight="1">
      <c r="B2524" s="43"/>
      <c r="C2524" s="206" t="s">
        <v>2033</v>
      </c>
      <c r="D2524" s="206" t="s">
        <v>155</v>
      </c>
      <c r="E2524" s="207" t="s">
        <v>2034</v>
      </c>
      <c r="F2524" s="208" t="s">
        <v>2035</v>
      </c>
      <c r="G2524" s="209" t="s">
        <v>2027</v>
      </c>
      <c r="H2524" s="210">
        <v>1</v>
      </c>
      <c r="I2524" s="211"/>
      <c r="J2524" s="212">
        <f>ROUND(I2524*H2524,2)</f>
        <v>0</v>
      </c>
      <c r="K2524" s="208" t="s">
        <v>34</v>
      </c>
      <c r="L2524" s="63"/>
      <c r="M2524" s="213" t="s">
        <v>34</v>
      </c>
      <c r="N2524" s="214" t="s">
        <v>48</v>
      </c>
      <c r="O2524" s="44"/>
      <c r="P2524" s="215">
        <f>O2524*H2524</f>
        <v>0</v>
      </c>
      <c r="Q2524" s="215">
        <v>0</v>
      </c>
      <c r="R2524" s="215">
        <f>Q2524*H2524</f>
        <v>0</v>
      </c>
      <c r="S2524" s="215">
        <v>0</v>
      </c>
      <c r="T2524" s="216">
        <f>S2524*H2524</f>
        <v>0</v>
      </c>
      <c r="AR2524" s="25" t="s">
        <v>160</v>
      </c>
      <c r="AT2524" s="25" t="s">
        <v>155</v>
      </c>
      <c r="AU2524" s="25" t="s">
        <v>95</v>
      </c>
      <c r="AY2524" s="25" t="s">
        <v>153</v>
      </c>
      <c r="BE2524" s="217">
        <f>IF(N2524="základní",J2524,0)</f>
        <v>0</v>
      </c>
      <c r="BF2524" s="217">
        <f>IF(N2524="snížená",J2524,0)</f>
        <v>0</v>
      </c>
      <c r="BG2524" s="217">
        <f>IF(N2524="zákl. přenesená",J2524,0)</f>
        <v>0</v>
      </c>
      <c r="BH2524" s="217">
        <f>IF(N2524="sníž. přenesená",J2524,0)</f>
        <v>0</v>
      </c>
      <c r="BI2524" s="217">
        <f>IF(N2524="nulová",J2524,0)</f>
        <v>0</v>
      </c>
      <c r="BJ2524" s="25" t="s">
        <v>84</v>
      </c>
      <c r="BK2524" s="217">
        <f>ROUND(I2524*H2524,2)</f>
        <v>0</v>
      </c>
      <c r="BL2524" s="25" t="s">
        <v>160</v>
      </c>
      <c r="BM2524" s="25" t="s">
        <v>2036</v>
      </c>
    </row>
    <row r="2525" spans="2:51" s="13" customFormat="1" ht="13.5">
      <c r="B2525" s="230"/>
      <c r="C2525" s="231"/>
      <c r="D2525" s="220" t="s">
        <v>162</v>
      </c>
      <c r="E2525" s="232" t="s">
        <v>34</v>
      </c>
      <c r="F2525" s="233" t="s">
        <v>84</v>
      </c>
      <c r="G2525" s="231"/>
      <c r="H2525" s="234">
        <v>1</v>
      </c>
      <c r="I2525" s="235"/>
      <c r="J2525" s="231"/>
      <c r="K2525" s="231"/>
      <c r="L2525" s="236"/>
      <c r="M2525" s="237"/>
      <c r="N2525" s="238"/>
      <c r="O2525" s="238"/>
      <c r="P2525" s="238"/>
      <c r="Q2525" s="238"/>
      <c r="R2525" s="238"/>
      <c r="S2525" s="238"/>
      <c r="T2525" s="239"/>
      <c r="AT2525" s="240" t="s">
        <v>162</v>
      </c>
      <c r="AU2525" s="240" t="s">
        <v>95</v>
      </c>
      <c r="AV2525" s="13" t="s">
        <v>86</v>
      </c>
      <c r="AW2525" s="13" t="s">
        <v>41</v>
      </c>
      <c r="AX2525" s="13" t="s">
        <v>77</v>
      </c>
      <c r="AY2525" s="240" t="s">
        <v>153</v>
      </c>
    </row>
    <row r="2526" spans="2:51" s="14" customFormat="1" ht="13.5">
      <c r="B2526" s="241"/>
      <c r="C2526" s="242"/>
      <c r="D2526" s="243" t="s">
        <v>162</v>
      </c>
      <c r="E2526" s="244" t="s">
        <v>34</v>
      </c>
      <c r="F2526" s="245" t="s">
        <v>168</v>
      </c>
      <c r="G2526" s="242"/>
      <c r="H2526" s="246">
        <v>1</v>
      </c>
      <c r="I2526" s="247"/>
      <c r="J2526" s="242"/>
      <c r="K2526" s="242"/>
      <c r="L2526" s="248"/>
      <c r="M2526" s="249"/>
      <c r="N2526" s="250"/>
      <c r="O2526" s="250"/>
      <c r="P2526" s="250"/>
      <c r="Q2526" s="250"/>
      <c r="R2526" s="250"/>
      <c r="S2526" s="250"/>
      <c r="T2526" s="251"/>
      <c r="AT2526" s="252" t="s">
        <v>162</v>
      </c>
      <c r="AU2526" s="252" t="s">
        <v>95</v>
      </c>
      <c r="AV2526" s="14" t="s">
        <v>160</v>
      </c>
      <c r="AW2526" s="14" t="s">
        <v>41</v>
      </c>
      <c r="AX2526" s="14" t="s">
        <v>84</v>
      </c>
      <c r="AY2526" s="252" t="s">
        <v>153</v>
      </c>
    </row>
    <row r="2527" spans="2:65" s="1" customFormat="1" ht="22.5" customHeight="1">
      <c r="B2527" s="43"/>
      <c r="C2527" s="206" t="s">
        <v>2037</v>
      </c>
      <c r="D2527" s="206" t="s">
        <v>155</v>
      </c>
      <c r="E2527" s="207" t="s">
        <v>2038</v>
      </c>
      <c r="F2527" s="208" t="s">
        <v>2039</v>
      </c>
      <c r="G2527" s="209" t="s">
        <v>2027</v>
      </c>
      <c r="H2527" s="210">
        <v>1</v>
      </c>
      <c r="I2527" s="211"/>
      <c r="J2527" s="212">
        <f>ROUND(I2527*H2527,2)</f>
        <v>0</v>
      </c>
      <c r="K2527" s="208" t="s">
        <v>34</v>
      </c>
      <c r="L2527" s="63"/>
      <c r="M2527" s="213" t="s">
        <v>34</v>
      </c>
      <c r="N2527" s="214" t="s">
        <v>48</v>
      </c>
      <c r="O2527" s="44"/>
      <c r="P2527" s="215">
        <f>O2527*H2527</f>
        <v>0</v>
      </c>
      <c r="Q2527" s="215">
        <v>0</v>
      </c>
      <c r="R2527" s="215">
        <f>Q2527*H2527</f>
        <v>0</v>
      </c>
      <c r="S2527" s="215">
        <v>0</v>
      </c>
      <c r="T2527" s="216">
        <f>S2527*H2527</f>
        <v>0</v>
      </c>
      <c r="AR2527" s="25" t="s">
        <v>160</v>
      </c>
      <c r="AT2527" s="25" t="s">
        <v>155</v>
      </c>
      <c r="AU2527" s="25" t="s">
        <v>95</v>
      </c>
      <c r="AY2527" s="25" t="s">
        <v>153</v>
      </c>
      <c r="BE2527" s="217">
        <f>IF(N2527="základní",J2527,0)</f>
        <v>0</v>
      </c>
      <c r="BF2527" s="217">
        <f>IF(N2527="snížená",J2527,0)</f>
        <v>0</v>
      </c>
      <c r="BG2527" s="217">
        <f>IF(N2527="zákl. přenesená",J2527,0)</f>
        <v>0</v>
      </c>
      <c r="BH2527" s="217">
        <f>IF(N2527="sníž. přenesená",J2527,0)</f>
        <v>0</v>
      </c>
      <c r="BI2527" s="217">
        <f>IF(N2527="nulová",J2527,0)</f>
        <v>0</v>
      </c>
      <c r="BJ2527" s="25" t="s">
        <v>84</v>
      </c>
      <c r="BK2527" s="217">
        <f>ROUND(I2527*H2527,2)</f>
        <v>0</v>
      </c>
      <c r="BL2527" s="25" t="s">
        <v>160</v>
      </c>
      <c r="BM2527" s="25" t="s">
        <v>2040</v>
      </c>
    </row>
    <row r="2528" spans="2:51" s="13" customFormat="1" ht="13.5">
      <c r="B2528" s="230"/>
      <c r="C2528" s="231"/>
      <c r="D2528" s="220" t="s">
        <v>162</v>
      </c>
      <c r="E2528" s="232" t="s">
        <v>34</v>
      </c>
      <c r="F2528" s="233" t="s">
        <v>84</v>
      </c>
      <c r="G2528" s="231"/>
      <c r="H2528" s="234">
        <v>1</v>
      </c>
      <c r="I2528" s="235"/>
      <c r="J2528" s="231"/>
      <c r="K2528" s="231"/>
      <c r="L2528" s="236"/>
      <c r="M2528" s="237"/>
      <c r="N2528" s="238"/>
      <c r="O2528" s="238"/>
      <c r="P2528" s="238"/>
      <c r="Q2528" s="238"/>
      <c r="R2528" s="238"/>
      <c r="S2528" s="238"/>
      <c r="T2528" s="239"/>
      <c r="AT2528" s="240" t="s">
        <v>162</v>
      </c>
      <c r="AU2528" s="240" t="s">
        <v>95</v>
      </c>
      <c r="AV2528" s="13" t="s">
        <v>86</v>
      </c>
      <c r="AW2528" s="13" t="s">
        <v>41</v>
      </c>
      <c r="AX2528" s="13" t="s">
        <v>77</v>
      </c>
      <c r="AY2528" s="240" t="s">
        <v>153</v>
      </c>
    </row>
    <row r="2529" spans="2:51" s="14" customFormat="1" ht="13.5">
      <c r="B2529" s="241"/>
      <c r="C2529" s="242"/>
      <c r="D2529" s="243" t="s">
        <v>162</v>
      </c>
      <c r="E2529" s="244" t="s">
        <v>34</v>
      </c>
      <c r="F2529" s="245" t="s">
        <v>168</v>
      </c>
      <c r="G2529" s="242"/>
      <c r="H2529" s="246">
        <v>1</v>
      </c>
      <c r="I2529" s="247"/>
      <c r="J2529" s="242"/>
      <c r="K2529" s="242"/>
      <c r="L2529" s="248"/>
      <c r="M2529" s="249"/>
      <c r="N2529" s="250"/>
      <c r="O2529" s="250"/>
      <c r="P2529" s="250"/>
      <c r="Q2529" s="250"/>
      <c r="R2529" s="250"/>
      <c r="S2529" s="250"/>
      <c r="T2529" s="251"/>
      <c r="AT2529" s="252" t="s">
        <v>162</v>
      </c>
      <c r="AU2529" s="252" t="s">
        <v>95</v>
      </c>
      <c r="AV2529" s="14" t="s">
        <v>160</v>
      </c>
      <c r="AW2529" s="14" t="s">
        <v>41</v>
      </c>
      <c r="AX2529" s="14" t="s">
        <v>84</v>
      </c>
      <c r="AY2529" s="252" t="s">
        <v>153</v>
      </c>
    </row>
    <row r="2530" spans="2:65" s="1" customFormat="1" ht="22.5" customHeight="1">
      <c r="B2530" s="43"/>
      <c r="C2530" s="206" t="s">
        <v>2041</v>
      </c>
      <c r="D2530" s="206" t="s">
        <v>155</v>
      </c>
      <c r="E2530" s="207" t="s">
        <v>2042</v>
      </c>
      <c r="F2530" s="208" t="s">
        <v>2043</v>
      </c>
      <c r="G2530" s="209" t="s">
        <v>2027</v>
      </c>
      <c r="H2530" s="210">
        <v>1</v>
      </c>
      <c r="I2530" s="211"/>
      <c r="J2530" s="212">
        <f>ROUND(I2530*H2530,2)</f>
        <v>0</v>
      </c>
      <c r="K2530" s="208" t="s">
        <v>34</v>
      </c>
      <c r="L2530" s="63"/>
      <c r="M2530" s="213" t="s">
        <v>34</v>
      </c>
      <c r="N2530" s="214" t="s">
        <v>48</v>
      </c>
      <c r="O2530" s="44"/>
      <c r="P2530" s="215">
        <f>O2530*H2530</f>
        <v>0</v>
      </c>
      <c r="Q2530" s="215">
        <v>0</v>
      </c>
      <c r="R2530" s="215">
        <f>Q2530*H2530</f>
        <v>0</v>
      </c>
      <c r="S2530" s="215">
        <v>0</v>
      </c>
      <c r="T2530" s="216">
        <f>S2530*H2530</f>
        <v>0</v>
      </c>
      <c r="AR2530" s="25" t="s">
        <v>160</v>
      </c>
      <c r="AT2530" s="25" t="s">
        <v>155</v>
      </c>
      <c r="AU2530" s="25" t="s">
        <v>95</v>
      </c>
      <c r="AY2530" s="25" t="s">
        <v>153</v>
      </c>
      <c r="BE2530" s="217">
        <f>IF(N2530="základní",J2530,0)</f>
        <v>0</v>
      </c>
      <c r="BF2530" s="217">
        <f>IF(N2530="snížená",J2530,0)</f>
        <v>0</v>
      </c>
      <c r="BG2530" s="217">
        <f>IF(N2530="zákl. přenesená",J2530,0)</f>
        <v>0</v>
      </c>
      <c r="BH2530" s="217">
        <f>IF(N2530="sníž. přenesená",J2530,0)</f>
        <v>0</v>
      </c>
      <c r="BI2530" s="217">
        <f>IF(N2530="nulová",J2530,0)</f>
        <v>0</v>
      </c>
      <c r="BJ2530" s="25" t="s">
        <v>84</v>
      </c>
      <c r="BK2530" s="217">
        <f>ROUND(I2530*H2530,2)</f>
        <v>0</v>
      </c>
      <c r="BL2530" s="25" t="s">
        <v>160</v>
      </c>
      <c r="BM2530" s="25" t="s">
        <v>2044</v>
      </c>
    </row>
    <row r="2531" spans="2:51" s="13" customFormat="1" ht="13.5">
      <c r="B2531" s="230"/>
      <c r="C2531" s="231"/>
      <c r="D2531" s="220" t="s">
        <v>162</v>
      </c>
      <c r="E2531" s="232" t="s">
        <v>34</v>
      </c>
      <c r="F2531" s="233" t="s">
        <v>84</v>
      </c>
      <c r="G2531" s="231"/>
      <c r="H2531" s="234">
        <v>1</v>
      </c>
      <c r="I2531" s="235"/>
      <c r="J2531" s="231"/>
      <c r="K2531" s="231"/>
      <c r="L2531" s="236"/>
      <c r="M2531" s="237"/>
      <c r="N2531" s="238"/>
      <c r="O2531" s="238"/>
      <c r="P2531" s="238"/>
      <c r="Q2531" s="238"/>
      <c r="R2531" s="238"/>
      <c r="S2531" s="238"/>
      <c r="T2531" s="239"/>
      <c r="AT2531" s="240" t="s">
        <v>162</v>
      </c>
      <c r="AU2531" s="240" t="s">
        <v>95</v>
      </c>
      <c r="AV2531" s="13" t="s">
        <v>86</v>
      </c>
      <c r="AW2531" s="13" t="s">
        <v>41</v>
      </c>
      <c r="AX2531" s="13" t="s">
        <v>77</v>
      </c>
      <c r="AY2531" s="240" t="s">
        <v>153</v>
      </c>
    </row>
    <row r="2532" spans="2:51" s="14" customFormat="1" ht="13.5">
      <c r="B2532" s="241"/>
      <c r="C2532" s="242"/>
      <c r="D2532" s="243" t="s">
        <v>162</v>
      </c>
      <c r="E2532" s="244" t="s">
        <v>34</v>
      </c>
      <c r="F2532" s="245" t="s">
        <v>168</v>
      </c>
      <c r="G2532" s="242"/>
      <c r="H2532" s="246">
        <v>1</v>
      </c>
      <c r="I2532" s="247"/>
      <c r="J2532" s="242"/>
      <c r="K2532" s="242"/>
      <c r="L2532" s="248"/>
      <c r="M2532" s="249"/>
      <c r="N2532" s="250"/>
      <c r="O2532" s="250"/>
      <c r="P2532" s="250"/>
      <c r="Q2532" s="250"/>
      <c r="R2532" s="250"/>
      <c r="S2532" s="250"/>
      <c r="T2532" s="251"/>
      <c r="AT2532" s="252" t="s">
        <v>162</v>
      </c>
      <c r="AU2532" s="252" t="s">
        <v>95</v>
      </c>
      <c r="AV2532" s="14" t="s">
        <v>160</v>
      </c>
      <c r="AW2532" s="14" t="s">
        <v>41</v>
      </c>
      <c r="AX2532" s="14" t="s">
        <v>84</v>
      </c>
      <c r="AY2532" s="252" t="s">
        <v>153</v>
      </c>
    </row>
    <row r="2533" spans="2:65" s="1" customFormat="1" ht="22.5" customHeight="1">
      <c r="B2533" s="43"/>
      <c r="C2533" s="206" t="s">
        <v>2045</v>
      </c>
      <c r="D2533" s="206" t="s">
        <v>155</v>
      </c>
      <c r="E2533" s="207" t="s">
        <v>2046</v>
      </c>
      <c r="F2533" s="208" t="s">
        <v>2047</v>
      </c>
      <c r="G2533" s="209" t="s">
        <v>2027</v>
      </c>
      <c r="H2533" s="210">
        <v>1</v>
      </c>
      <c r="I2533" s="211"/>
      <c r="J2533" s="212">
        <f>ROUND(I2533*H2533,2)</f>
        <v>0</v>
      </c>
      <c r="K2533" s="208" t="s">
        <v>34</v>
      </c>
      <c r="L2533" s="63"/>
      <c r="M2533" s="213" t="s">
        <v>34</v>
      </c>
      <c r="N2533" s="214" t="s">
        <v>48</v>
      </c>
      <c r="O2533" s="44"/>
      <c r="P2533" s="215">
        <f>O2533*H2533</f>
        <v>0</v>
      </c>
      <c r="Q2533" s="215">
        <v>0</v>
      </c>
      <c r="R2533" s="215">
        <f>Q2533*H2533</f>
        <v>0</v>
      </c>
      <c r="S2533" s="215">
        <v>0</v>
      </c>
      <c r="T2533" s="216">
        <f>S2533*H2533</f>
        <v>0</v>
      </c>
      <c r="AR2533" s="25" t="s">
        <v>160</v>
      </c>
      <c r="AT2533" s="25" t="s">
        <v>155</v>
      </c>
      <c r="AU2533" s="25" t="s">
        <v>95</v>
      </c>
      <c r="AY2533" s="25" t="s">
        <v>153</v>
      </c>
      <c r="BE2533" s="217">
        <f>IF(N2533="základní",J2533,0)</f>
        <v>0</v>
      </c>
      <c r="BF2533" s="217">
        <f>IF(N2533="snížená",J2533,0)</f>
        <v>0</v>
      </c>
      <c r="BG2533" s="217">
        <f>IF(N2533="zákl. přenesená",J2533,0)</f>
        <v>0</v>
      </c>
      <c r="BH2533" s="217">
        <f>IF(N2533="sníž. přenesená",J2533,0)</f>
        <v>0</v>
      </c>
      <c r="BI2533" s="217">
        <f>IF(N2533="nulová",J2533,0)</f>
        <v>0</v>
      </c>
      <c r="BJ2533" s="25" t="s">
        <v>84</v>
      </c>
      <c r="BK2533" s="217">
        <f>ROUND(I2533*H2533,2)</f>
        <v>0</v>
      </c>
      <c r="BL2533" s="25" t="s">
        <v>160</v>
      </c>
      <c r="BM2533" s="25" t="s">
        <v>2048</v>
      </c>
    </row>
    <row r="2534" spans="2:51" s="13" customFormat="1" ht="13.5">
      <c r="B2534" s="230"/>
      <c r="C2534" s="231"/>
      <c r="D2534" s="220" t="s">
        <v>162</v>
      </c>
      <c r="E2534" s="232" t="s">
        <v>34</v>
      </c>
      <c r="F2534" s="233" t="s">
        <v>84</v>
      </c>
      <c r="G2534" s="231"/>
      <c r="H2534" s="234">
        <v>1</v>
      </c>
      <c r="I2534" s="235"/>
      <c r="J2534" s="231"/>
      <c r="K2534" s="231"/>
      <c r="L2534" s="236"/>
      <c r="M2534" s="237"/>
      <c r="N2534" s="238"/>
      <c r="O2534" s="238"/>
      <c r="P2534" s="238"/>
      <c r="Q2534" s="238"/>
      <c r="R2534" s="238"/>
      <c r="S2534" s="238"/>
      <c r="T2534" s="239"/>
      <c r="AT2534" s="240" t="s">
        <v>162</v>
      </c>
      <c r="AU2534" s="240" t="s">
        <v>95</v>
      </c>
      <c r="AV2534" s="13" t="s">
        <v>86</v>
      </c>
      <c r="AW2534" s="13" t="s">
        <v>41</v>
      </c>
      <c r="AX2534" s="13" t="s">
        <v>77</v>
      </c>
      <c r="AY2534" s="240" t="s">
        <v>153</v>
      </c>
    </row>
    <row r="2535" spans="2:51" s="14" customFormat="1" ht="13.5">
      <c r="B2535" s="241"/>
      <c r="C2535" s="242"/>
      <c r="D2535" s="243" t="s">
        <v>162</v>
      </c>
      <c r="E2535" s="244" t="s">
        <v>34</v>
      </c>
      <c r="F2535" s="245" t="s">
        <v>168</v>
      </c>
      <c r="G2535" s="242"/>
      <c r="H2535" s="246">
        <v>1</v>
      </c>
      <c r="I2535" s="247"/>
      <c r="J2535" s="242"/>
      <c r="K2535" s="242"/>
      <c r="L2535" s="248"/>
      <c r="M2535" s="249"/>
      <c r="N2535" s="250"/>
      <c r="O2535" s="250"/>
      <c r="P2535" s="250"/>
      <c r="Q2535" s="250"/>
      <c r="R2535" s="250"/>
      <c r="S2535" s="250"/>
      <c r="T2535" s="251"/>
      <c r="AT2535" s="252" t="s">
        <v>162</v>
      </c>
      <c r="AU2535" s="252" t="s">
        <v>95</v>
      </c>
      <c r="AV2535" s="14" t="s">
        <v>160</v>
      </c>
      <c r="AW2535" s="14" t="s">
        <v>41</v>
      </c>
      <c r="AX2535" s="14" t="s">
        <v>84</v>
      </c>
      <c r="AY2535" s="252" t="s">
        <v>153</v>
      </c>
    </row>
    <row r="2536" spans="2:65" s="1" customFormat="1" ht="22.5" customHeight="1">
      <c r="B2536" s="43"/>
      <c r="C2536" s="206" t="s">
        <v>2049</v>
      </c>
      <c r="D2536" s="206" t="s">
        <v>155</v>
      </c>
      <c r="E2536" s="207" t="s">
        <v>2050</v>
      </c>
      <c r="F2536" s="208" t="s">
        <v>2051</v>
      </c>
      <c r="G2536" s="209" t="s">
        <v>318</v>
      </c>
      <c r="H2536" s="210">
        <v>2</v>
      </c>
      <c r="I2536" s="211"/>
      <c r="J2536" s="212">
        <f>ROUND(I2536*H2536,2)</f>
        <v>0</v>
      </c>
      <c r="K2536" s="208" t="s">
        <v>34</v>
      </c>
      <c r="L2536" s="63"/>
      <c r="M2536" s="213" t="s">
        <v>34</v>
      </c>
      <c r="N2536" s="214" t="s">
        <v>48</v>
      </c>
      <c r="O2536" s="44"/>
      <c r="P2536" s="215">
        <f>O2536*H2536</f>
        <v>0</v>
      </c>
      <c r="Q2536" s="215">
        <v>0</v>
      </c>
      <c r="R2536" s="215">
        <f>Q2536*H2536</f>
        <v>0</v>
      </c>
      <c r="S2536" s="215">
        <v>0</v>
      </c>
      <c r="T2536" s="216">
        <f>S2536*H2536</f>
        <v>0</v>
      </c>
      <c r="AR2536" s="25" t="s">
        <v>160</v>
      </c>
      <c r="AT2536" s="25" t="s">
        <v>155</v>
      </c>
      <c r="AU2536" s="25" t="s">
        <v>95</v>
      </c>
      <c r="AY2536" s="25" t="s">
        <v>153</v>
      </c>
      <c r="BE2536" s="217">
        <f>IF(N2536="základní",J2536,0)</f>
        <v>0</v>
      </c>
      <c r="BF2536" s="217">
        <f>IF(N2536="snížená",J2536,0)</f>
        <v>0</v>
      </c>
      <c r="BG2536" s="217">
        <f>IF(N2536="zákl. přenesená",J2536,0)</f>
        <v>0</v>
      </c>
      <c r="BH2536" s="217">
        <f>IF(N2536="sníž. přenesená",J2536,0)</f>
        <v>0</v>
      </c>
      <c r="BI2536" s="217">
        <f>IF(N2536="nulová",J2536,0)</f>
        <v>0</v>
      </c>
      <c r="BJ2536" s="25" t="s">
        <v>84</v>
      </c>
      <c r="BK2536" s="217">
        <f>ROUND(I2536*H2536,2)</f>
        <v>0</v>
      </c>
      <c r="BL2536" s="25" t="s">
        <v>160</v>
      </c>
      <c r="BM2536" s="25" t="s">
        <v>2052</v>
      </c>
    </row>
    <row r="2537" spans="2:51" s="13" customFormat="1" ht="13.5">
      <c r="B2537" s="230"/>
      <c r="C2537" s="231"/>
      <c r="D2537" s="220" t="s">
        <v>162</v>
      </c>
      <c r="E2537" s="232" t="s">
        <v>34</v>
      </c>
      <c r="F2537" s="233" t="s">
        <v>86</v>
      </c>
      <c r="G2537" s="231"/>
      <c r="H2537" s="234">
        <v>2</v>
      </c>
      <c r="I2537" s="235"/>
      <c r="J2537" s="231"/>
      <c r="K2537" s="231"/>
      <c r="L2537" s="236"/>
      <c r="M2537" s="237"/>
      <c r="N2537" s="238"/>
      <c r="O2537" s="238"/>
      <c r="P2537" s="238"/>
      <c r="Q2537" s="238"/>
      <c r="R2537" s="238"/>
      <c r="S2537" s="238"/>
      <c r="T2537" s="239"/>
      <c r="AT2537" s="240" t="s">
        <v>162</v>
      </c>
      <c r="AU2537" s="240" t="s">
        <v>95</v>
      </c>
      <c r="AV2537" s="13" t="s">
        <v>86</v>
      </c>
      <c r="AW2537" s="13" t="s">
        <v>41</v>
      </c>
      <c r="AX2537" s="13" t="s">
        <v>77</v>
      </c>
      <c r="AY2537" s="240" t="s">
        <v>153</v>
      </c>
    </row>
    <row r="2538" spans="2:51" s="14" customFormat="1" ht="13.5">
      <c r="B2538" s="241"/>
      <c r="C2538" s="242"/>
      <c r="D2538" s="243" t="s">
        <v>162</v>
      </c>
      <c r="E2538" s="244" t="s">
        <v>34</v>
      </c>
      <c r="F2538" s="245" t="s">
        <v>168</v>
      </c>
      <c r="G2538" s="242"/>
      <c r="H2538" s="246">
        <v>2</v>
      </c>
      <c r="I2538" s="247"/>
      <c r="J2538" s="242"/>
      <c r="K2538" s="242"/>
      <c r="L2538" s="248"/>
      <c r="M2538" s="249"/>
      <c r="N2538" s="250"/>
      <c r="O2538" s="250"/>
      <c r="P2538" s="250"/>
      <c r="Q2538" s="250"/>
      <c r="R2538" s="250"/>
      <c r="S2538" s="250"/>
      <c r="T2538" s="251"/>
      <c r="AT2538" s="252" t="s">
        <v>162</v>
      </c>
      <c r="AU2538" s="252" t="s">
        <v>95</v>
      </c>
      <c r="AV2538" s="14" t="s">
        <v>160</v>
      </c>
      <c r="AW2538" s="14" t="s">
        <v>41</v>
      </c>
      <c r="AX2538" s="14" t="s">
        <v>84</v>
      </c>
      <c r="AY2538" s="252" t="s">
        <v>153</v>
      </c>
    </row>
    <row r="2539" spans="2:65" s="1" customFormat="1" ht="22.5" customHeight="1">
      <c r="B2539" s="43"/>
      <c r="C2539" s="206" t="s">
        <v>2053</v>
      </c>
      <c r="D2539" s="206" t="s">
        <v>155</v>
      </c>
      <c r="E2539" s="207" t="s">
        <v>2054</v>
      </c>
      <c r="F2539" s="208" t="s">
        <v>2055</v>
      </c>
      <c r="G2539" s="209" t="s">
        <v>318</v>
      </c>
      <c r="H2539" s="210">
        <v>3</v>
      </c>
      <c r="I2539" s="211"/>
      <c r="J2539" s="212">
        <f>ROUND(I2539*H2539,2)</f>
        <v>0</v>
      </c>
      <c r="K2539" s="208" t="s">
        <v>34</v>
      </c>
      <c r="L2539" s="63"/>
      <c r="M2539" s="213" t="s">
        <v>34</v>
      </c>
      <c r="N2539" s="214" t="s">
        <v>48</v>
      </c>
      <c r="O2539" s="44"/>
      <c r="P2539" s="215">
        <f>O2539*H2539</f>
        <v>0</v>
      </c>
      <c r="Q2539" s="215">
        <v>0</v>
      </c>
      <c r="R2539" s="215">
        <f>Q2539*H2539</f>
        <v>0</v>
      </c>
      <c r="S2539" s="215">
        <v>0</v>
      </c>
      <c r="T2539" s="216">
        <f>S2539*H2539</f>
        <v>0</v>
      </c>
      <c r="AR2539" s="25" t="s">
        <v>160</v>
      </c>
      <c r="AT2539" s="25" t="s">
        <v>155</v>
      </c>
      <c r="AU2539" s="25" t="s">
        <v>95</v>
      </c>
      <c r="AY2539" s="25" t="s">
        <v>153</v>
      </c>
      <c r="BE2539" s="217">
        <f>IF(N2539="základní",J2539,0)</f>
        <v>0</v>
      </c>
      <c r="BF2539" s="217">
        <f>IF(N2539="snížená",J2539,0)</f>
        <v>0</v>
      </c>
      <c r="BG2539" s="217">
        <f>IF(N2539="zákl. přenesená",J2539,0)</f>
        <v>0</v>
      </c>
      <c r="BH2539" s="217">
        <f>IF(N2539="sníž. přenesená",J2539,0)</f>
        <v>0</v>
      </c>
      <c r="BI2539" s="217">
        <f>IF(N2539="nulová",J2539,0)</f>
        <v>0</v>
      </c>
      <c r="BJ2539" s="25" t="s">
        <v>84</v>
      </c>
      <c r="BK2539" s="217">
        <f>ROUND(I2539*H2539,2)</f>
        <v>0</v>
      </c>
      <c r="BL2539" s="25" t="s">
        <v>160</v>
      </c>
      <c r="BM2539" s="25" t="s">
        <v>2056</v>
      </c>
    </row>
    <row r="2540" spans="2:51" s="13" customFormat="1" ht="13.5">
      <c r="B2540" s="230"/>
      <c r="C2540" s="231"/>
      <c r="D2540" s="220" t="s">
        <v>162</v>
      </c>
      <c r="E2540" s="232" t="s">
        <v>34</v>
      </c>
      <c r="F2540" s="233" t="s">
        <v>95</v>
      </c>
      <c r="G2540" s="231"/>
      <c r="H2540" s="234">
        <v>3</v>
      </c>
      <c r="I2540" s="235"/>
      <c r="J2540" s="231"/>
      <c r="K2540" s="231"/>
      <c r="L2540" s="236"/>
      <c r="M2540" s="237"/>
      <c r="N2540" s="238"/>
      <c r="O2540" s="238"/>
      <c r="P2540" s="238"/>
      <c r="Q2540" s="238"/>
      <c r="R2540" s="238"/>
      <c r="S2540" s="238"/>
      <c r="T2540" s="239"/>
      <c r="AT2540" s="240" t="s">
        <v>162</v>
      </c>
      <c r="AU2540" s="240" t="s">
        <v>95</v>
      </c>
      <c r="AV2540" s="13" t="s">
        <v>86</v>
      </c>
      <c r="AW2540" s="13" t="s">
        <v>41</v>
      </c>
      <c r="AX2540" s="13" t="s">
        <v>77</v>
      </c>
      <c r="AY2540" s="240" t="s">
        <v>153</v>
      </c>
    </row>
    <row r="2541" spans="2:51" s="14" customFormat="1" ht="13.5">
      <c r="B2541" s="241"/>
      <c r="C2541" s="242"/>
      <c r="D2541" s="243" t="s">
        <v>162</v>
      </c>
      <c r="E2541" s="244" t="s">
        <v>34</v>
      </c>
      <c r="F2541" s="245" t="s">
        <v>168</v>
      </c>
      <c r="G2541" s="242"/>
      <c r="H2541" s="246">
        <v>3</v>
      </c>
      <c r="I2541" s="247"/>
      <c r="J2541" s="242"/>
      <c r="K2541" s="242"/>
      <c r="L2541" s="248"/>
      <c r="M2541" s="249"/>
      <c r="N2541" s="250"/>
      <c r="O2541" s="250"/>
      <c r="P2541" s="250"/>
      <c r="Q2541" s="250"/>
      <c r="R2541" s="250"/>
      <c r="S2541" s="250"/>
      <c r="T2541" s="251"/>
      <c r="AT2541" s="252" t="s">
        <v>162</v>
      </c>
      <c r="AU2541" s="252" t="s">
        <v>95</v>
      </c>
      <c r="AV2541" s="14" t="s">
        <v>160</v>
      </c>
      <c r="AW2541" s="14" t="s">
        <v>41</v>
      </c>
      <c r="AX2541" s="14" t="s">
        <v>84</v>
      </c>
      <c r="AY2541" s="252" t="s">
        <v>153</v>
      </c>
    </row>
    <row r="2542" spans="2:65" s="1" customFormat="1" ht="22.5" customHeight="1">
      <c r="B2542" s="43"/>
      <c r="C2542" s="206" t="s">
        <v>2057</v>
      </c>
      <c r="D2542" s="206" t="s">
        <v>155</v>
      </c>
      <c r="E2542" s="207" t="s">
        <v>2058</v>
      </c>
      <c r="F2542" s="208" t="s">
        <v>2059</v>
      </c>
      <c r="G2542" s="209" t="s">
        <v>318</v>
      </c>
      <c r="H2542" s="210">
        <v>1</v>
      </c>
      <c r="I2542" s="211"/>
      <c r="J2542" s="212">
        <f>ROUND(I2542*H2542,2)</f>
        <v>0</v>
      </c>
      <c r="K2542" s="208" t="s">
        <v>34</v>
      </c>
      <c r="L2542" s="63"/>
      <c r="M2542" s="213" t="s">
        <v>34</v>
      </c>
      <c r="N2542" s="214" t="s">
        <v>48</v>
      </c>
      <c r="O2542" s="44"/>
      <c r="P2542" s="215">
        <f>O2542*H2542</f>
        <v>0</v>
      </c>
      <c r="Q2542" s="215">
        <v>0</v>
      </c>
      <c r="R2542" s="215">
        <f>Q2542*H2542</f>
        <v>0</v>
      </c>
      <c r="S2542" s="215">
        <v>0</v>
      </c>
      <c r="T2542" s="216">
        <f>S2542*H2542</f>
        <v>0</v>
      </c>
      <c r="AR2542" s="25" t="s">
        <v>160</v>
      </c>
      <c r="AT2542" s="25" t="s">
        <v>155</v>
      </c>
      <c r="AU2542" s="25" t="s">
        <v>95</v>
      </c>
      <c r="AY2542" s="25" t="s">
        <v>153</v>
      </c>
      <c r="BE2542" s="217">
        <f>IF(N2542="základní",J2542,0)</f>
        <v>0</v>
      </c>
      <c r="BF2542" s="217">
        <f>IF(N2542="snížená",J2542,0)</f>
        <v>0</v>
      </c>
      <c r="BG2542" s="217">
        <f>IF(N2542="zákl. přenesená",J2542,0)</f>
        <v>0</v>
      </c>
      <c r="BH2542" s="217">
        <f>IF(N2542="sníž. přenesená",J2542,0)</f>
        <v>0</v>
      </c>
      <c r="BI2542" s="217">
        <f>IF(N2542="nulová",J2542,0)</f>
        <v>0</v>
      </c>
      <c r="BJ2542" s="25" t="s">
        <v>84</v>
      </c>
      <c r="BK2542" s="217">
        <f>ROUND(I2542*H2542,2)</f>
        <v>0</v>
      </c>
      <c r="BL2542" s="25" t="s">
        <v>160</v>
      </c>
      <c r="BM2542" s="25" t="s">
        <v>2060</v>
      </c>
    </row>
    <row r="2543" spans="2:51" s="13" customFormat="1" ht="13.5">
      <c r="B2543" s="230"/>
      <c r="C2543" s="231"/>
      <c r="D2543" s="220" t="s">
        <v>162</v>
      </c>
      <c r="E2543" s="232" t="s">
        <v>34</v>
      </c>
      <c r="F2543" s="233" t="s">
        <v>84</v>
      </c>
      <c r="G2543" s="231"/>
      <c r="H2543" s="234">
        <v>1</v>
      </c>
      <c r="I2543" s="235"/>
      <c r="J2543" s="231"/>
      <c r="K2543" s="231"/>
      <c r="L2543" s="236"/>
      <c r="M2543" s="237"/>
      <c r="N2543" s="238"/>
      <c r="O2543" s="238"/>
      <c r="P2543" s="238"/>
      <c r="Q2543" s="238"/>
      <c r="R2543" s="238"/>
      <c r="S2543" s="238"/>
      <c r="T2543" s="239"/>
      <c r="AT2543" s="240" t="s">
        <v>162</v>
      </c>
      <c r="AU2543" s="240" t="s">
        <v>95</v>
      </c>
      <c r="AV2543" s="13" t="s">
        <v>86</v>
      </c>
      <c r="AW2543" s="13" t="s">
        <v>41</v>
      </c>
      <c r="AX2543" s="13" t="s">
        <v>77</v>
      </c>
      <c r="AY2543" s="240" t="s">
        <v>153</v>
      </c>
    </row>
    <row r="2544" spans="2:51" s="14" customFormat="1" ht="13.5">
      <c r="B2544" s="241"/>
      <c r="C2544" s="242"/>
      <c r="D2544" s="243" t="s">
        <v>162</v>
      </c>
      <c r="E2544" s="244" t="s">
        <v>34</v>
      </c>
      <c r="F2544" s="245" t="s">
        <v>168</v>
      </c>
      <c r="G2544" s="242"/>
      <c r="H2544" s="246">
        <v>1</v>
      </c>
      <c r="I2544" s="247"/>
      <c r="J2544" s="242"/>
      <c r="K2544" s="242"/>
      <c r="L2544" s="248"/>
      <c r="M2544" s="249"/>
      <c r="N2544" s="250"/>
      <c r="O2544" s="250"/>
      <c r="P2544" s="250"/>
      <c r="Q2544" s="250"/>
      <c r="R2544" s="250"/>
      <c r="S2544" s="250"/>
      <c r="T2544" s="251"/>
      <c r="AT2544" s="252" t="s">
        <v>162</v>
      </c>
      <c r="AU2544" s="252" t="s">
        <v>95</v>
      </c>
      <c r="AV2544" s="14" t="s">
        <v>160</v>
      </c>
      <c r="AW2544" s="14" t="s">
        <v>41</v>
      </c>
      <c r="AX2544" s="14" t="s">
        <v>84</v>
      </c>
      <c r="AY2544" s="252" t="s">
        <v>153</v>
      </c>
    </row>
    <row r="2545" spans="2:65" s="1" customFormat="1" ht="22.5" customHeight="1">
      <c r="B2545" s="43"/>
      <c r="C2545" s="206" t="s">
        <v>2061</v>
      </c>
      <c r="D2545" s="206" t="s">
        <v>155</v>
      </c>
      <c r="E2545" s="207" t="s">
        <v>2062</v>
      </c>
      <c r="F2545" s="208" t="s">
        <v>2063</v>
      </c>
      <c r="G2545" s="209" t="s">
        <v>318</v>
      </c>
      <c r="H2545" s="210">
        <v>1</v>
      </c>
      <c r="I2545" s="211"/>
      <c r="J2545" s="212">
        <f>ROUND(I2545*H2545,2)</f>
        <v>0</v>
      </c>
      <c r="K2545" s="208" t="s">
        <v>34</v>
      </c>
      <c r="L2545" s="63"/>
      <c r="M2545" s="213" t="s">
        <v>34</v>
      </c>
      <c r="N2545" s="214" t="s">
        <v>48</v>
      </c>
      <c r="O2545" s="44"/>
      <c r="P2545" s="215">
        <f>O2545*H2545</f>
        <v>0</v>
      </c>
      <c r="Q2545" s="215">
        <v>0</v>
      </c>
      <c r="R2545" s="215">
        <f>Q2545*H2545</f>
        <v>0</v>
      </c>
      <c r="S2545" s="215">
        <v>0</v>
      </c>
      <c r="T2545" s="216">
        <f>S2545*H2545</f>
        <v>0</v>
      </c>
      <c r="AR2545" s="25" t="s">
        <v>160</v>
      </c>
      <c r="AT2545" s="25" t="s">
        <v>155</v>
      </c>
      <c r="AU2545" s="25" t="s">
        <v>95</v>
      </c>
      <c r="AY2545" s="25" t="s">
        <v>153</v>
      </c>
      <c r="BE2545" s="217">
        <f>IF(N2545="základní",J2545,0)</f>
        <v>0</v>
      </c>
      <c r="BF2545" s="217">
        <f>IF(N2545="snížená",J2545,0)</f>
        <v>0</v>
      </c>
      <c r="BG2545" s="217">
        <f>IF(N2545="zákl. přenesená",J2545,0)</f>
        <v>0</v>
      </c>
      <c r="BH2545" s="217">
        <f>IF(N2545="sníž. přenesená",J2545,0)</f>
        <v>0</v>
      </c>
      <c r="BI2545" s="217">
        <f>IF(N2545="nulová",J2545,0)</f>
        <v>0</v>
      </c>
      <c r="BJ2545" s="25" t="s">
        <v>84</v>
      </c>
      <c r="BK2545" s="217">
        <f>ROUND(I2545*H2545,2)</f>
        <v>0</v>
      </c>
      <c r="BL2545" s="25" t="s">
        <v>160</v>
      </c>
      <c r="BM2545" s="25" t="s">
        <v>2064</v>
      </c>
    </row>
    <row r="2546" spans="2:51" s="13" customFormat="1" ht="13.5">
      <c r="B2546" s="230"/>
      <c r="C2546" s="231"/>
      <c r="D2546" s="220" t="s">
        <v>162</v>
      </c>
      <c r="E2546" s="232" t="s">
        <v>34</v>
      </c>
      <c r="F2546" s="233" t="s">
        <v>84</v>
      </c>
      <c r="G2546" s="231"/>
      <c r="H2546" s="234">
        <v>1</v>
      </c>
      <c r="I2546" s="235"/>
      <c r="J2546" s="231"/>
      <c r="K2546" s="231"/>
      <c r="L2546" s="236"/>
      <c r="M2546" s="237"/>
      <c r="N2546" s="238"/>
      <c r="O2546" s="238"/>
      <c r="P2546" s="238"/>
      <c r="Q2546" s="238"/>
      <c r="R2546" s="238"/>
      <c r="S2546" s="238"/>
      <c r="T2546" s="239"/>
      <c r="AT2546" s="240" t="s">
        <v>162</v>
      </c>
      <c r="AU2546" s="240" t="s">
        <v>95</v>
      </c>
      <c r="AV2546" s="13" t="s">
        <v>86</v>
      </c>
      <c r="AW2546" s="13" t="s">
        <v>41</v>
      </c>
      <c r="AX2546" s="13" t="s">
        <v>77</v>
      </c>
      <c r="AY2546" s="240" t="s">
        <v>153</v>
      </c>
    </row>
    <row r="2547" spans="2:51" s="14" customFormat="1" ht="13.5">
      <c r="B2547" s="241"/>
      <c r="C2547" s="242"/>
      <c r="D2547" s="243" t="s">
        <v>162</v>
      </c>
      <c r="E2547" s="244" t="s">
        <v>34</v>
      </c>
      <c r="F2547" s="245" t="s">
        <v>168</v>
      </c>
      <c r="G2547" s="242"/>
      <c r="H2547" s="246">
        <v>1</v>
      </c>
      <c r="I2547" s="247"/>
      <c r="J2547" s="242"/>
      <c r="K2547" s="242"/>
      <c r="L2547" s="248"/>
      <c r="M2547" s="249"/>
      <c r="N2547" s="250"/>
      <c r="O2547" s="250"/>
      <c r="P2547" s="250"/>
      <c r="Q2547" s="250"/>
      <c r="R2547" s="250"/>
      <c r="S2547" s="250"/>
      <c r="T2547" s="251"/>
      <c r="AT2547" s="252" t="s">
        <v>162</v>
      </c>
      <c r="AU2547" s="252" t="s">
        <v>95</v>
      </c>
      <c r="AV2547" s="14" t="s">
        <v>160</v>
      </c>
      <c r="AW2547" s="14" t="s">
        <v>41</v>
      </c>
      <c r="AX2547" s="14" t="s">
        <v>84</v>
      </c>
      <c r="AY2547" s="252" t="s">
        <v>153</v>
      </c>
    </row>
    <row r="2548" spans="2:65" s="1" customFormat="1" ht="22.5" customHeight="1">
      <c r="B2548" s="43"/>
      <c r="C2548" s="206" t="s">
        <v>2065</v>
      </c>
      <c r="D2548" s="206" t="s">
        <v>155</v>
      </c>
      <c r="E2548" s="207" t="s">
        <v>2066</v>
      </c>
      <c r="F2548" s="208" t="s">
        <v>2067</v>
      </c>
      <c r="G2548" s="209" t="s">
        <v>318</v>
      </c>
      <c r="H2548" s="210">
        <v>1</v>
      </c>
      <c r="I2548" s="211"/>
      <c r="J2548" s="212">
        <f>ROUND(I2548*H2548,2)</f>
        <v>0</v>
      </c>
      <c r="K2548" s="208" t="s">
        <v>34</v>
      </c>
      <c r="L2548" s="63"/>
      <c r="M2548" s="213" t="s">
        <v>34</v>
      </c>
      <c r="N2548" s="214" t="s">
        <v>48</v>
      </c>
      <c r="O2548" s="44"/>
      <c r="P2548" s="215">
        <f>O2548*H2548</f>
        <v>0</v>
      </c>
      <c r="Q2548" s="215">
        <v>0</v>
      </c>
      <c r="R2548" s="215">
        <f>Q2548*H2548</f>
        <v>0</v>
      </c>
      <c r="S2548" s="215">
        <v>0</v>
      </c>
      <c r="T2548" s="216">
        <f>S2548*H2548</f>
        <v>0</v>
      </c>
      <c r="AR2548" s="25" t="s">
        <v>160</v>
      </c>
      <c r="AT2548" s="25" t="s">
        <v>155</v>
      </c>
      <c r="AU2548" s="25" t="s">
        <v>95</v>
      </c>
      <c r="AY2548" s="25" t="s">
        <v>153</v>
      </c>
      <c r="BE2548" s="217">
        <f>IF(N2548="základní",J2548,0)</f>
        <v>0</v>
      </c>
      <c r="BF2548" s="217">
        <f>IF(N2548="snížená",J2548,0)</f>
        <v>0</v>
      </c>
      <c r="BG2548" s="217">
        <f>IF(N2548="zákl. přenesená",J2548,0)</f>
        <v>0</v>
      </c>
      <c r="BH2548" s="217">
        <f>IF(N2548="sníž. přenesená",J2548,0)</f>
        <v>0</v>
      </c>
      <c r="BI2548" s="217">
        <f>IF(N2548="nulová",J2548,0)</f>
        <v>0</v>
      </c>
      <c r="BJ2548" s="25" t="s">
        <v>84</v>
      </c>
      <c r="BK2548" s="217">
        <f>ROUND(I2548*H2548,2)</f>
        <v>0</v>
      </c>
      <c r="BL2548" s="25" t="s">
        <v>160</v>
      </c>
      <c r="BM2548" s="25" t="s">
        <v>2068</v>
      </c>
    </row>
    <row r="2549" spans="2:51" s="13" customFormat="1" ht="13.5">
      <c r="B2549" s="230"/>
      <c r="C2549" s="231"/>
      <c r="D2549" s="220" t="s">
        <v>162</v>
      </c>
      <c r="E2549" s="232" t="s">
        <v>34</v>
      </c>
      <c r="F2549" s="233" t="s">
        <v>84</v>
      </c>
      <c r="G2549" s="231"/>
      <c r="H2549" s="234">
        <v>1</v>
      </c>
      <c r="I2549" s="235"/>
      <c r="J2549" s="231"/>
      <c r="K2549" s="231"/>
      <c r="L2549" s="236"/>
      <c r="M2549" s="237"/>
      <c r="N2549" s="238"/>
      <c r="O2549" s="238"/>
      <c r="P2549" s="238"/>
      <c r="Q2549" s="238"/>
      <c r="R2549" s="238"/>
      <c r="S2549" s="238"/>
      <c r="T2549" s="239"/>
      <c r="AT2549" s="240" t="s">
        <v>162</v>
      </c>
      <c r="AU2549" s="240" t="s">
        <v>95</v>
      </c>
      <c r="AV2549" s="13" t="s">
        <v>86</v>
      </c>
      <c r="AW2549" s="13" t="s">
        <v>41</v>
      </c>
      <c r="AX2549" s="13" t="s">
        <v>77</v>
      </c>
      <c r="AY2549" s="240" t="s">
        <v>153</v>
      </c>
    </row>
    <row r="2550" spans="2:51" s="14" customFormat="1" ht="13.5">
      <c r="B2550" s="241"/>
      <c r="C2550" s="242"/>
      <c r="D2550" s="243" t="s">
        <v>162</v>
      </c>
      <c r="E2550" s="244" t="s">
        <v>34</v>
      </c>
      <c r="F2550" s="245" t="s">
        <v>168</v>
      </c>
      <c r="G2550" s="242"/>
      <c r="H2550" s="246">
        <v>1</v>
      </c>
      <c r="I2550" s="247"/>
      <c r="J2550" s="242"/>
      <c r="K2550" s="242"/>
      <c r="L2550" s="248"/>
      <c r="M2550" s="249"/>
      <c r="N2550" s="250"/>
      <c r="O2550" s="250"/>
      <c r="P2550" s="250"/>
      <c r="Q2550" s="250"/>
      <c r="R2550" s="250"/>
      <c r="S2550" s="250"/>
      <c r="T2550" s="251"/>
      <c r="AT2550" s="252" t="s">
        <v>162</v>
      </c>
      <c r="AU2550" s="252" t="s">
        <v>95</v>
      </c>
      <c r="AV2550" s="14" t="s">
        <v>160</v>
      </c>
      <c r="AW2550" s="14" t="s">
        <v>41</v>
      </c>
      <c r="AX2550" s="14" t="s">
        <v>84</v>
      </c>
      <c r="AY2550" s="252" t="s">
        <v>153</v>
      </c>
    </row>
    <row r="2551" spans="2:65" s="1" customFormat="1" ht="22.5" customHeight="1">
      <c r="B2551" s="43"/>
      <c r="C2551" s="206" t="s">
        <v>2069</v>
      </c>
      <c r="D2551" s="206" t="s">
        <v>155</v>
      </c>
      <c r="E2551" s="207" t="s">
        <v>2070</v>
      </c>
      <c r="F2551" s="208" t="s">
        <v>2071</v>
      </c>
      <c r="G2551" s="209" t="s">
        <v>2027</v>
      </c>
      <c r="H2551" s="210">
        <v>1</v>
      </c>
      <c r="I2551" s="211"/>
      <c r="J2551" s="212">
        <f>ROUND(I2551*H2551,2)</f>
        <v>0</v>
      </c>
      <c r="K2551" s="208" t="s">
        <v>34</v>
      </c>
      <c r="L2551" s="63"/>
      <c r="M2551" s="213" t="s">
        <v>34</v>
      </c>
      <c r="N2551" s="214" t="s">
        <v>48</v>
      </c>
      <c r="O2551" s="44"/>
      <c r="P2551" s="215">
        <f>O2551*H2551</f>
        <v>0</v>
      </c>
      <c r="Q2551" s="215">
        <v>0</v>
      </c>
      <c r="R2551" s="215">
        <f>Q2551*H2551</f>
        <v>0</v>
      </c>
      <c r="S2551" s="215">
        <v>0</v>
      </c>
      <c r="T2551" s="216">
        <f>S2551*H2551</f>
        <v>0</v>
      </c>
      <c r="AR2551" s="25" t="s">
        <v>160</v>
      </c>
      <c r="AT2551" s="25" t="s">
        <v>155</v>
      </c>
      <c r="AU2551" s="25" t="s">
        <v>95</v>
      </c>
      <c r="AY2551" s="25" t="s">
        <v>153</v>
      </c>
      <c r="BE2551" s="217">
        <f>IF(N2551="základní",J2551,0)</f>
        <v>0</v>
      </c>
      <c r="BF2551" s="217">
        <f>IF(N2551="snížená",J2551,0)</f>
        <v>0</v>
      </c>
      <c r="BG2551" s="217">
        <f>IF(N2551="zákl. přenesená",J2551,0)</f>
        <v>0</v>
      </c>
      <c r="BH2551" s="217">
        <f>IF(N2551="sníž. přenesená",J2551,0)</f>
        <v>0</v>
      </c>
      <c r="BI2551" s="217">
        <f>IF(N2551="nulová",J2551,0)</f>
        <v>0</v>
      </c>
      <c r="BJ2551" s="25" t="s">
        <v>84</v>
      </c>
      <c r="BK2551" s="217">
        <f>ROUND(I2551*H2551,2)</f>
        <v>0</v>
      </c>
      <c r="BL2551" s="25" t="s">
        <v>160</v>
      </c>
      <c r="BM2551" s="25" t="s">
        <v>2072</v>
      </c>
    </row>
    <row r="2552" spans="2:51" s="13" customFormat="1" ht="13.5">
      <c r="B2552" s="230"/>
      <c r="C2552" s="231"/>
      <c r="D2552" s="220" t="s">
        <v>162</v>
      </c>
      <c r="E2552" s="232" t="s">
        <v>34</v>
      </c>
      <c r="F2552" s="233" t="s">
        <v>84</v>
      </c>
      <c r="G2552" s="231"/>
      <c r="H2552" s="234">
        <v>1</v>
      </c>
      <c r="I2552" s="235"/>
      <c r="J2552" s="231"/>
      <c r="K2552" s="231"/>
      <c r="L2552" s="236"/>
      <c r="M2552" s="237"/>
      <c r="N2552" s="238"/>
      <c r="O2552" s="238"/>
      <c r="P2552" s="238"/>
      <c r="Q2552" s="238"/>
      <c r="R2552" s="238"/>
      <c r="S2552" s="238"/>
      <c r="T2552" s="239"/>
      <c r="AT2552" s="240" t="s">
        <v>162</v>
      </c>
      <c r="AU2552" s="240" t="s">
        <v>95</v>
      </c>
      <c r="AV2552" s="13" t="s">
        <v>86</v>
      </c>
      <c r="AW2552" s="13" t="s">
        <v>41</v>
      </c>
      <c r="AX2552" s="13" t="s">
        <v>77</v>
      </c>
      <c r="AY2552" s="240" t="s">
        <v>153</v>
      </c>
    </row>
    <row r="2553" spans="2:51" s="14" customFormat="1" ht="13.5">
      <c r="B2553" s="241"/>
      <c r="C2553" s="242"/>
      <c r="D2553" s="243" t="s">
        <v>162</v>
      </c>
      <c r="E2553" s="244" t="s">
        <v>34</v>
      </c>
      <c r="F2553" s="245" t="s">
        <v>168</v>
      </c>
      <c r="G2553" s="242"/>
      <c r="H2553" s="246">
        <v>1</v>
      </c>
      <c r="I2553" s="247"/>
      <c r="J2553" s="242"/>
      <c r="K2553" s="242"/>
      <c r="L2553" s="248"/>
      <c r="M2553" s="249"/>
      <c r="N2553" s="250"/>
      <c r="O2553" s="250"/>
      <c r="P2553" s="250"/>
      <c r="Q2553" s="250"/>
      <c r="R2553" s="250"/>
      <c r="S2553" s="250"/>
      <c r="T2553" s="251"/>
      <c r="AT2553" s="252" t="s">
        <v>162</v>
      </c>
      <c r="AU2553" s="252" t="s">
        <v>95</v>
      </c>
      <c r="AV2553" s="14" t="s">
        <v>160</v>
      </c>
      <c r="AW2553" s="14" t="s">
        <v>41</v>
      </c>
      <c r="AX2553" s="14" t="s">
        <v>84</v>
      </c>
      <c r="AY2553" s="252" t="s">
        <v>153</v>
      </c>
    </row>
    <row r="2554" spans="2:65" s="1" customFormat="1" ht="22.5" customHeight="1">
      <c r="B2554" s="43"/>
      <c r="C2554" s="206" t="s">
        <v>2073</v>
      </c>
      <c r="D2554" s="206" t="s">
        <v>155</v>
      </c>
      <c r="E2554" s="207" t="s">
        <v>2074</v>
      </c>
      <c r="F2554" s="208" t="s">
        <v>2075</v>
      </c>
      <c r="G2554" s="209" t="s">
        <v>318</v>
      </c>
      <c r="H2554" s="210">
        <v>2</v>
      </c>
      <c r="I2554" s="211"/>
      <c r="J2554" s="212">
        <f>ROUND(I2554*H2554,2)</f>
        <v>0</v>
      </c>
      <c r="K2554" s="208" t="s">
        <v>34</v>
      </c>
      <c r="L2554" s="63"/>
      <c r="M2554" s="213" t="s">
        <v>34</v>
      </c>
      <c r="N2554" s="214" t="s">
        <v>48</v>
      </c>
      <c r="O2554" s="44"/>
      <c r="P2554" s="215">
        <f>O2554*H2554</f>
        <v>0</v>
      </c>
      <c r="Q2554" s="215">
        <v>0</v>
      </c>
      <c r="R2554" s="215">
        <f>Q2554*H2554</f>
        <v>0</v>
      </c>
      <c r="S2554" s="215">
        <v>0</v>
      </c>
      <c r="T2554" s="216">
        <f>S2554*H2554</f>
        <v>0</v>
      </c>
      <c r="AR2554" s="25" t="s">
        <v>160</v>
      </c>
      <c r="AT2554" s="25" t="s">
        <v>155</v>
      </c>
      <c r="AU2554" s="25" t="s">
        <v>95</v>
      </c>
      <c r="AY2554" s="25" t="s">
        <v>153</v>
      </c>
      <c r="BE2554" s="217">
        <f>IF(N2554="základní",J2554,0)</f>
        <v>0</v>
      </c>
      <c r="BF2554" s="217">
        <f>IF(N2554="snížená",J2554,0)</f>
        <v>0</v>
      </c>
      <c r="BG2554" s="217">
        <f>IF(N2554="zákl. přenesená",J2554,0)</f>
        <v>0</v>
      </c>
      <c r="BH2554" s="217">
        <f>IF(N2554="sníž. přenesená",J2554,0)</f>
        <v>0</v>
      </c>
      <c r="BI2554" s="217">
        <f>IF(N2554="nulová",J2554,0)</f>
        <v>0</v>
      </c>
      <c r="BJ2554" s="25" t="s">
        <v>84</v>
      </c>
      <c r="BK2554" s="217">
        <f>ROUND(I2554*H2554,2)</f>
        <v>0</v>
      </c>
      <c r="BL2554" s="25" t="s">
        <v>160</v>
      </c>
      <c r="BM2554" s="25" t="s">
        <v>2076</v>
      </c>
    </row>
    <row r="2555" spans="2:51" s="13" customFormat="1" ht="13.5">
      <c r="B2555" s="230"/>
      <c r="C2555" s="231"/>
      <c r="D2555" s="220" t="s">
        <v>162</v>
      </c>
      <c r="E2555" s="232" t="s">
        <v>34</v>
      </c>
      <c r="F2555" s="233" t="s">
        <v>86</v>
      </c>
      <c r="G2555" s="231"/>
      <c r="H2555" s="234">
        <v>2</v>
      </c>
      <c r="I2555" s="235"/>
      <c r="J2555" s="231"/>
      <c r="K2555" s="231"/>
      <c r="L2555" s="236"/>
      <c r="M2555" s="237"/>
      <c r="N2555" s="238"/>
      <c r="O2555" s="238"/>
      <c r="P2555" s="238"/>
      <c r="Q2555" s="238"/>
      <c r="R2555" s="238"/>
      <c r="S2555" s="238"/>
      <c r="T2555" s="239"/>
      <c r="AT2555" s="240" t="s">
        <v>162</v>
      </c>
      <c r="AU2555" s="240" t="s">
        <v>95</v>
      </c>
      <c r="AV2555" s="13" t="s">
        <v>86</v>
      </c>
      <c r="AW2555" s="13" t="s">
        <v>41</v>
      </c>
      <c r="AX2555" s="13" t="s">
        <v>77</v>
      </c>
      <c r="AY2555" s="240" t="s">
        <v>153</v>
      </c>
    </row>
    <row r="2556" spans="2:51" s="14" customFormat="1" ht="13.5">
      <c r="B2556" s="241"/>
      <c r="C2556" s="242"/>
      <c r="D2556" s="243" t="s">
        <v>162</v>
      </c>
      <c r="E2556" s="244" t="s">
        <v>34</v>
      </c>
      <c r="F2556" s="245" t="s">
        <v>168</v>
      </c>
      <c r="G2556" s="242"/>
      <c r="H2556" s="246">
        <v>2</v>
      </c>
      <c r="I2556" s="247"/>
      <c r="J2556" s="242"/>
      <c r="K2556" s="242"/>
      <c r="L2556" s="248"/>
      <c r="M2556" s="249"/>
      <c r="N2556" s="250"/>
      <c r="O2556" s="250"/>
      <c r="P2556" s="250"/>
      <c r="Q2556" s="250"/>
      <c r="R2556" s="250"/>
      <c r="S2556" s="250"/>
      <c r="T2556" s="251"/>
      <c r="AT2556" s="252" t="s">
        <v>162</v>
      </c>
      <c r="AU2556" s="252" t="s">
        <v>95</v>
      </c>
      <c r="AV2556" s="14" t="s">
        <v>160</v>
      </c>
      <c r="AW2556" s="14" t="s">
        <v>41</v>
      </c>
      <c r="AX2556" s="14" t="s">
        <v>84</v>
      </c>
      <c r="AY2556" s="252" t="s">
        <v>153</v>
      </c>
    </row>
    <row r="2557" spans="2:65" s="1" customFormat="1" ht="22.5" customHeight="1">
      <c r="B2557" s="43"/>
      <c r="C2557" s="206" t="s">
        <v>2077</v>
      </c>
      <c r="D2557" s="206" t="s">
        <v>155</v>
      </c>
      <c r="E2557" s="207" t="s">
        <v>2078</v>
      </c>
      <c r="F2557" s="208" t="s">
        <v>2079</v>
      </c>
      <c r="G2557" s="209" t="s">
        <v>318</v>
      </c>
      <c r="H2557" s="210">
        <v>1</v>
      </c>
      <c r="I2557" s="211"/>
      <c r="J2557" s="212">
        <f>ROUND(I2557*H2557,2)</f>
        <v>0</v>
      </c>
      <c r="K2557" s="208" t="s">
        <v>34</v>
      </c>
      <c r="L2557" s="63"/>
      <c r="M2557" s="213" t="s">
        <v>34</v>
      </c>
      <c r="N2557" s="214" t="s">
        <v>48</v>
      </c>
      <c r="O2557" s="44"/>
      <c r="P2557" s="215">
        <f>O2557*H2557</f>
        <v>0</v>
      </c>
      <c r="Q2557" s="215">
        <v>0</v>
      </c>
      <c r="R2557" s="215">
        <f>Q2557*H2557</f>
        <v>0</v>
      </c>
      <c r="S2557" s="215">
        <v>0</v>
      </c>
      <c r="T2557" s="216">
        <f>S2557*H2557</f>
        <v>0</v>
      </c>
      <c r="AR2557" s="25" t="s">
        <v>160</v>
      </c>
      <c r="AT2557" s="25" t="s">
        <v>155</v>
      </c>
      <c r="AU2557" s="25" t="s">
        <v>95</v>
      </c>
      <c r="AY2557" s="25" t="s">
        <v>153</v>
      </c>
      <c r="BE2557" s="217">
        <f>IF(N2557="základní",J2557,0)</f>
        <v>0</v>
      </c>
      <c r="BF2557" s="217">
        <f>IF(N2557="snížená",J2557,0)</f>
        <v>0</v>
      </c>
      <c r="BG2557" s="217">
        <f>IF(N2557="zákl. přenesená",J2557,0)</f>
        <v>0</v>
      </c>
      <c r="BH2557" s="217">
        <f>IF(N2557="sníž. přenesená",J2557,0)</f>
        <v>0</v>
      </c>
      <c r="BI2557" s="217">
        <f>IF(N2557="nulová",J2557,0)</f>
        <v>0</v>
      </c>
      <c r="BJ2557" s="25" t="s">
        <v>84</v>
      </c>
      <c r="BK2557" s="217">
        <f>ROUND(I2557*H2557,2)</f>
        <v>0</v>
      </c>
      <c r="BL2557" s="25" t="s">
        <v>160</v>
      </c>
      <c r="BM2557" s="25" t="s">
        <v>2080</v>
      </c>
    </row>
    <row r="2558" spans="2:51" s="13" customFormat="1" ht="13.5">
      <c r="B2558" s="230"/>
      <c r="C2558" s="231"/>
      <c r="D2558" s="220" t="s">
        <v>162</v>
      </c>
      <c r="E2558" s="232" t="s">
        <v>34</v>
      </c>
      <c r="F2558" s="233" t="s">
        <v>84</v>
      </c>
      <c r="G2558" s="231"/>
      <c r="H2558" s="234">
        <v>1</v>
      </c>
      <c r="I2558" s="235"/>
      <c r="J2558" s="231"/>
      <c r="K2558" s="231"/>
      <c r="L2558" s="236"/>
      <c r="M2558" s="237"/>
      <c r="N2558" s="238"/>
      <c r="O2558" s="238"/>
      <c r="P2558" s="238"/>
      <c r="Q2558" s="238"/>
      <c r="R2558" s="238"/>
      <c r="S2558" s="238"/>
      <c r="T2558" s="239"/>
      <c r="AT2558" s="240" t="s">
        <v>162</v>
      </c>
      <c r="AU2558" s="240" t="s">
        <v>95</v>
      </c>
      <c r="AV2558" s="13" t="s">
        <v>86</v>
      </c>
      <c r="AW2558" s="13" t="s">
        <v>41</v>
      </c>
      <c r="AX2558" s="13" t="s">
        <v>77</v>
      </c>
      <c r="AY2558" s="240" t="s">
        <v>153</v>
      </c>
    </row>
    <row r="2559" spans="2:51" s="14" customFormat="1" ht="13.5">
      <c r="B2559" s="241"/>
      <c r="C2559" s="242"/>
      <c r="D2559" s="243" t="s">
        <v>162</v>
      </c>
      <c r="E2559" s="244" t="s">
        <v>34</v>
      </c>
      <c r="F2559" s="245" t="s">
        <v>168</v>
      </c>
      <c r="G2559" s="242"/>
      <c r="H2559" s="246">
        <v>1</v>
      </c>
      <c r="I2559" s="247"/>
      <c r="J2559" s="242"/>
      <c r="K2559" s="242"/>
      <c r="L2559" s="248"/>
      <c r="M2559" s="249"/>
      <c r="N2559" s="250"/>
      <c r="O2559" s="250"/>
      <c r="P2559" s="250"/>
      <c r="Q2559" s="250"/>
      <c r="R2559" s="250"/>
      <c r="S2559" s="250"/>
      <c r="T2559" s="251"/>
      <c r="AT2559" s="252" t="s">
        <v>162</v>
      </c>
      <c r="AU2559" s="252" t="s">
        <v>95</v>
      </c>
      <c r="AV2559" s="14" t="s">
        <v>160</v>
      </c>
      <c r="AW2559" s="14" t="s">
        <v>41</v>
      </c>
      <c r="AX2559" s="14" t="s">
        <v>84</v>
      </c>
      <c r="AY2559" s="252" t="s">
        <v>153</v>
      </c>
    </row>
    <row r="2560" spans="2:65" s="1" customFormat="1" ht="22.5" customHeight="1">
      <c r="B2560" s="43"/>
      <c r="C2560" s="206" t="s">
        <v>2081</v>
      </c>
      <c r="D2560" s="206" t="s">
        <v>155</v>
      </c>
      <c r="E2560" s="207" t="s">
        <v>2082</v>
      </c>
      <c r="F2560" s="208" t="s">
        <v>2083</v>
      </c>
      <c r="G2560" s="209" t="s">
        <v>318</v>
      </c>
      <c r="H2560" s="210">
        <v>1</v>
      </c>
      <c r="I2560" s="211"/>
      <c r="J2560" s="212">
        <f>ROUND(I2560*H2560,2)</f>
        <v>0</v>
      </c>
      <c r="K2560" s="208" t="s">
        <v>34</v>
      </c>
      <c r="L2560" s="63"/>
      <c r="M2560" s="213" t="s">
        <v>34</v>
      </c>
      <c r="N2560" s="214" t="s">
        <v>48</v>
      </c>
      <c r="O2560" s="44"/>
      <c r="P2560" s="215">
        <f>O2560*H2560</f>
        <v>0</v>
      </c>
      <c r="Q2560" s="215">
        <v>0</v>
      </c>
      <c r="R2560" s="215">
        <f>Q2560*H2560</f>
        <v>0</v>
      </c>
      <c r="S2560" s="215">
        <v>0</v>
      </c>
      <c r="T2560" s="216">
        <f>S2560*H2560</f>
        <v>0</v>
      </c>
      <c r="AR2560" s="25" t="s">
        <v>160</v>
      </c>
      <c r="AT2560" s="25" t="s">
        <v>155</v>
      </c>
      <c r="AU2560" s="25" t="s">
        <v>95</v>
      </c>
      <c r="AY2560" s="25" t="s">
        <v>153</v>
      </c>
      <c r="BE2560" s="217">
        <f>IF(N2560="základní",J2560,0)</f>
        <v>0</v>
      </c>
      <c r="BF2560" s="217">
        <f>IF(N2560="snížená",J2560,0)</f>
        <v>0</v>
      </c>
      <c r="BG2560" s="217">
        <f>IF(N2560="zákl. přenesená",J2560,0)</f>
        <v>0</v>
      </c>
      <c r="BH2560" s="217">
        <f>IF(N2560="sníž. přenesená",J2560,0)</f>
        <v>0</v>
      </c>
      <c r="BI2560" s="217">
        <f>IF(N2560="nulová",J2560,0)</f>
        <v>0</v>
      </c>
      <c r="BJ2560" s="25" t="s">
        <v>84</v>
      </c>
      <c r="BK2560" s="217">
        <f>ROUND(I2560*H2560,2)</f>
        <v>0</v>
      </c>
      <c r="BL2560" s="25" t="s">
        <v>160</v>
      </c>
      <c r="BM2560" s="25" t="s">
        <v>2084</v>
      </c>
    </row>
    <row r="2561" spans="2:51" s="13" customFormat="1" ht="13.5">
      <c r="B2561" s="230"/>
      <c r="C2561" s="231"/>
      <c r="D2561" s="220" t="s">
        <v>162</v>
      </c>
      <c r="E2561" s="232" t="s">
        <v>34</v>
      </c>
      <c r="F2561" s="233" t="s">
        <v>84</v>
      </c>
      <c r="G2561" s="231"/>
      <c r="H2561" s="234">
        <v>1</v>
      </c>
      <c r="I2561" s="235"/>
      <c r="J2561" s="231"/>
      <c r="K2561" s="231"/>
      <c r="L2561" s="236"/>
      <c r="M2561" s="237"/>
      <c r="N2561" s="238"/>
      <c r="O2561" s="238"/>
      <c r="P2561" s="238"/>
      <c r="Q2561" s="238"/>
      <c r="R2561" s="238"/>
      <c r="S2561" s="238"/>
      <c r="T2561" s="239"/>
      <c r="AT2561" s="240" t="s">
        <v>162</v>
      </c>
      <c r="AU2561" s="240" t="s">
        <v>95</v>
      </c>
      <c r="AV2561" s="13" t="s">
        <v>86</v>
      </c>
      <c r="AW2561" s="13" t="s">
        <v>41</v>
      </c>
      <c r="AX2561" s="13" t="s">
        <v>77</v>
      </c>
      <c r="AY2561" s="240" t="s">
        <v>153</v>
      </c>
    </row>
    <row r="2562" spans="2:51" s="14" customFormat="1" ht="13.5">
      <c r="B2562" s="241"/>
      <c r="C2562" s="242"/>
      <c r="D2562" s="243" t="s">
        <v>162</v>
      </c>
      <c r="E2562" s="244" t="s">
        <v>34</v>
      </c>
      <c r="F2562" s="245" t="s">
        <v>168</v>
      </c>
      <c r="G2562" s="242"/>
      <c r="H2562" s="246">
        <v>1</v>
      </c>
      <c r="I2562" s="247"/>
      <c r="J2562" s="242"/>
      <c r="K2562" s="242"/>
      <c r="L2562" s="248"/>
      <c r="M2562" s="249"/>
      <c r="N2562" s="250"/>
      <c r="O2562" s="250"/>
      <c r="P2562" s="250"/>
      <c r="Q2562" s="250"/>
      <c r="R2562" s="250"/>
      <c r="S2562" s="250"/>
      <c r="T2562" s="251"/>
      <c r="AT2562" s="252" t="s">
        <v>162</v>
      </c>
      <c r="AU2562" s="252" t="s">
        <v>95</v>
      </c>
      <c r="AV2562" s="14" t="s">
        <v>160</v>
      </c>
      <c r="AW2562" s="14" t="s">
        <v>41</v>
      </c>
      <c r="AX2562" s="14" t="s">
        <v>84</v>
      </c>
      <c r="AY2562" s="252" t="s">
        <v>153</v>
      </c>
    </row>
    <row r="2563" spans="2:65" s="1" customFormat="1" ht="22.5" customHeight="1">
      <c r="B2563" s="43"/>
      <c r="C2563" s="206" t="s">
        <v>2085</v>
      </c>
      <c r="D2563" s="206" t="s">
        <v>155</v>
      </c>
      <c r="E2563" s="207" t="s">
        <v>2086</v>
      </c>
      <c r="F2563" s="208" t="s">
        <v>2087</v>
      </c>
      <c r="G2563" s="209" t="s">
        <v>318</v>
      </c>
      <c r="H2563" s="210">
        <v>1</v>
      </c>
      <c r="I2563" s="211"/>
      <c r="J2563" s="212">
        <f>ROUND(I2563*H2563,2)</f>
        <v>0</v>
      </c>
      <c r="K2563" s="208" t="s">
        <v>34</v>
      </c>
      <c r="L2563" s="63"/>
      <c r="M2563" s="213" t="s">
        <v>34</v>
      </c>
      <c r="N2563" s="214" t="s">
        <v>48</v>
      </c>
      <c r="O2563" s="44"/>
      <c r="P2563" s="215">
        <f>O2563*H2563</f>
        <v>0</v>
      </c>
      <c r="Q2563" s="215">
        <v>0</v>
      </c>
      <c r="R2563" s="215">
        <f>Q2563*H2563</f>
        <v>0</v>
      </c>
      <c r="S2563" s="215">
        <v>0</v>
      </c>
      <c r="T2563" s="216">
        <f>S2563*H2563</f>
        <v>0</v>
      </c>
      <c r="AR2563" s="25" t="s">
        <v>160</v>
      </c>
      <c r="AT2563" s="25" t="s">
        <v>155</v>
      </c>
      <c r="AU2563" s="25" t="s">
        <v>95</v>
      </c>
      <c r="AY2563" s="25" t="s">
        <v>153</v>
      </c>
      <c r="BE2563" s="217">
        <f>IF(N2563="základní",J2563,0)</f>
        <v>0</v>
      </c>
      <c r="BF2563" s="217">
        <f>IF(N2563="snížená",J2563,0)</f>
        <v>0</v>
      </c>
      <c r="BG2563" s="217">
        <f>IF(N2563="zákl. přenesená",J2563,0)</f>
        <v>0</v>
      </c>
      <c r="BH2563" s="217">
        <f>IF(N2563="sníž. přenesená",J2563,0)</f>
        <v>0</v>
      </c>
      <c r="BI2563" s="217">
        <f>IF(N2563="nulová",J2563,0)</f>
        <v>0</v>
      </c>
      <c r="BJ2563" s="25" t="s">
        <v>84</v>
      </c>
      <c r="BK2563" s="217">
        <f>ROUND(I2563*H2563,2)</f>
        <v>0</v>
      </c>
      <c r="BL2563" s="25" t="s">
        <v>160</v>
      </c>
      <c r="BM2563" s="25" t="s">
        <v>2088</v>
      </c>
    </row>
    <row r="2564" spans="2:51" s="13" customFormat="1" ht="13.5">
      <c r="B2564" s="230"/>
      <c r="C2564" s="231"/>
      <c r="D2564" s="220" t="s">
        <v>162</v>
      </c>
      <c r="E2564" s="232" t="s">
        <v>34</v>
      </c>
      <c r="F2564" s="233" t="s">
        <v>84</v>
      </c>
      <c r="G2564" s="231"/>
      <c r="H2564" s="234">
        <v>1</v>
      </c>
      <c r="I2564" s="235"/>
      <c r="J2564" s="231"/>
      <c r="K2564" s="231"/>
      <c r="L2564" s="236"/>
      <c r="M2564" s="237"/>
      <c r="N2564" s="238"/>
      <c r="O2564" s="238"/>
      <c r="P2564" s="238"/>
      <c r="Q2564" s="238"/>
      <c r="R2564" s="238"/>
      <c r="S2564" s="238"/>
      <c r="T2564" s="239"/>
      <c r="AT2564" s="240" t="s">
        <v>162</v>
      </c>
      <c r="AU2564" s="240" t="s">
        <v>95</v>
      </c>
      <c r="AV2564" s="13" t="s">
        <v>86</v>
      </c>
      <c r="AW2564" s="13" t="s">
        <v>41</v>
      </c>
      <c r="AX2564" s="13" t="s">
        <v>77</v>
      </c>
      <c r="AY2564" s="240" t="s">
        <v>153</v>
      </c>
    </row>
    <row r="2565" spans="2:51" s="14" customFormat="1" ht="13.5">
      <c r="B2565" s="241"/>
      <c r="C2565" s="242"/>
      <c r="D2565" s="243" t="s">
        <v>162</v>
      </c>
      <c r="E2565" s="244" t="s">
        <v>34</v>
      </c>
      <c r="F2565" s="245" t="s">
        <v>168</v>
      </c>
      <c r="G2565" s="242"/>
      <c r="H2565" s="246">
        <v>1</v>
      </c>
      <c r="I2565" s="247"/>
      <c r="J2565" s="242"/>
      <c r="K2565" s="242"/>
      <c r="L2565" s="248"/>
      <c r="M2565" s="249"/>
      <c r="N2565" s="250"/>
      <c r="O2565" s="250"/>
      <c r="P2565" s="250"/>
      <c r="Q2565" s="250"/>
      <c r="R2565" s="250"/>
      <c r="S2565" s="250"/>
      <c r="T2565" s="251"/>
      <c r="AT2565" s="252" t="s">
        <v>162</v>
      </c>
      <c r="AU2565" s="252" t="s">
        <v>95</v>
      </c>
      <c r="AV2565" s="14" t="s">
        <v>160</v>
      </c>
      <c r="AW2565" s="14" t="s">
        <v>41</v>
      </c>
      <c r="AX2565" s="14" t="s">
        <v>84</v>
      </c>
      <c r="AY2565" s="252" t="s">
        <v>153</v>
      </c>
    </row>
    <row r="2566" spans="2:65" s="1" customFormat="1" ht="22.5" customHeight="1">
      <c r="B2566" s="43"/>
      <c r="C2566" s="206" t="s">
        <v>2089</v>
      </c>
      <c r="D2566" s="206" t="s">
        <v>155</v>
      </c>
      <c r="E2566" s="207" t="s">
        <v>2090</v>
      </c>
      <c r="F2566" s="208" t="s">
        <v>2091</v>
      </c>
      <c r="G2566" s="209" t="s">
        <v>318</v>
      </c>
      <c r="H2566" s="210">
        <v>34</v>
      </c>
      <c r="I2566" s="211"/>
      <c r="J2566" s="212">
        <f>ROUND(I2566*H2566,2)</f>
        <v>0</v>
      </c>
      <c r="K2566" s="208" t="s">
        <v>34</v>
      </c>
      <c r="L2566" s="63"/>
      <c r="M2566" s="213" t="s">
        <v>34</v>
      </c>
      <c r="N2566" s="214" t="s">
        <v>48</v>
      </c>
      <c r="O2566" s="44"/>
      <c r="P2566" s="215">
        <f>O2566*H2566</f>
        <v>0</v>
      </c>
      <c r="Q2566" s="215">
        <v>0</v>
      </c>
      <c r="R2566" s="215">
        <f>Q2566*H2566</f>
        <v>0</v>
      </c>
      <c r="S2566" s="215">
        <v>0</v>
      </c>
      <c r="T2566" s="216">
        <f>S2566*H2566</f>
        <v>0</v>
      </c>
      <c r="AR2566" s="25" t="s">
        <v>160</v>
      </c>
      <c r="AT2566" s="25" t="s">
        <v>155</v>
      </c>
      <c r="AU2566" s="25" t="s">
        <v>95</v>
      </c>
      <c r="AY2566" s="25" t="s">
        <v>153</v>
      </c>
      <c r="BE2566" s="217">
        <f>IF(N2566="základní",J2566,0)</f>
        <v>0</v>
      </c>
      <c r="BF2566" s="217">
        <f>IF(N2566="snížená",J2566,0)</f>
        <v>0</v>
      </c>
      <c r="BG2566" s="217">
        <f>IF(N2566="zákl. přenesená",J2566,0)</f>
        <v>0</v>
      </c>
      <c r="BH2566" s="217">
        <f>IF(N2566="sníž. přenesená",J2566,0)</f>
        <v>0</v>
      </c>
      <c r="BI2566" s="217">
        <f>IF(N2566="nulová",J2566,0)</f>
        <v>0</v>
      </c>
      <c r="BJ2566" s="25" t="s">
        <v>84</v>
      </c>
      <c r="BK2566" s="217">
        <f>ROUND(I2566*H2566,2)</f>
        <v>0</v>
      </c>
      <c r="BL2566" s="25" t="s">
        <v>160</v>
      </c>
      <c r="BM2566" s="25" t="s">
        <v>2092</v>
      </c>
    </row>
    <row r="2567" spans="2:51" s="13" customFormat="1" ht="13.5">
      <c r="B2567" s="230"/>
      <c r="C2567" s="231"/>
      <c r="D2567" s="220" t="s">
        <v>162</v>
      </c>
      <c r="E2567" s="232" t="s">
        <v>34</v>
      </c>
      <c r="F2567" s="233" t="s">
        <v>431</v>
      </c>
      <c r="G2567" s="231"/>
      <c r="H2567" s="234">
        <v>34</v>
      </c>
      <c r="I2567" s="235"/>
      <c r="J2567" s="231"/>
      <c r="K2567" s="231"/>
      <c r="L2567" s="236"/>
      <c r="M2567" s="237"/>
      <c r="N2567" s="238"/>
      <c r="O2567" s="238"/>
      <c r="P2567" s="238"/>
      <c r="Q2567" s="238"/>
      <c r="R2567" s="238"/>
      <c r="S2567" s="238"/>
      <c r="T2567" s="239"/>
      <c r="AT2567" s="240" t="s">
        <v>162</v>
      </c>
      <c r="AU2567" s="240" t="s">
        <v>95</v>
      </c>
      <c r="AV2567" s="13" t="s">
        <v>86</v>
      </c>
      <c r="AW2567" s="13" t="s">
        <v>41</v>
      </c>
      <c r="AX2567" s="13" t="s">
        <v>77</v>
      </c>
      <c r="AY2567" s="240" t="s">
        <v>153</v>
      </c>
    </row>
    <row r="2568" spans="2:51" s="14" customFormat="1" ht="13.5">
      <c r="B2568" s="241"/>
      <c r="C2568" s="242"/>
      <c r="D2568" s="243" t="s">
        <v>162</v>
      </c>
      <c r="E2568" s="244" t="s">
        <v>34</v>
      </c>
      <c r="F2568" s="245" t="s">
        <v>168</v>
      </c>
      <c r="G2568" s="242"/>
      <c r="H2568" s="246">
        <v>34</v>
      </c>
      <c r="I2568" s="247"/>
      <c r="J2568" s="242"/>
      <c r="K2568" s="242"/>
      <c r="L2568" s="248"/>
      <c r="M2568" s="249"/>
      <c r="N2568" s="250"/>
      <c r="O2568" s="250"/>
      <c r="P2568" s="250"/>
      <c r="Q2568" s="250"/>
      <c r="R2568" s="250"/>
      <c r="S2568" s="250"/>
      <c r="T2568" s="251"/>
      <c r="AT2568" s="252" t="s">
        <v>162</v>
      </c>
      <c r="AU2568" s="252" t="s">
        <v>95</v>
      </c>
      <c r="AV2568" s="14" t="s">
        <v>160</v>
      </c>
      <c r="AW2568" s="14" t="s">
        <v>41</v>
      </c>
      <c r="AX2568" s="14" t="s">
        <v>84</v>
      </c>
      <c r="AY2568" s="252" t="s">
        <v>153</v>
      </c>
    </row>
    <row r="2569" spans="2:65" s="1" customFormat="1" ht="22.5" customHeight="1">
      <c r="B2569" s="43"/>
      <c r="C2569" s="206" t="s">
        <v>2093</v>
      </c>
      <c r="D2569" s="206" t="s">
        <v>155</v>
      </c>
      <c r="E2569" s="207" t="s">
        <v>2094</v>
      </c>
      <c r="F2569" s="208" t="s">
        <v>2095</v>
      </c>
      <c r="G2569" s="209" t="s">
        <v>318</v>
      </c>
      <c r="H2569" s="210">
        <v>4</v>
      </c>
      <c r="I2569" s="211"/>
      <c r="J2569" s="212">
        <f>ROUND(I2569*H2569,2)</f>
        <v>0</v>
      </c>
      <c r="K2569" s="208" t="s">
        <v>34</v>
      </c>
      <c r="L2569" s="63"/>
      <c r="M2569" s="213" t="s">
        <v>34</v>
      </c>
      <c r="N2569" s="214" t="s">
        <v>48</v>
      </c>
      <c r="O2569" s="44"/>
      <c r="P2569" s="215">
        <f>O2569*H2569</f>
        <v>0</v>
      </c>
      <c r="Q2569" s="215">
        <v>0</v>
      </c>
      <c r="R2569" s="215">
        <f>Q2569*H2569</f>
        <v>0</v>
      </c>
      <c r="S2569" s="215">
        <v>0</v>
      </c>
      <c r="T2569" s="216">
        <f>S2569*H2569</f>
        <v>0</v>
      </c>
      <c r="AR2569" s="25" t="s">
        <v>160</v>
      </c>
      <c r="AT2569" s="25" t="s">
        <v>155</v>
      </c>
      <c r="AU2569" s="25" t="s">
        <v>95</v>
      </c>
      <c r="AY2569" s="25" t="s">
        <v>153</v>
      </c>
      <c r="BE2569" s="217">
        <f>IF(N2569="základní",J2569,0)</f>
        <v>0</v>
      </c>
      <c r="BF2569" s="217">
        <f>IF(N2569="snížená",J2569,0)</f>
        <v>0</v>
      </c>
      <c r="BG2569" s="217">
        <f>IF(N2569="zákl. přenesená",J2569,0)</f>
        <v>0</v>
      </c>
      <c r="BH2569" s="217">
        <f>IF(N2569="sníž. přenesená",J2569,0)</f>
        <v>0</v>
      </c>
      <c r="BI2569" s="217">
        <f>IF(N2569="nulová",J2569,0)</f>
        <v>0</v>
      </c>
      <c r="BJ2569" s="25" t="s">
        <v>84</v>
      </c>
      <c r="BK2569" s="217">
        <f>ROUND(I2569*H2569,2)</f>
        <v>0</v>
      </c>
      <c r="BL2569" s="25" t="s">
        <v>160</v>
      </c>
      <c r="BM2569" s="25" t="s">
        <v>2096</v>
      </c>
    </row>
    <row r="2570" spans="2:51" s="13" customFormat="1" ht="13.5">
      <c r="B2570" s="230"/>
      <c r="C2570" s="231"/>
      <c r="D2570" s="220" t="s">
        <v>162</v>
      </c>
      <c r="E2570" s="232" t="s">
        <v>34</v>
      </c>
      <c r="F2570" s="233" t="s">
        <v>160</v>
      </c>
      <c r="G2570" s="231"/>
      <c r="H2570" s="234">
        <v>4</v>
      </c>
      <c r="I2570" s="235"/>
      <c r="J2570" s="231"/>
      <c r="K2570" s="231"/>
      <c r="L2570" s="236"/>
      <c r="M2570" s="237"/>
      <c r="N2570" s="238"/>
      <c r="O2570" s="238"/>
      <c r="P2570" s="238"/>
      <c r="Q2570" s="238"/>
      <c r="R2570" s="238"/>
      <c r="S2570" s="238"/>
      <c r="T2570" s="239"/>
      <c r="AT2570" s="240" t="s">
        <v>162</v>
      </c>
      <c r="AU2570" s="240" t="s">
        <v>95</v>
      </c>
      <c r="AV2570" s="13" t="s">
        <v>86</v>
      </c>
      <c r="AW2570" s="13" t="s">
        <v>41</v>
      </c>
      <c r="AX2570" s="13" t="s">
        <v>77</v>
      </c>
      <c r="AY2570" s="240" t="s">
        <v>153</v>
      </c>
    </row>
    <row r="2571" spans="2:51" s="14" customFormat="1" ht="13.5">
      <c r="B2571" s="241"/>
      <c r="C2571" s="242"/>
      <c r="D2571" s="243" t="s">
        <v>162</v>
      </c>
      <c r="E2571" s="244" t="s">
        <v>34</v>
      </c>
      <c r="F2571" s="245" t="s">
        <v>168</v>
      </c>
      <c r="G2571" s="242"/>
      <c r="H2571" s="246">
        <v>4</v>
      </c>
      <c r="I2571" s="247"/>
      <c r="J2571" s="242"/>
      <c r="K2571" s="242"/>
      <c r="L2571" s="248"/>
      <c r="M2571" s="249"/>
      <c r="N2571" s="250"/>
      <c r="O2571" s="250"/>
      <c r="P2571" s="250"/>
      <c r="Q2571" s="250"/>
      <c r="R2571" s="250"/>
      <c r="S2571" s="250"/>
      <c r="T2571" s="251"/>
      <c r="AT2571" s="252" t="s">
        <v>162</v>
      </c>
      <c r="AU2571" s="252" t="s">
        <v>95</v>
      </c>
      <c r="AV2571" s="14" t="s">
        <v>160</v>
      </c>
      <c r="AW2571" s="14" t="s">
        <v>41</v>
      </c>
      <c r="AX2571" s="14" t="s">
        <v>84</v>
      </c>
      <c r="AY2571" s="252" t="s">
        <v>153</v>
      </c>
    </row>
    <row r="2572" spans="2:65" s="1" customFormat="1" ht="22.5" customHeight="1">
      <c r="B2572" s="43"/>
      <c r="C2572" s="206" t="s">
        <v>2097</v>
      </c>
      <c r="D2572" s="206" t="s">
        <v>155</v>
      </c>
      <c r="E2572" s="207" t="s">
        <v>2098</v>
      </c>
      <c r="F2572" s="208" t="s">
        <v>2099</v>
      </c>
      <c r="G2572" s="209" t="s">
        <v>318</v>
      </c>
      <c r="H2572" s="210">
        <v>1</v>
      </c>
      <c r="I2572" s="211"/>
      <c r="J2572" s="212">
        <f>ROUND(I2572*H2572,2)</f>
        <v>0</v>
      </c>
      <c r="K2572" s="208" t="s">
        <v>34</v>
      </c>
      <c r="L2572" s="63"/>
      <c r="M2572" s="213" t="s">
        <v>34</v>
      </c>
      <c r="N2572" s="214" t="s">
        <v>48</v>
      </c>
      <c r="O2572" s="44"/>
      <c r="P2572" s="215">
        <f>O2572*H2572</f>
        <v>0</v>
      </c>
      <c r="Q2572" s="215">
        <v>0</v>
      </c>
      <c r="R2572" s="215">
        <f>Q2572*H2572</f>
        <v>0</v>
      </c>
      <c r="S2572" s="215">
        <v>0</v>
      </c>
      <c r="T2572" s="216">
        <f>S2572*H2572</f>
        <v>0</v>
      </c>
      <c r="AR2572" s="25" t="s">
        <v>160</v>
      </c>
      <c r="AT2572" s="25" t="s">
        <v>155</v>
      </c>
      <c r="AU2572" s="25" t="s">
        <v>95</v>
      </c>
      <c r="AY2572" s="25" t="s">
        <v>153</v>
      </c>
      <c r="BE2572" s="217">
        <f>IF(N2572="základní",J2572,0)</f>
        <v>0</v>
      </c>
      <c r="BF2572" s="217">
        <f>IF(N2572="snížená",J2572,0)</f>
        <v>0</v>
      </c>
      <c r="BG2572" s="217">
        <f>IF(N2572="zákl. přenesená",J2572,0)</f>
        <v>0</v>
      </c>
      <c r="BH2572" s="217">
        <f>IF(N2572="sníž. přenesená",J2572,0)</f>
        <v>0</v>
      </c>
      <c r="BI2572" s="217">
        <f>IF(N2572="nulová",J2572,0)</f>
        <v>0</v>
      </c>
      <c r="BJ2572" s="25" t="s">
        <v>84</v>
      </c>
      <c r="BK2572" s="217">
        <f>ROUND(I2572*H2572,2)</f>
        <v>0</v>
      </c>
      <c r="BL2572" s="25" t="s">
        <v>160</v>
      </c>
      <c r="BM2572" s="25" t="s">
        <v>2100</v>
      </c>
    </row>
    <row r="2573" spans="2:51" s="13" customFormat="1" ht="13.5">
      <c r="B2573" s="230"/>
      <c r="C2573" s="231"/>
      <c r="D2573" s="220" t="s">
        <v>162</v>
      </c>
      <c r="E2573" s="232" t="s">
        <v>34</v>
      </c>
      <c r="F2573" s="233" t="s">
        <v>84</v>
      </c>
      <c r="G2573" s="231"/>
      <c r="H2573" s="234">
        <v>1</v>
      </c>
      <c r="I2573" s="235"/>
      <c r="J2573" s="231"/>
      <c r="K2573" s="231"/>
      <c r="L2573" s="236"/>
      <c r="M2573" s="237"/>
      <c r="N2573" s="238"/>
      <c r="O2573" s="238"/>
      <c r="P2573" s="238"/>
      <c r="Q2573" s="238"/>
      <c r="R2573" s="238"/>
      <c r="S2573" s="238"/>
      <c r="T2573" s="239"/>
      <c r="AT2573" s="240" t="s">
        <v>162</v>
      </c>
      <c r="AU2573" s="240" t="s">
        <v>95</v>
      </c>
      <c r="AV2573" s="13" t="s">
        <v>86</v>
      </c>
      <c r="AW2573" s="13" t="s">
        <v>41</v>
      </c>
      <c r="AX2573" s="13" t="s">
        <v>77</v>
      </c>
      <c r="AY2573" s="240" t="s">
        <v>153</v>
      </c>
    </row>
    <row r="2574" spans="2:51" s="14" customFormat="1" ht="13.5">
      <c r="B2574" s="241"/>
      <c r="C2574" s="242"/>
      <c r="D2574" s="243" t="s">
        <v>162</v>
      </c>
      <c r="E2574" s="244" t="s">
        <v>34</v>
      </c>
      <c r="F2574" s="245" t="s">
        <v>168</v>
      </c>
      <c r="G2574" s="242"/>
      <c r="H2574" s="246">
        <v>1</v>
      </c>
      <c r="I2574" s="247"/>
      <c r="J2574" s="242"/>
      <c r="K2574" s="242"/>
      <c r="L2574" s="248"/>
      <c r="M2574" s="249"/>
      <c r="N2574" s="250"/>
      <c r="O2574" s="250"/>
      <c r="P2574" s="250"/>
      <c r="Q2574" s="250"/>
      <c r="R2574" s="250"/>
      <c r="S2574" s="250"/>
      <c r="T2574" s="251"/>
      <c r="AT2574" s="252" t="s">
        <v>162</v>
      </c>
      <c r="AU2574" s="252" t="s">
        <v>95</v>
      </c>
      <c r="AV2574" s="14" t="s">
        <v>160</v>
      </c>
      <c r="AW2574" s="14" t="s">
        <v>41</v>
      </c>
      <c r="AX2574" s="14" t="s">
        <v>84</v>
      </c>
      <c r="AY2574" s="252" t="s">
        <v>153</v>
      </c>
    </row>
    <row r="2575" spans="2:65" s="1" customFormat="1" ht="22.5" customHeight="1">
      <c r="B2575" s="43"/>
      <c r="C2575" s="206" t="s">
        <v>2101</v>
      </c>
      <c r="D2575" s="206" t="s">
        <v>155</v>
      </c>
      <c r="E2575" s="207" t="s">
        <v>2102</v>
      </c>
      <c r="F2575" s="208" t="s">
        <v>2103</v>
      </c>
      <c r="G2575" s="209" t="s">
        <v>318</v>
      </c>
      <c r="H2575" s="210">
        <v>2</v>
      </c>
      <c r="I2575" s="211"/>
      <c r="J2575" s="212">
        <f>ROUND(I2575*H2575,2)</f>
        <v>0</v>
      </c>
      <c r="K2575" s="208" t="s">
        <v>34</v>
      </c>
      <c r="L2575" s="63"/>
      <c r="M2575" s="213" t="s">
        <v>34</v>
      </c>
      <c r="N2575" s="214" t="s">
        <v>48</v>
      </c>
      <c r="O2575" s="44"/>
      <c r="P2575" s="215">
        <f>O2575*H2575</f>
        <v>0</v>
      </c>
      <c r="Q2575" s="215">
        <v>0</v>
      </c>
      <c r="R2575" s="215">
        <f>Q2575*H2575</f>
        <v>0</v>
      </c>
      <c r="S2575" s="215">
        <v>0</v>
      </c>
      <c r="T2575" s="216">
        <f>S2575*H2575</f>
        <v>0</v>
      </c>
      <c r="AR2575" s="25" t="s">
        <v>160</v>
      </c>
      <c r="AT2575" s="25" t="s">
        <v>155</v>
      </c>
      <c r="AU2575" s="25" t="s">
        <v>95</v>
      </c>
      <c r="AY2575" s="25" t="s">
        <v>153</v>
      </c>
      <c r="BE2575" s="217">
        <f>IF(N2575="základní",J2575,0)</f>
        <v>0</v>
      </c>
      <c r="BF2575" s="217">
        <f>IF(N2575="snížená",J2575,0)</f>
        <v>0</v>
      </c>
      <c r="BG2575" s="217">
        <f>IF(N2575="zákl. přenesená",J2575,0)</f>
        <v>0</v>
      </c>
      <c r="BH2575" s="217">
        <f>IF(N2575="sníž. přenesená",J2575,0)</f>
        <v>0</v>
      </c>
      <c r="BI2575" s="217">
        <f>IF(N2575="nulová",J2575,0)</f>
        <v>0</v>
      </c>
      <c r="BJ2575" s="25" t="s">
        <v>84</v>
      </c>
      <c r="BK2575" s="217">
        <f>ROUND(I2575*H2575,2)</f>
        <v>0</v>
      </c>
      <c r="BL2575" s="25" t="s">
        <v>160</v>
      </c>
      <c r="BM2575" s="25" t="s">
        <v>2104</v>
      </c>
    </row>
    <row r="2576" spans="2:51" s="13" customFormat="1" ht="13.5">
      <c r="B2576" s="230"/>
      <c r="C2576" s="231"/>
      <c r="D2576" s="220" t="s">
        <v>162</v>
      </c>
      <c r="E2576" s="232" t="s">
        <v>34</v>
      </c>
      <c r="F2576" s="233" t="s">
        <v>86</v>
      </c>
      <c r="G2576" s="231"/>
      <c r="H2576" s="234">
        <v>2</v>
      </c>
      <c r="I2576" s="235"/>
      <c r="J2576" s="231"/>
      <c r="K2576" s="231"/>
      <c r="L2576" s="236"/>
      <c r="M2576" s="237"/>
      <c r="N2576" s="238"/>
      <c r="O2576" s="238"/>
      <c r="P2576" s="238"/>
      <c r="Q2576" s="238"/>
      <c r="R2576" s="238"/>
      <c r="S2576" s="238"/>
      <c r="T2576" s="239"/>
      <c r="AT2576" s="240" t="s">
        <v>162</v>
      </c>
      <c r="AU2576" s="240" t="s">
        <v>95</v>
      </c>
      <c r="AV2576" s="13" t="s">
        <v>86</v>
      </c>
      <c r="AW2576" s="13" t="s">
        <v>41</v>
      </c>
      <c r="AX2576" s="13" t="s">
        <v>77</v>
      </c>
      <c r="AY2576" s="240" t="s">
        <v>153</v>
      </c>
    </row>
    <row r="2577" spans="2:51" s="14" customFormat="1" ht="13.5">
      <c r="B2577" s="241"/>
      <c r="C2577" s="242"/>
      <c r="D2577" s="243" t="s">
        <v>162</v>
      </c>
      <c r="E2577" s="244" t="s">
        <v>34</v>
      </c>
      <c r="F2577" s="245" t="s">
        <v>168</v>
      </c>
      <c r="G2577" s="242"/>
      <c r="H2577" s="246">
        <v>2</v>
      </c>
      <c r="I2577" s="247"/>
      <c r="J2577" s="242"/>
      <c r="K2577" s="242"/>
      <c r="L2577" s="248"/>
      <c r="M2577" s="249"/>
      <c r="N2577" s="250"/>
      <c r="O2577" s="250"/>
      <c r="P2577" s="250"/>
      <c r="Q2577" s="250"/>
      <c r="R2577" s="250"/>
      <c r="S2577" s="250"/>
      <c r="T2577" s="251"/>
      <c r="AT2577" s="252" t="s">
        <v>162</v>
      </c>
      <c r="AU2577" s="252" t="s">
        <v>95</v>
      </c>
      <c r="AV2577" s="14" t="s">
        <v>160</v>
      </c>
      <c r="AW2577" s="14" t="s">
        <v>41</v>
      </c>
      <c r="AX2577" s="14" t="s">
        <v>84</v>
      </c>
      <c r="AY2577" s="252" t="s">
        <v>153</v>
      </c>
    </row>
    <row r="2578" spans="2:65" s="1" customFormat="1" ht="22.5" customHeight="1">
      <c r="B2578" s="43"/>
      <c r="C2578" s="206" t="s">
        <v>2105</v>
      </c>
      <c r="D2578" s="206" t="s">
        <v>155</v>
      </c>
      <c r="E2578" s="207" t="s">
        <v>2106</v>
      </c>
      <c r="F2578" s="208" t="s">
        <v>2107</v>
      </c>
      <c r="G2578" s="209" t="s">
        <v>318</v>
      </c>
      <c r="H2578" s="210">
        <v>2</v>
      </c>
      <c r="I2578" s="211"/>
      <c r="J2578" s="212">
        <f>ROUND(I2578*H2578,2)</f>
        <v>0</v>
      </c>
      <c r="K2578" s="208" t="s">
        <v>34</v>
      </c>
      <c r="L2578" s="63"/>
      <c r="M2578" s="213" t="s">
        <v>34</v>
      </c>
      <c r="N2578" s="214" t="s">
        <v>48</v>
      </c>
      <c r="O2578" s="44"/>
      <c r="P2578" s="215">
        <f>O2578*H2578</f>
        <v>0</v>
      </c>
      <c r="Q2578" s="215">
        <v>0</v>
      </c>
      <c r="R2578" s="215">
        <f>Q2578*H2578</f>
        <v>0</v>
      </c>
      <c r="S2578" s="215">
        <v>0</v>
      </c>
      <c r="T2578" s="216">
        <f>S2578*H2578</f>
        <v>0</v>
      </c>
      <c r="AR2578" s="25" t="s">
        <v>160</v>
      </c>
      <c r="AT2578" s="25" t="s">
        <v>155</v>
      </c>
      <c r="AU2578" s="25" t="s">
        <v>95</v>
      </c>
      <c r="AY2578" s="25" t="s">
        <v>153</v>
      </c>
      <c r="BE2578" s="217">
        <f>IF(N2578="základní",J2578,0)</f>
        <v>0</v>
      </c>
      <c r="BF2578" s="217">
        <f>IF(N2578="snížená",J2578,0)</f>
        <v>0</v>
      </c>
      <c r="BG2578" s="217">
        <f>IF(N2578="zákl. přenesená",J2578,0)</f>
        <v>0</v>
      </c>
      <c r="BH2578" s="217">
        <f>IF(N2578="sníž. přenesená",J2578,0)</f>
        <v>0</v>
      </c>
      <c r="BI2578" s="217">
        <f>IF(N2578="nulová",J2578,0)</f>
        <v>0</v>
      </c>
      <c r="BJ2578" s="25" t="s">
        <v>84</v>
      </c>
      <c r="BK2578" s="217">
        <f>ROUND(I2578*H2578,2)</f>
        <v>0</v>
      </c>
      <c r="BL2578" s="25" t="s">
        <v>160</v>
      </c>
      <c r="BM2578" s="25" t="s">
        <v>2108</v>
      </c>
    </row>
    <row r="2579" spans="2:51" s="13" customFormat="1" ht="13.5">
      <c r="B2579" s="230"/>
      <c r="C2579" s="231"/>
      <c r="D2579" s="220" t="s">
        <v>162</v>
      </c>
      <c r="E2579" s="232" t="s">
        <v>34</v>
      </c>
      <c r="F2579" s="233" t="s">
        <v>86</v>
      </c>
      <c r="G2579" s="231"/>
      <c r="H2579" s="234">
        <v>2</v>
      </c>
      <c r="I2579" s="235"/>
      <c r="J2579" s="231"/>
      <c r="K2579" s="231"/>
      <c r="L2579" s="236"/>
      <c r="M2579" s="237"/>
      <c r="N2579" s="238"/>
      <c r="O2579" s="238"/>
      <c r="P2579" s="238"/>
      <c r="Q2579" s="238"/>
      <c r="R2579" s="238"/>
      <c r="S2579" s="238"/>
      <c r="T2579" s="239"/>
      <c r="AT2579" s="240" t="s">
        <v>162</v>
      </c>
      <c r="AU2579" s="240" t="s">
        <v>95</v>
      </c>
      <c r="AV2579" s="13" t="s">
        <v>86</v>
      </c>
      <c r="AW2579" s="13" t="s">
        <v>41</v>
      </c>
      <c r="AX2579" s="13" t="s">
        <v>77</v>
      </c>
      <c r="AY2579" s="240" t="s">
        <v>153</v>
      </c>
    </row>
    <row r="2580" spans="2:51" s="14" customFormat="1" ht="13.5">
      <c r="B2580" s="241"/>
      <c r="C2580" s="242"/>
      <c r="D2580" s="243" t="s">
        <v>162</v>
      </c>
      <c r="E2580" s="244" t="s">
        <v>34</v>
      </c>
      <c r="F2580" s="245" t="s">
        <v>168</v>
      </c>
      <c r="G2580" s="242"/>
      <c r="H2580" s="246">
        <v>2</v>
      </c>
      <c r="I2580" s="247"/>
      <c r="J2580" s="242"/>
      <c r="K2580" s="242"/>
      <c r="L2580" s="248"/>
      <c r="M2580" s="249"/>
      <c r="N2580" s="250"/>
      <c r="O2580" s="250"/>
      <c r="P2580" s="250"/>
      <c r="Q2580" s="250"/>
      <c r="R2580" s="250"/>
      <c r="S2580" s="250"/>
      <c r="T2580" s="251"/>
      <c r="AT2580" s="252" t="s">
        <v>162</v>
      </c>
      <c r="AU2580" s="252" t="s">
        <v>95</v>
      </c>
      <c r="AV2580" s="14" t="s">
        <v>160</v>
      </c>
      <c r="AW2580" s="14" t="s">
        <v>41</v>
      </c>
      <c r="AX2580" s="14" t="s">
        <v>84</v>
      </c>
      <c r="AY2580" s="252" t="s">
        <v>153</v>
      </c>
    </row>
    <row r="2581" spans="2:65" s="1" customFormat="1" ht="22.5" customHeight="1">
      <c r="B2581" s="43"/>
      <c r="C2581" s="206" t="s">
        <v>2109</v>
      </c>
      <c r="D2581" s="206" t="s">
        <v>155</v>
      </c>
      <c r="E2581" s="207" t="s">
        <v>2110</v>
      </c>
      <c r="F2581" s="208" t="s">
        <v>2111</v>
      </c>
      <c r="G2581" s="209" t="s">
        <v>318</v>
      </c>
      <c r="H2581" s="210">
        <v>1</v>
      </c>
      <c r="I2581" s="211"/>
      <c r="J2581" s="212">
        <f>ROUND(I2581*H2581,2)</f>
        <v>0</v>
      </c>
      <c r="K2581" s="208" t="s">
        <v>34</v>
      </c>
      <c r="L2581" s="63"/>
      <c r="M2581" s="213" t="s">
        <v>34</v>
      </c>
      <c r="N2581" s="214" t="s">
        <v>48</v>
      </c>
      <c r="O2581" s="44"/>
      <c r="P2581" s="215">
        <f>O2581*H2581</f>
        <v>0</v>
      </c>
      <c r="Q2581" s="215">
        <v>0</v>
      </c>
      <c r="R2581" s="215">
        <f>Q2581*H2581</f>
        <v>0</v>
      </c>
      <c r="S2581" s="215">
        <v>0</v>
      </c>
      <c r="T2581" s="216">
        <f>S2581*H2581</f>
        <v>0</v>
      </c>
      <c r="AR2581" s="25" t="s">
        <v>160</v>
      </c>
      <c r="AT2581" s="25" t="s">
        <v>155</v>
      </c>
      <c r="AU2581" s="25" t="s">
        <v>95</v>
      </c>
      <c r="AY2581" s="25" t="s">
        <v>153</v>
      </c>
      <c r="BE2581" s="217">
        <f>IF(N2581="základní",J2581,0)</f>
        <v>0</v>
      </c>
      <c r="BF2581" s="217">
        <f>IF(N2581="snížená",J2581,0)</f>
        <v>0</v>
      </c>
      <c r="BG2581" s="217">
        <f>IF(N2581="zákl. přenesená",J2581,0)</f>
        <v>0</v>
      </c>
      <c r="BH2581" s="217">
        <f>IF(N2581="sníž. přenesená",J2581,0)</f>
        <v>0</v>
      </c>
      <c r="BI2581" s="217">
        <f>IF(N2581="nulová",J2581,0)</f>
        <v>0</v>
      </c>
      <c r="BJ2581" s="25" t="s">
        <v>84</v>
      </c>
      <c r="BK2581" s="217">
        <f>ROUND(I2581*H2581,2)</f>
        <v>0</v>
      </c>
      <c r="BL2581" s="25" t="s">
        <v>160</v>
      </c>
      <c r="BM2581" s="25" t="s">
        <v>2112</v>
      </c>
    </row>
    <row r="2582" spans="2:51" s="13" customFormat="1" ht="13.5">
      <c r="B2582" s="230"/>
      <c r="C2582" s="231"/>
      <c r="D2582" s="220" t="s">
        <v>162</v>
      </c>
      <c r="E2582" s="232" t="s">
        <v>34</v>
      </c>
      <c r="F2582" s="233" t="s">
        <v>84</v>
      </c>
      <c r="G2582" s="231"/>
      <c r="H2582" s="234">
        <v>1</v>
      </c>
      <c r="I2582" s="235"/>
      <c r="J2582" s="231"/>
      <c r="K2582" s="231"/>
      <c r="L2582" s="236"/>
      <c r="M2582" s="237"/>
      <c r="N2582" s="238"/>
      <c r="O2582" s="238"/>
      <c r="P2582" s="238"/>
      <c r="Q2582" s="238"/>
      <c r="R2582" s="238"/>
      <c r="S2582" s="238"/>
      <c r="T2582" s="239"/>
      <c r="AT2582" s="240" t="s">
        <v>162</v>
      </c>
      <c r="AU2582" s="240" t="s">
        <v>95</v>
      </c>
      <c r="AV2582" s="13" t="s">
        <v>86</v>
      </c>
      <c r="AW2582" s="13" t="s">
        <v>41</v>
      </c>
      <c r="AX2582" s="13" t="s">
        <v>77</v>
      </c>
      <c r="AY2582" s="240" t="s">
        <v>153</v>
      </c>
    </row>
    <row r="2583" spans="2:51" s="14" customFormat="1" ht="13.5">
      <c r="B2583" s="241"/>
      <c r="C2583" s="242"/>
      <c r="D2583" s="243" t="s">
        <v>162</v>
      </c>
      <c r="E2583" s="244" t="s">
        <v>34</v>
      </c>
      <c r="F2583" s="245" t="s">
        <v>168</v>
      </c>
      <c r="G2583" s="242"/>
      <c r="H2583" s="246">
        <v>1</v>
      </c>
      <c r="I2583" s="247"/>
      <c r="J2583" s="242"/>
      <c r="K2583" s="242"/>
      <c r="L2583" s="248"/>
      <c r="M2583" s="249"/>
      <c r="N2583" s="250"/>
      <c r="O2583" s="250"/>
      <c r="P2583" s="250"/>
      <c r="Q2583" s="250"/>
      <c r="R2583" s="250"/>
      <c r="S2583" s="250"/>
      <c r="T2583" s="251"/>
      <c r="AT2583" s="252" t="s">
        <v>162</v>
      </c>
      <c r="AU2583" s="252" t="s">
        <v>95</v>
      </c>
      <c r="AV2583" s="14" t="s">
        <v>160</v>
      </c>
      <c r="AW2583" s="14" t="s">
        <v>41</v>
      </c>
      <c r="AX2583" s="14" t="s">
        <v>84</v>
      </c>
      <c r="AY2583" s="252" t="s">
        <v>153</v>
      </c>
    </row>
    <row r="2584" spans="2:65" s="1" customFormat="1" ht="22.5" customHeight="1">
      <c r="B2584" s="43"/>
      <c r="C2584" s="206" t="s">
        <v>2113</v>
      </c>
      <c r="D2584" s="206" t="s">
        <v>155</v>
      </c>
      <c r="E2584" s="207" t="s">
        <v>2114</v>
      </c>
      <c r="F2584" s="208" t="s">
        <v>2115</v>
      </c>
      <c r="G2584" s="209" t="s">
        <v>318</v>
      </c>
      <c r="H2584" s="210">
        <v>1</v>
      </c>
      <c r="I2584" s="211"/>
      <c r="J2584" s="212">
        <f>ROUND(I2584*H2584,2)</f>
        <v>0</v>
      </c>
      <c r="K2584" s="208" t="s">
        <v>34</v>
      </c>
      <c r="L2584" s="63"/>
      <c r="M2584" s="213" t="s">
        <v>34</v>
      </c>
      <c r="N2584" s="214" t="s">
        <v>48</v>
      </c>
      <c r="O2584" s="44"/>
      <c r="P2584" s="215">
        <f>O2584*H2584</f>
        <v>0</v>
      </c>
      <c r="Q2584" s="215">
        <v>0</v>
      </c>
      <c r="R2584" s="215">
        <f>Q2584*H2584</f>
        <v>0</v>
      </c>
      <c r="S2584" s="215">
        <v>0</v>
      </c>
      <c r="T2584" s="216">
        <f>S2584*H2584</f>
        <v>0</v>
      </c>
      <c r="AR2584" s="25" t="s">
        <v>160</v>
      </c>
      <c r="AT2584" s="25" t="s">
        <v>155</v>
      </c>
      <c r="AU2584" s="25" t="s">
        <v>95</v>
      </c>
      <c r="AY2584" s="25" t="s">
        <v>153</v>
      </c>
      <c r="BE2584" s="217">
        <f>IF(N2584="základní",J2584,0)</f>
        <v>0</v>
      </c>
      <c r="BF2584" s="217">
        <f>IF(N2584="snížená",J2584,0)</f>
        <v>0</v>
      </c>
      <c r="BG2584" s="217">
        <f>IF(N2584="zákl. přenesená",J2584,0)</f>
        <v>0</v>
      </c>
      <c r="BH2584" s="217">
        <f>IF(N2584="sníž. přenesená",J2584,0)</f>
        <v>0</v>
      </c>
      <c r="BI2584" s="217">
        <f>IF(N2584="nulová",J2584,0)</f>
        <v>0</v>
      </c>
      <c r="BJ2584" s="25" t="s">
        <v>84</v>
      </c>
      <c r="BK2584" s="217">
        <f>ROUND(I2584*H2584,2)</f>
        <v>0</v>
      </c>
      <c r="BL2584" s="25" t="s">
        <v>160</v>
      </c>
      <c r="BM2584" s="25" t="s">
        <v>2116</v>
      </c>
    </row>
    <row r="2585" spans="2:51" s="13" customFormat="1" ht="13.5">
      <c r="B2585" s="230"/>
      <c r="C2585" s="231"/>
      <c r="D2585" s="220" t="s">
        <v>162</v>
      </c>
      <c r="E2585" s="232" t="s">
        <v>34</v>
      </c>
      <c r="F2585" s="233" t="s">
        <v>84</v>
      </c>
      <c r="G2585" s="231"/>
      <c r="H2585" s="234">
        <v>1</v>
      </c>
      <c r="I2585" s="235"/>
      <c r="J2585" s="231"/>
      <c r="K2585" s="231"/>
      <c r="L2585" s="236"/>
      <c r="M2585" s="237"/>
      <c r="N2585" s="238"/>
      <c r="O2585" s="238"/>
      <c r="P2585" s="238"/>
      <c r="Q2585" s="238"/>
      <c r="R2585" s="238"/>
      <c r="S2585" s="238"/>
      <c r="T2585" s="239"/>
      <c r="AT2585" s="240" t="s">
        <v>162</v>
      </c>
      <c r="AU2585" s="240" t="s">
        <v>95</v>
      </c>
      <c r="AV2585" s="13" t="s">
        <v>86</v>
      </c>
      <c r="AW2585" s="13" t="s">
        <v>41</v>
      </c>
      <c r="AX2585" s="13" t="s">
        <v>77</v>
      </c>
      <c r="AY2585" s="240" t="s">
        <v>153</v>
      </c>
    </row>
    <row r="2586" spans="2:51" s="14" customFormat="1" ht="13.5">
      <c r="B2586" s="241"/>
      <c r="C2586" s="242"/>
      <c r="D2586" s="243" t="s">
        <v>162</v>
      </c>
      <c r="E2586" s="244" t="s">
        <v>34</v>
      </c>
      <c r="F2586" s="245" t="s">
        <v>168</v>
      </c>
      <c r="G2586" s="242"/>
      <c r="H2586" s="246">
        <v>1</v>
      </c>
      <c r="I2586" s="247"/>
      <c r="J2586" s="242"/>
      <c r="K2586" s="242"/>
      <c r="L2586" s="248"/>
      <c r="M2586" s="249"/>
      <c r="N2586" s="250"/>
      <c r="O2586" s="250"/>
      <c r="P2586" s="250"/>
      <c r="Q2586" s="250"/>
      <c r="R2586" s="250"/>
      <c r="S2586" s="250"/>
      <c r="T2586" s="251"/>
      <c r="AT2586" s="252" t="s">
        <v>162</v>
      </c>
      <c r="AU2586" s="252" t="s">
        <v>95</v>
      </c>
      <c r="AV2586" s="14" t="s">
        <v>160</v>
      </c>
      <c r="AW2586" s="14" t="s">
        <v>41</v>
      </c>
      <c r="AX2586" s="14" t="s">
        <v>84</v>
      </c>
      <c r="AY2586" s="252" t="s">
        <v>153</v>
      </c>
    </row>
    <row r="2587" spans="2:65" s="1" customFormat="1" ht="22.5" customHeight="1">
      <c r="B2587" s="43"/>
      <c r="C2587" s="206" t="s">
        <v>2117</v>
      </c>
      <c r="D2587" s="206" t="s">
        <v>155</v>
      </c>
      <c r="E2587" s="207" t="s">
        <v>2118</v>
      </c>
      <c r="F2587" s="208" t="s">
        <v>2119</v>
      </c>
      <c r="G2587" s="209" t="s">
        <v>318</v>
      </c>
      <c r="H2587" s="210">
        <v>4</v>
      </c>
      <c r="I2587" s="211"/>
      <c r="J2587" s="212">
        <f>ROUND(I2587*H2587,2)</f>
        <v>0</v>
      </c>
      <c r="K2587" s="208" t="s">
        <v>34</v>
      </c>
      <c r="L2587" s="63"/>
      <c r="M2587" s="213" t="s">
        <v>34</v>
      </c>
      <c r="N2587" s="214" t="s">
        <v>48</v>
      </c>
      <c r="O2587" s="44"/>
      <c r="P2587" s="215">
        <f>O2587*H2587</f>
        <v>0</v>
      </c>
      <c r="Q2587" s="215">
        <v>0</v>
      </c>
      <c r="R2587" s="215">
        <f>Q2587*H2587</f>
        <v>0</v>
      </c>
      <c r="S2587" s="215">
        <v>0</v>
      </c>
      <c r="T2587" s="216">
        <f>S2587*H2587</f>
        <v>0</v>
      </c>
      <c r="AR2587" s="25" t="s">
        <v>160</v>
      </c>
      <c r="AT2587" s="25" t="s">
        <v>155</v>
      </c>
      <c r="AU2587" s="25" t="s">
        <v>95</v>
      </c>
      <c r="AY2587" s="25" t="s">
        <v>153</v>
      </c>
      <c r="BE2587" s="217">
        <f>IF(N2587="základní",J2587,0)</f>
        <v>0</v>
      </c>
      <c r="BF2587" s="217">
        <f>IF(N2587="snížená",J2587,0)</f>
        <v>0</v>
      </c>
      <c r="BG2587" s="217">
        <f>IF(N2587="zákl. přenesená",J2587,0)</f>
        <v>0</v>
      </c>
      <c r="BH2587" s="217">
        <f>IF(N2587="sníž. přenesená",J2587,0)</f>
        <v>0</v>
      </c>
      <c r="BI2587" s="217">
        <f>IF(N2587="nulová",J2587,0)</f>
        <v>0</v>
      </c>
      <c r="BJ2587" s="25" t="s">
        <v>84</v>
      </c>
      <c r="BK2587" s="217">
        <f>ROUND(I2587*H2587,2)</f>
        <v>0</v>
      </c>
      <c r="BL2587" s="25" t="s">
        <v>160</v>
      </c>
      <c r="BM2587" s="25" t="s">
        <v>2120</v>
      </c>
    </row>
    <row r="2588" spans="2:51" s="13" customFormat="1" ht="13.5">
      <c r="B2588" s="230"/>
      <c r="C2588" s="231"/>
      <c r="D2588" s="220" t="s">
        <v>162</v>
      </c>
      <c r="E2588" s="232" t="s">
        <v>34</v>
      </c>
      <c r="F2588" s="233" t="s">
        <v>160</v>
      </c>
      <c r="G2588" s="231"/>
      <c r="H2588" s="234">
        <v>4</v>
      </c>
      <c r="I2588" s="235"/>
      <c r="J2588" s="231"/>
      <c r="K2588" s="231"/>
      <c r="L2588" s="236"/>
      <c r="M2588" s="237"/>
      <c r="N2588" s="238"/>
      <c r="O2588" s="238"/>
      <c r="P2588" s="238"/>
      <c r="Q2588" s="238"/>
      <c r="R2588" s="238"/>
      <c r="S2588" s="238"/>
      <c r="T2588" s="239"/>
      <c r="AT2588" s="240" t="s">
        <v>162</v>
      </c>
      <c r="AU2588" s="240" t="s">
        <v>95</v>
      </c>
      <c r="AV2588" s="13" t="s">
        <v>86</v>
      </c>
      <c r="AW2588" s="13" t="s">
        <v>41</v>
      </c>
      <c r="AX2588" s="13" t="s">
        <v>77</v>
      </c>
      <c r="AY2588" s="240" t="s">
        <v>153</v>
      </c>
    </row>
    <row r="2589" spans="2:51" s="14" customFormat="1" ht="13.5">
      <c r="B2589" s="241"/>
      <c r="C2589" s="242"/>
      <c r="D2589" s="243" t="s">
        <v>162</v>
      </c>
      <c r="E2589" s="244" t="s">
        <v>34</v>
      </c>
      <c r="F2589" s="245" t="s">
        <v>168</v>
      </c>
      <c r="G2589" s="242"/>
      <c r="H2589" s="246">
        <v>4</v>
      </c>
      <c r="I2589" s="247"/>
      <c r="J2589" s="242"/>
      <c r="K2589" s="242"/>
      <c r="L2589" s="248"/>
      <c r="M2589" s="249"/>
      <c r="N2589" s="250"/>
      <c r="O2589" s="250"/>
      <c r="P2589" s="250"/>
      <c r="Q2589" s="250"/>
      <c r="R2589" s="250"/>
      <c r="S2589" s="250"/>
      <c r="T2589" s="251"/>
      <c r="AT2589" s="252" t="s">
        <v>162</v>
      </c>
      <c r="AU2589" s="252" t="s">
        <v>95</v>
      </c>
      <c r="AV2589" s="14" t="s">
        <v>160</v>
      </c>
      <c r="AW2589" s="14" t="s">
        <v>41</v>
      </c>
      <c r="AX2589" s="14" t="s">
        <v>84</v>
      </c>
      <c r="AY2589" s="252" t="s">
        <v>153</v>
      </c>
    </row>
    <row r="2590" spans="2:65" s="1" customFormat="1" ht="22.5" customHeight="1">
      <c r="B2590" s="43"/>
      <c r="C2590" s="206" t="s">
        <v>2121</v>
      </c>
      <c r="D2590" s="206" t="s">
        <v>155</v>
      </c>
      <c r="E2590" s="207" t="s">
        <v>2122</v>
      </c>
      <c r="F2590" s="208" t="s">
        <v>2123</v>
      </c>
      <c r="G2590" s="209" t="s">
        <v>318</v>
      </c>
      <c r="H2590" s="210">
        <v>21</v>
      </c>
      <c r="I2590" s="211"/>
      <c r="J2590" s="212">
        <f>ROUND(I2590*H2590,2)</f>
        <v>0</v>
      </c>
      <c r="K2590" s="208" t="s">
        <v>34</v>
      </c>
      <c r="L2590" s="63"/>
      <c r="M2590" s="213" t="s">
        <v>34</v>
      </c>
      <c r="N2590" s="214" t="s">
        <v>48</v>
      </c>
      <c r="O2590" s="44"/>
      <c r="P2590" s="215">
        <f>O2590*H2590</f>
        <v>0</v>
      </c>
      <c r="Q2590" s="215">
        <v>0</v>
      </c>
      <c r="R2590" s="215">
        <f>Q2590*H2590</f>
        <v>0</v>
      </c>
      <c r="S2590" s="215">
        <v>0</v>
      </c>
      <c r="T2590" s="216">
        <f>S2590*H2590</f>
        <v>0</v>
      </c>
      <c r="AR2590" s="25" t="s">
        <v>160</v>
      </c>
      <c r="AT2590" s="25" t="s">
        <v>155</v>
      </c>
      <c r="AU2590" s="25" t="s">
        <v>95</v>
      </c>
      <c r="AY2590" s="25" t="s">
        <v>153</v>
      </c>
      <c r="BE2590" s="217">
        <f>IF(N2590="základní",J2590,0)</f>
        <v>0</v>
      </c>
      <c r="BF2590" s="217">
        <f>IF(N2590="snížená",J2590,0)</f>
        <v>0</v>
      </c>
      <c r="BG2590" s="217">
        <f>IF(N2590="zákl. přenesená",J2590,0)</f>
        <v>0</v>
      </c>
      <c r="BH2590" s="217">
        <f>IF(N2590="sníž. přenesená",J2590,0)</f>
        <v>0</v>
      </c>
      <c r="BI2590" s="217">
        <f>IF(N2590="nulová",J2590,0)</f>
        <v>0</v>
      </c>
      <c r="BJ2590" s="25" t="s">
        <v>84</v>
      </c>
      <c r="BK2590" s="217">
        <f>ROUND(I2590*H2590,2)</f>
        <v>0</v>
      </c>
      <c r="BL2590" s="25" t="s">
        <v>160</v>
      </c>
      <c r="BM2590" s="25" t="s">
        <v>2124</v>
      </c>
    </row>
    <row r="2591" spans="2:51" s="13" customFormat="1" ht="13.5">
      <c r="B2591" s="230"/>
      <c r="C2591" s="231"/>
      <c r="D2591" s="220" t="s">
        <v>162</v>
      </c>
      <c r="E2591" s="232" t="s">
        <v>34</v>
      </c>
      <c r="F2591" s="233" t="s">
        <v>9</v>
      </c>
      <c r="G2591" s="231"/>
      <c r="H2591" s="234">
        <v>21</v>
      </c>
      <c r="I2591" s="235"/>
      <c r="J2591" s="231"/>
      <c r="K2591" s="231"/>
      <c r="L2591" s="236"/>
      <c r="M2591" s="237"/>
      <c r="N2591" s="238"/>
      <c r="O2591" s="238"/>
      <c r="P2591" s="238"/>
      <c r="Q2591" s="238"/>
      <c r="R2591" s="238"/>
      <c r="S2591" s="238"/>
      <c r="T2591" s="239"/>
      <c r="AT2591" s="240" t="s">
        <v>162</v>
      </c>
      <c r="AU2591" s="240" t="s">
        <v>95</v>
      </c>
      <c r="AV2591" s="13" t="s">
        <v>86</v>
      </c>
      <c r="AW2591" s="13" t="s">
        <v>41</v>
      </c>
      <c r="AX2591" s="13" t="s">
        <v>77</v>
      </c>
      <c r="AY2591" s="240" t="s">
        <v>153</v>
      </c>
    </row>
    <row r="2592" spans="2:51" s="14" customFormat="1" ht="13.5">
      <c r="B2592" s="241"/>
      <c r="C2592" s="242"/>
      <c r="D2592" s="243" t="s">
        <v>162</v>
      </c>
      <c r="E2592" s="244" t="s">
        <v>34</v>
      </c>
      <c r="F2592" s="245" t="s">
        <v>168</v>
      </c>
      <c r="G2592" s="242"/>
      <c r="H2592" s="246">
        <v>21</v>
      </c>
      <c r="I2592" s="247"/>
      <c r="J2592" s="242"/>
      <c r="K2592" s="242"/>
      <c r="L2592" s="248"/>
      <c r="M2592" s="249"/>
      <c r="N2592" s="250"/>
      <c r="O2592" s="250"/>
      <c r="P2592" s="250"/>
      <c r="Q2592" s="250"/>
      <c r="R2592" s="250"/>
      <c r="S2592" s="250"/>
      <c r="T2592" s="251"/>
      <c r="AT2592" s="252" t="s">
        <v>162</v>
      </c>
      <c r="AU2592" s="252" t="s">
        <v>95</v>
      </c>
      <c r="AV2592" s="14" t="s">
        <v>160</v>
      </c>
      <c r="AW2592" s="14" t="s">
        <v>41</v>
      </c>
      <c r="AX2592" s="14" t="s">
        <v>84</v>
      </c>
      <c r="AY2592" s="252" t="s">
        <v>153</v>
      </c>
    </row>
    <row r="2593" spans="2:65" s="1" customFormat="1" ht="22.5" customHeight="1">
      <c r="B2593" s="43"/>
      <c r="C2593" s="206" t="s">
        <v>2125</v>
      </c>
      <c r="D2593" s="206" t="s">
        <v>155</v>
      </c>
      <c r="E2593" s="207" t="s">
        <v>2126</v>
      </c>
      <c r="F2593" s="208" t="s">
        <v>2127</v>
      </c>
      <c r="G2593" s="209" t="s">
        <v>318</v>
      </c>
      <c r="H2593" s="210">
        <v>24</v>
      </c>
      <c r="I2593" s="211"/>
      <c r="J2593" s="212">
        <f>ROUND(I2593*H2593,2)</f>
        <v>0</v>
      </c>
      <c r="K2593" s="208" t="s">
        <v>34</v>
      </c>
      <c r="L2593" s="63"/>
      <c r="M2593" s="213" t="s">
        <v>34</v>
      </c>
      <c r="N2593" s="214" t="s">
        <v>48</v>
      </c>
      <c r="O2593" s="44"/>
      <c r="P2593" s="215">
        <f>O2593*H2593</f>
        <v>0</v>
      </c>
      <c r="Q2593" s="215">
        <v>0</v>
      </c>
      <c r="R2593" s="215">
        <f>Q2593*H2593</f>
        <v>0</v>
      </c>
      <c r="S2593" s="215">
        <v>0</v>
      </c>
      <c r="T2593" s="216">
        <f>S2593*H2593</f>
        <v>0</v>
      </c>
      <c r="AR2593" s="25" t="s">
        <v>160</v>
      </c>
      <c r="AT2593" s="25" t="s">
        <v>155</v>
      </c>
      <c r="AU2593" s="25" t="s">
        <v>95</v>
      </c>
      <c r="AY2593" s="25" t="s">
        <v>153</v>
      </c>
      <c r="BE2593" s="217">
        <f>IF(N2593="základní",J2593,0)</f>
        <v>0</v>
      </c>
      <c r="BF2593" s="217">
        <f>IF(N2593="snížená",J2593,0)</f>
        <v>0</v>
      </c>
      <c r="BG2593" s="217">
        <f>IF(N2593="zákl. přenesená",J2593,0)</f>
        <v>0</v>
      </c>
      <c r="BH2593" s="217">
        <f>IF(N2593="sníž. přenesená",J2593,0)</f>
        <v>0</v>
      </c>
      <c r="BI2593" s="217">
        <f>IF(N2593="nulová",J2593,0)</f>
        <v>0</v>
      </c>
      <c r="BJ2593" s="25" t="s">
        <v>84</v>
      </c>
      <c r="BK2593" s="217">
        <f>ROUND(I2593*H2593,2)</f>
        <v>0</v>
      </c>
      <c r="BL2593" s="25" t="s">
        <v>160</v>
      </c>
      <c r="BM2593" s="25" t="s">
        <v>2128</v>
      </c>
    </row>
    <row r="2594" spans="2:51" s="13" customFormat="1" ht="13.5">
      <c r="B2594" s="230"/>
      <c r="C2594" s="231"/>
      <c r="D2594" s="220" t="s">
        <v>162</v>
      </c>
      <c r="E2594" s="232" t="s">
        <v>34</v>
      </c>
      <c r="F2594" s="233" t="s">
        <v>367</v>
      </c>
      <c r="G2594" s="231"/>
      <c r="H2594" s="234">
        <v>24</v>
      </c>
      <c r="I2594" s="235"/>
      <c r="J2594" s="231"/>
      <c r="K2594" s="231"/>
      <c r="L2594" s="236"/>
      <c r="M2594" s="237"/>
      <c r="N2594" s="238"/>
      <c r="O2594" s="238"/>
      <c r="P2594" s="238"/>
      <c r="Q2594" s="238"/>
      <c r="R2594" s="238"/>
      <c r="S2594" s="238"/>
      <c r="T2594" s="239"/>
      <c r="AT2594" s="240" t="s">
        <v>162</v>
      </c>
      <c r="AU2594" s="240" t="s">
        <v>95</v>
      </c>
      <c r="AV2594" s="13" t="s">
        <v>86</v>
      </c>
      <c r="AW2594" s="13" t="s">
        <v>41</v>
      </c>
      <c r="AX2594" s="13" t="s">
        <v>77</v>
      </c>
      <c r="AY2594" s="240" t="s">
        <v>153</v>
      </c>
    </row>
    <row r="2595" spans="2:51" s="14" customFormat="1" ht="13.5">
      <c r="B2595" s="241"/>
      <c r="C2595" s="242"/>
      <c r="D2595" s="243" t="s">
        <v>162</v>
      </c>
      <c r="E2595" s="244" t="s">
        <v>34</v>
      </c>
      <c r="F2595" s="245" t="s">
        <v>168</v>
      </c>
      <c r="G2595" s="242"/>
      <c r="H2595" s="246">
        <v>24</v>
      </c>
      <c r="I2595" s="247"/>
      <c r="J2595" s="242"/>
      <c r="K2595" s="242"/>
      <c r="L2595" s="248"/>
      <c r="M2595" s="249"/>
      <c r="N2595" s="250"/>
      <c r="O2595" s="250"/>
      <c r="P2595" s="250"/>
      <c r="Q2595" s="250"/>
      <c r="R2595" s="250"/>
      <c r="S2595" s="250"/>
      <c r="T2595" s="251"/>
      <c r="AT2595" s="252" t="s">
        <v>162</v>
      </c>
      <c r="AU2595" s="252" t="s">
        <v>95</v>
      </c>
      <c r="AV2595" s="14" t="s">
        <v>160</v>
      </c>
      <c r="AW2595" s="14" t="s">
        <v>41</v>
      </c>
      <c r="AX2595" s="14" t="s">
        <v>84</v>
      </c>
      <c r="AY2595" s="252" t="s">
        <v>153</v>
      </c>
    </row>
    <row r="2596" spans="2:65" s="1" customFormat="1" ht="22.5" customHeight="1">
      <c r="B2596" s="43"/>
      <c r="C2596" s="206" t="s">
        <v>2129</v>
      </c>
      <c r="D2596" s="206" t="s">
        <v>155</v>
      </c>
      <c r="E2596" s="207" t="s">
        <v>2130</v>
      </c>
      <c r="F2596" s="208" t="s">
        <v>2131</v>
      </c>
      <c r="G2596" s="209" t="s">
        <v>318</v>
      </c>
      <c r="H2596" s="210">
        <v>1</v>
      </c>
      <c r="I2596" s="211"/>
      <c r="J2596" s="212">
        <f>ROUND(I2596*H2596,2)</f>
        <v>0</v>
      </c>
      <c r="K2596" s="208" t="s">
        <v>34</v>
      </c>
      <c r="L2596" s="63"/>
      <c r="M2596" s="213" t="s">
        <v>34</v>
      </c>
      <c r="N2596" s="214" t="s">
        <v>48</v>
      </c>
      <c r="O2596" s="44"/>
      <c r="P2596" s="215">
        <f>O2596*H2596</f>
        <v>0</v>
      </c>
      <c r="Q2596" s="215">
        <v>0</v>
      </c>
      <c r="R2596" s="215">
        <f>Q2596*H2596</f>
        <v>0</v>
      </c>
      <c r="S2596" s="215">
        <v>0</v>
      </c>
      <c r="T2596" s="216">
        <f>S2596*H2596</f>
        <v>0</v>
      </c>
      <c r="AR2596" s="25" t="s">
        <v>160</v>
      </c>
      <c r="AT2596" s="25" t="s">
        <v>155</v>
      </c>
      <c r="AU2596" s="25" t="s">
        <v>95</v>
      </c>
      <c r="AY2596" s="25" t="s">
        <v>153</v>
      </c>
      <c r="BE2596" s="217">
        <f>IF(N2596="základní",J2596,0)</f>
        <v>0</v>
      </c>
      <c r="BF2596" s="217">
        <f>IF(N2596="snížená",J2596,0)</f>
        <v>0</v>
      </c>
      <c r="BG2596" s="217">
        <f>IF(N2596="zákl. přenesená",J2596,0)</f>
        <v>0</v>
      </c>
      <c r="BH2596" s="217">
        <f>IF(N2596="sníž. přenesená",J2596,0)</f>
        <v>0</v>
      </c>
      <c r="BI2596" s="217">
        <f>IF(N2596="nulová",J2596,0)</f>
        <v>0</v>
      </c>
      <c r="BJ2596" s="25" t="s">
        <v>84</v>
      </c>
      <c r="BK2596" s="217">
        <f>ROUND(I2596*H2596,2)</f>
        <v>0</v>
      </c>
      <c r="BL2596" s="25" t="s">
        <v>160</v>
      </c>
      <c r="BM2596" s="25" t="s">
        <v>2132</v>
      </c>
    </row>
    <row r="2597" spans="2:51" s="13" customFormat="1" ht="13.5">
      <c r="B2597" s="230"/>
      <c r="C2597" s="231"/>
      <c r="D2597" s="220" t="s">
        <v>162</v>
      </c>
      <c r="E2597" s="232" t="s">
        <v>34</v>
      </c>
      <c r="F2597" s="233" t="s">
        <v>84</v>
      </c>
      <c r="G2597" s="231"/>
      <c r="H2597" s="234">
        <v>1</v>
      </c>
      <c r="I2597" s="235"/>
      <c r="J2597" s="231"/>
      <c r="K2597" s="231"/>
      <c r="L2597" s="236"/>
      <c r="M2597" s="237"/>
      <c r="N2597" s="238"/>
      <c r="O2597" s="238"/>
      <c r="P2597" s="238"/>
      <c r="Q2597" s="238"/>
      <c r="R2597" s="238"/>
      <c r="S2597" s="238"/>
      <c r="T2597" s="239"/>
      <c r="AT2597" s="240" t="s">
        <v>162</v>
      </c>
      <c r="AU2597" s="240" t="s">
        <v>95</v>
      </c>
      <c r="AV2597" s="13" t="s">
        <v>86</v>
      </c>
      <c r="AW2597" s="13" t="s">
        <v>41</v>
      </c>
      <c r="AX2597" s="13" t="s">
        <v>77</v>
      </c>
      <c r="AY2597" s="240" t="s">
        <v>153</v>
      </c>
    </row>
    <row r="2598" spans="2:51" s="14" customFormat="1" ht="13.5">
      <c r="B2598" s="241"/>
      <c r="C2598" s="242"/>
      <c r="D2598" s="243" t="s">
        <v>162</v>
      </c>
      <c r="E2598" s="244" t="s">
        <v>34</v>
      </c>
      <c r="F2598" s="245" t="s">
        <v>168</v>
      </c>
      <c r="G2598" s="242"/>
      <c r="H2598" s="246">
        <v>1</v>
      </c>
      <c r="I2598" s="247"/>
      <c r="J2598" s="242"/>
      <c r="K2598" s="242"/>
      <c r="L2598" s="248"/>
      <c r="M2598" s="249"/>
      <c r="N2598" s="250"/>
      <c r="O2598" s="250"/>
      <c r="P2598" s="250"/>
      <c r="Q2598" s="250"/>
      <c r="R2598" s="250"/>
      <c r="S2598" s="250"/>
      <c r="T2598" s="251"/>
      <c r="AT2598" s="252" t="s">
        <v>162</v>
      </c>
      <c r="AU2598" s="252" t="s">
        <v>95</v>
      </c>
      <c r="AV2598" s="14" t="s">
        <v>160</v>
      </c>
      <c r="AW2598" s="14" t="s">
        <v>41</v>
      </c>
      <c r="AX2598" s="14" t="s">
        <v>84</v>
      </c>
      <c r="AY2598" s="252" t="s">
        <v>153</v>
      </c>
    </row>
    <row r="2599" spans="2:65" s="1" customFormat="1" ht="22.5" customHeight="1">
      <c r="B2599" s="43"/>
      <c r="C2599" s="206" t="s">
        <v>2133</v>
      </c>
      <c r="D2599" s="206" t="s">
        <v>155</v>
      </c>
      <c r="E2599" s="207" t="s">
        <v>2134</v>
      </c>
      <c r="F2599" s="208" t="s">
        <v>2135</v>
      </c>
      <c r="G2599" s="209" t="s">
        <v>318</v>
      </c>
      <c r="H2599" s="210">
        <v>1</v>
      </c>
      <c r="I2599" s="211"/>
      <c r="J2599" s="212">
        <f>ROUND(I2599*H2599,2)</f>
        <v>0</v>
      </c>
      <c r="K2599" s="208" t="s">
        <v>34</v>
      </c>
      <c r="L2599" s="63"/>
      <c r="M2599" s="213" t="s">
        <v>34</v>
      </c>
      <c r="N2599" s="214" t="s">
        <v>48</v>
      </c>
      <c r="O2599" s="44"/>
      <c r="P2599" s="215">
        <f>O2599*H2599</f>
        <v>0</v>
      </c>
      <c r="Q2599" s="215">
        <v>0</v>
      </c>
      <c r="R2599" s="215">
        <f>Q2599*H2599</f>
        <v>0</v>
      </c>
      <c r="S2599" s="215">
        <v>0</v>
      </c>
      <c r="T2599" s="216">
        <f>S2599*H2599</f>
        <v>0</v>
      </c>
      <c r="AR2599" s="25" t="s">
        <v>160</v>
      </c>
      <c r="AT2599" s="25" t="s">
        <v>155</v>
      </c>
      <c r="AU2599" s="25" t="s">
        <v>95</v>
      </c>
      <c r="AY2599" s="25" t="s">
        <v>153</v>
      </c>
      <c r="BE2599" s="217">
        <f>IF(N2599="základní",J2599,0)</f>
        <v>0</v>
      </c>
      <c r="BF2599" s="217">
        <f>IF(N2599="snížená",J2599,0)</f>
        <v>0</v>
      </c>
      <c r="BG2599" s="217">
        <f>IF(N2599="zákl. přenesená",J2599,0)</f>
        <v>0</v>
      </c>
      <c r="BH2599" s="217">
        <f>IF(N2599="sníž. přenesená",J2599,0)</f>
        <v>0</v>
      </c>
      <c r="BI2599" s="217">
        <f>IF(N2599="nulová",J2599,0)</f>
        <v>0</v>
      </c>
      <c r="BJ2599" s="25" t="s">
        <v>84</v>
      </c>
      <c r="BK2599" s="217">
        <f>ROUND(I2599*H2599,2)</f>
        <v>0</v>
      </c>
      <c r="BL2599" s="25" t="s">
        <v>160</v>
      </c>
      <c r="BM2599" s="25" t="s">
        <v>2136</v>
      </c>
    </row>
    <row r="2600" spans="2:51" s="13" customFormat="1" ht="13.5">
      <c r="B2600" s="230"/>
      <c r="C2600" s="231"/>
      <c r="D2600" s="220" t="s">
        <v>162</v>
      </c>
      <c r="E2600" s="232" t="s">
        <v>34</v>
      </c>
      <c r="F2600" s="233" t="s">
        <v>84</v>
      </c>
      <c r="G2600" s="231"/>
      <c r="H2600" s="234">
        <v>1</v>
      </c>
      <c r="I2600" s="235"/>
      <c r="J2600" s="231"/>
      <c r="K2600" s="231"/>
      <c r="L2600" s="236"/>
      <c r="M2600" s="237"/>
      <c r="N2600" s="238"/>
      <c r="O2600" s="238"/>
      <c r="P2600" s="238"/>
      <c r="Q2600" s="238"/>
      <c r="R2600" s="238"/>
      <c r="S2600" s="238"/>
      <c r="T2600" s="239"/>
      <c r="AT2600" s="240" t="s">
        <v>162</v>
      </c>
      <c r="AU2600" s="240" t="s">
        <v>95</v>
      </c>
      <c r="AV2600" s="13" t="s">
        <v>86</v>
      </c>
      <c r="AW2600" s="13" t="s">
        <v>41</v>
      </c>
      <c r="AX2600" s="13" t="s">
        <v>77</v>
      </c>
      <c r="AY2600" s="240" t="s">
        <v>153</v>
      </c>
    </row>
    <row r="2601" spans="2:51" s="14" customFormat="1" ht="13.5">
      <c r="B2601" s="241"/>
      <c r="C2601" s="242"/>
      <c r="D2601" s="243" t="s">
        <v>162</v>
      </c>
      <c r="E2601" s="244" t="s">
        <v>34</v>
      </c>
      <c r="F2601" s="245" t="s">
        <v>168</v>
      </c>
      <c r="G2601" s="242"/>
      <c r="H2601" s="246">
        <v>1</v>
      </c>
      <c r="I2601" s="247"/>
      <c r="J2601" s="242"/>
      <c r="K2601" s="242"/>
      <c r="L2601" s="248"/>
      <c r="M2601" s="249"/>
      <c r="N2601" s="250"/>
      <c r="O2601" s="250"/>
      <c r="P2601" s="250"/>
      <c r="Q2601" s="250"/>
      <c r="R2601" s="250"/>
      <c r="S2601" s="250"/>
      <c r="T2601" s="251"/>
      <c r="AT2601" s="252" t="s">
        <v>162</v>
      </c>
      <c r="AU2601" s="252" t="s">
        <v>95</v>
      </c>
      <c r="AV2601" s="14" t="s">
        <v>160</v>
      </c>
      <c r="AW2601" s="14" t="s">
        <v>41</v>
      </c>
      <c r="AX2601" s="14" t="s">
        <v>84</v>
      </c>
      <c r="AY2601" s="252" t="s">
        <v>153</v>
      </c>
    </row>
    <row r="2602" spans="2:65" s="1" customFormat="1" ht="22.5" customHeight="1">
      <c r="B2602" s="43"/>
      <c r="C2602" s="206" t="s">
        <v>2137</v>
      </c>
      <c r="D2602" s="206" t="s">
        <v>155</v>
      </c>
      <c r="E2602" s="207" t="s">
        <v>2138</v>
      </c>
      <c r="F2602" s="208" t="s">
        <v>2139</v>
      </c>
      <c r="G2602" s="209" t="s">
        <v>318</v>
      </c>
      <c r="H2602" s="210">
        <v>8</v>
      </c>
      <c r="I2602" s="211"/>
      <c r="J2602" s="212">
        <f>ROUND(I2602*H2602,2)</f>
        <v>0</v>
      </c>
      <c r="K2602" s="208" t="s">
        <v>34</v>
      </c>
      <c r="L2602" s="63"/>
      <c r="M2602" s="213" t="s">
        <v>34</v>
      </c>
      <c r="N2602" s="214" t="s">
        <v>48</v>
      </c>
      <c r="O2602" s="44"/>
      <c r="P2602" s="215">
        <f>O2602*H2602</f>
        <v>0</v>
      </c>
      <c r="Q2602" s="215">
        <v>0</v>
      </c>
      <c r="R2602" s="215">
        <f>Q2602*H2602</f>
        <v>0</v>
      </c>
      <c r="S2602" s="215">
        <v>0</v>
      </c>
      <c r="T2602" s="216">
        <f>S2602*H2602</f>
        <v>0</v>
      </c>
      <c r="AR2602" s="25" t="s">
        <v>160</v>
      </c>
      <c r="AT2602" s="25" t="s">
        <v>155</v>
      </c>
      <c r="AU2602" s="25" t="s">
        <v>95</v>
      </c>
      <c r="AY2602" s="25" t="s">
        <v>153</v>
      </c>
      <c r="BE2602" s="217">
        <f>IF(N2602="základní",J2602,0)</f>
        <v>0</v>
      </c>
      <c r="BF2602" s="217">
        <f>IF(N2602="snížená",J2602,0)</f>
        <v>0</v>
      </c>
      <c r="BG2602" s="217">
        <f>IF(N2602="zákl. přenesená",J2602,0)</f>
        <v>0</v>
      </c>
      <c r="BH2602" s="217">
        <f>IF(N2602="sníž. přenesená",J2602,0)</f>
        <v>0</v>
      </c>
      <c r="BI2602" s="217">
        <f>IF(N2602="nulová",J2602,0)</f>
        <v>0</v>
      </c>
      <c r="BJ2602" s="25" t="s">
        <v>84</v>
      </c>
      <c r="BK2602" s="217">
        <f>ROUND(I2602*H2602,2)</f>
        <v>0</v>
      </c>
      <c r="BL2602" s="25" t="s">
        <v>160</v>
      </c>
      <c r="BM2602" s="25" t="s">
        <v>2140</v>
      </c>
    </row>
    <row r="2603" spans="2:51" s="13" customFormat="1" ht="13.5">
      <c r="B2603" s="230"/>
      <c r="C2603" s="231"/>
      <c r="D2603" s="220" t="s">
        <v>162</v>
      </c>
      <c r="E2603" s="232" t="s">
        <v>34</v>
      </c>
      <c r="F2603" s="233" t="s">
        <v>215</v>
      </c>
      <c r="G2603" s="231"/>
      <c r="H2603" s="234">
        <v>8</v>
      </c>
      <c r="I2603" s="235"/>
      <c r="J2603" s="231"/>
      <c r="K2603" s="231"/>
      <c r="L2603" s="236"/>
      <c r="M2603" s="237"/>
      <c r="N2603" s="238"/>
      <c r="O2603" s="238"/>
      <c r="P2603" s="238"/>
      <c r="Q2603" s="238"/>
      <c r="R2603" s="238"/>
      <c r="S2603" s="238"/>
      <c r="T2603" s="239"/>
      <c r="AT2603" s="240" t="s">
        <v>162</v>
      </c>
      <c r="AU2603" s="240" t="s">
        <v>95</v>
      </c>
      <c r="AV2603" s="13" t="s">
        <v>86</v>
      </c>
      <c r="AW2603" s="13" t="s">
        <v>41</v>
      </c>
      <c r="AX2603" s="13" t="s">
        <v>77</v>
      </c>
      <c r="AY2603" s="240" t="s">
        <v>153</v>
      </c>
    </row>
    <row r="2604" spans="2:51" s="14" customFormat="1" ht="13.5">
      <c r="B2604" s="241"/>
      <c r="C2604" s="242"/>
      <c r="D2604" s="243" t="s">
        <v>162</v>
      </c>
      <c r="E2604" s="244" t="s">
        <v>34</v>
      </c>
      <c r="F2604" s="245" t="s">
        <v>168</v>
      </c>
      <c r="G2604" s="242"/>
      <c r="H2604" s="246">
        <v>8</v>
      </c>
      <c r="I2604" s="247"/>
      <c r="J2604" s="242"/>
      <c r="K2604" s="242"/>
      <c r="L2604" s="248"/>
      <c r="M2604" s="249"/>
      <c r="N2604" s="250"/>
      <c r="O2604" s="250"/>
      <c r="P2604" s="250"/>
      <c r="Q2604" s="250"/>
      <c r="R2604" s="250"/>
      <c r="S2604" s="250"/>
      <c r="T2604" s="251"/>
      <c r="AT2604" s="252" t="s">
        <v>162</v>
      </c>
      <c r="AU2604" s="252" t="s">
        <v>95</v>
      </c>
      <c r="AV2604" s="14" t="s">
        <v>160</v>
      </c>
      <c r="AW2604" s="14" t="s">
        <v>41</v>
      </c>
      <c r="AX2604" s="14" t="s">
        <v>84</v>
      </c>
      <c r="AY2604" s="252" t="s">
        <v>153</v>
      </c>
    </row>
    <row r="2605" spans="2:65" s="1" customFormat="1" ht="22.5" customHeight="1">
      <c r="B2605" s="43"/>
      <c r="C2605" s="206" t="s">
        <v>2141</v>
      </c>
      <c r="D2605" s="206" t="s">
        <v>155</v>
      </c>
      <c r="E2605" s="207" t="s">
        <v>2142</v>
      </c>
      <c r="F2605" s="208" t="s">
        <v>2143</v>
      </c>
      <c r="G2605" s="209" t="s">
        <v>318</v>
      </c>
      <c r="H2605" s="210">
        <v>8</v>
      </c>
      <c r="I2605" s="211"/>
      <c r="J2605" s="212">
        <f>ROUND(I2605*H2605,2)</f>
        <v>0</v>
      </c>
      <c r="K2605" s="208" t="s">
        <v>34</v>
      </c>
      <c r="L2605" s="63"/>
      <c r="M2605" s="213" t="s">
        <v>34</v>
      </c>
      <c r="N2605" s="214" t="s">
        <v>48</v>
      </c>
      <c r="O2605" s="44"/>
      <c r="P2605" s="215">
        <f>O2605*H2605</f>
        <v>0</v>
      </c>
      <c r="Q2605" s="215">
        <v>0</v>
      </c>
      <c r="R2605" s="215">
        <f>Q2605*H2605</f>
        <v>0</v>
      </c>
      <c r="S2605" s="215">
        <v>0</v>
      </c>
      <c r="T2605" s="216">
        <f>S2605*H2605</f>
        <v>0</v>
      </c>
      <c r="AR2605" s="25" t="s">
        <v>160</v>
      </c>
      <c r="AT2605" s="25" t="s">
        <v>155</v>
      </c>
      <c r="AU2605" s="25" t="s">
        <v>95</v>
      </c>
      <c r="AY2605" s="25" t="s">
        <v>153</v>
      </c>
      <c r="BE2605" s="217">
        <f>IF(N2605="základní",J2605,0)</f>
        <v>0</v>
      </c>
      <c r="BF2605" s="217">
        <f>IF(N2605="snížená",J2605,0)</f>
        <v>0</v>
      </c>
      <c r="BG2605" s="217">
        <f>IF(N2605="zákl. přenesená",J2605,0)</f>
        <v>0</v>
      </c>
      <c r="BH2605" s="217">
        <f>IF(N2605="sníž. přenesená",J2605,0)</f>
        <v>0</v>
      </c>
      <c r="BI2605" s="217">
        <f>IF(N2605="nulová",J2605,0)</f>
        <v>0</v>
      </c>
      <c r="BJ2605" s="25" t="s">
        <v>84</v>
      </c>
      <c r="BK2605" s="217">
        <f>ROUND(I2605*H2605,2)</f>
        <v>0</v>
      </c>
      <c r="BL2605" s="25" t="s">
        <v>160</v>
      </c>
      <c r="BM2605" s="25" t="s">
        <v>2144</v>
      </c>
    </row>
    <row r="2606" spans="2:51" s="13" customFormat="1" ht="13.5">
      <c r="B2606" s="230"/>
      <c r="C2606" s="231"/>
      <c r="D2606" s="220" t="s">
        <v>162</v>
      </c>
      <c r="E2606" s="232" t="s">
        <v>34</v>
      </c>
      <c r="F2606" s="233" t="s">
        <v>215</v>
      </c>
      <c r="G2606" s="231"/>
      <c r="H2606" s="234">
        <v>8</v>
      </c>
      <c r="I2606" s="235"/>
      <c r="J2606" s="231"/>
      <c r="K2606" s="231"/>
      <c r="L2606" s="236"/>
      <c r="M2606" s="237"/>
      <c r="N2606" s="238"/>
      <c r="O2606" s="238"/>
      <c r="P2606" s="238"/>
      <c r="Q2606" s="238"/>
      <c r="R2606" s="238"/>
      <c r="S2606" s="238"/>
      <c r="T2606" s="239"/>
      <c r="AT2606" s="240" t="s">
        <v>162</v>
      </c>
      <c r="AU2606" s="240" t="s">
        <v>95</v>
      </c>
      <c r="AV2606" s="13" t="s">
        <v>86</v>
      </c>
      <c r="AW2606" s="13" t="s">
        <v>41</v>
      </c>
      <c r="AX2606" s="13" t="s">
        <v>77</v>
      </c>
      <c r="AY2606" s="240" t="s">
        <v>153</v>
      </c>
    </row>
    <row r="2607" spans="2:51" s="14" customFormat="1" ht="13.5">
      <c r="B2607" s="241"/>
      <c r="C2607" s="242"/>
      <c r="D2607" s="243" t="s">
        <v>162</v>
      </c>
      <c r="E2607" s="244" t="s">
        <v>34</v>
      </c>
      <c r="F2607" s="245" t="s">
        <v>168</v>
      </c>
      <c r="G2607" s="242"/>
      <c r="H2607" s="246">
        <v>8</v>
      </c>
      <c r="I2607" s="247"/>
      <c r="J2607" s="242"/>
      <c r="K2607" s="242"/>
      <c r="L2607" s="248"/>
      <c r="M2607" s="249"/>
      <c r="N2607" s="250"/>
      <c r="O2607" s="250"/>
      <c r="P2607" s="250"/>
      <c r="Q2607" s="250"/>
      <c r="R2607" s="250"/>
      <c r="S2607" s="250"/>
      <c r="T2607" s="251"/>
      <c r="AT2607" s="252" t="s">
        <v>162</v>
      </c>
      <c r="AU2607" s="252" t="s">
        <v>95</v>
      </c>
      <c r="AV2607" s="14" t="s">
        <v>160</v>
      </c>
      <c r="AW2607" s="14" t="s">
        <v>41</v>
      </c>
      <c r="AX2607" s="14" t="s">
        <v>84</v>
      </c>
      <c r="AY2607" s="252" t="s">
        <v>153</v>
      </c>
    </row>
    <row r="2608" spans="2:65" s="1" customFormat="1" ht="22.5" customHeight="1">
      <c r="B2608" s="43"/>
      <c r="C2608" s="206" t="s">
        <v>2145</v>
      </c>
      <c r="D2608" s="206" t="s">
        <v>155</v>
      </c>
      <c r="E2608" s="207" t="s">
        <v>2146</v>
      </c>
      <c r="F2608" s="208" t="s">
        <v>2147</v>
      </c>
      <c r="G2608" s="209" t="s">
        <v>318</v>
      </c>
      <c r="H2608" s="210">
        <v>1</v>
      </c>
      <c r="I2608" s="211"/>
      <c r="J2608" s="212">
        <f>ROUND(I2608*H2608,2)</f>
        <v>0</v>
      </c>
      <c r="K2608" s="208" t="s">
        <v>34</v>
      </c>
      <c r="L2608" s="63"/>
      <c r="M2608" s="213" t="s">
        <v>34</v>
      </c>
      <c r="N2608" s="214" t="s">
        <v>48</v>
      </c>
      <c r="O2608" s="44"/>
      <c r="P2608" s="215">
        <f>O2608*H2608</f>
        <v>0</v>
      </c>
      <c r="Q2608" s="215">
        <v>0</v>
      </c>
      <c r="R2608" s="215">
        <f>Q2608*H2608</f>
        <v>0</v>
      </c>
      <c r="S2608" s="215">
        <v>0</v>
      </c>
      <c r="T2608" s="216">
        <f>S2608*H2608</f>
        <v>0</v>
      </c>
      <c r="AR2608" s="25" t="s">
        <v>160</v>
      </c>
      <c r="AT2608" s="25" t="s">
        <v>155</v>
      </c>
      <c r="AU2608" s="25" t="s">
        <v>95</v>
      </c>
      <c r="AY2608" s="25" t="s">
        <v>153</v>
      </c>
      <c r="BE2608" s="217">
        <f>IF(N2608="základní",J2608,0)</f>
        <v>0</v>
      </c>
      <c r="BF2608" s="217">
        <f>IF(N2608="snížená",J2608,0)</f>
        <v>0</v>
      </c>
      <c r="BG2608" s="217">
        <f>IF(N2608="zákl. přenesená",J2608,0)</f>
        <v>0</v>
      </c>
      <c r="BH2608" s="217">
        <f>IF(N2608="sníž. přenesená",J2608,0)</f>
        <v>0</v>
      </c>
      <c r="BI2608" s="217">
        <f>IF(N2608="nulová",J2608,0)</f>
        <v>0</v>
      </c>
      <c r="BJ2608" s="25" t="s">
        <v>84</v>
      </c>
      <c r="BK2608" s="217">
        <f>ROUND(I2608*H2608,2)</f>
        <v>0</v>
      </c>
      <c r="BL2608" s="25" t="s">
        <v>160</v>
      </c>
      <c r="BM2608" s="25" t="s">
        <v>2148</v>
      </c>
    </row>
    <row r="2609" spans="2:51" s="13" customFormat="1" ht="13.5">
      <c r="B2609" s="230"/>
      <c r="C2609" s="231"/>
      <c r="D2609" s="220" t="s">
        <v>162</v>
      </c>
      <c r="E2609" s="232" t="s">
        <v>34</v>
      </c>
      <c r="F2609" s="233" t="s">
        <v>84</v>
      </c>
      <c r="G2609" s="231"/>
      <c r="H2609" s="234">
        <v>1</v>
      </c>
      <c r="I2609" s="235"/>
      <c r="J2609" s="231"/>
      <c r="K2609" s="231"/>
      <c r="L2609" s="236"/>
      <c r="M2609" s="237"/>
      <c r="N2609" s="238"/>
      <c r="O2609" s="238"/>
      <c r="P2609" s="238"/>
      <c r="Q2609" s="238"/>
      <c r="R2609" s="238"/>
      <c r="S2609" s="238"/>
      <c r="T2609" s="239"/>
      <c r="AT2609" s="240" t="s">
        <v>162</v>
      </c>
      <c r="AU2609" s="240" t="s">
        <v>95</v>
      </c>
      <c r="AV2609" s="13" t="s">
        <v>86</v>
      </c>
      <c r="AW2609" s="13" t="s">
        <v>41</v>
      </c>
      <c r="AX2609" s="13" t="s">
        <v>77</v>
      </c>
      <c r="AY2609" s="240" t="s">
        <v>153</v>
      </c>
    </row>
    <row r="2610" spans="2:51" s="14" customFormat="1" ht="13.5">
      <c r="B2610" s="241"/>
      <c r="C2610" s="242"/>
      <c r="D2610" s="243" t="s">
        <v>162</v>
      </c>
      <c r="E2610" s="244" t="s">
        <v>34</v>
      </c>
      <c r="F2610" s="245" t="s">
        <v>168</v>
      </c>
      <c r="G2610" s="242"/>
      <c r="H2610" s="246">
        <v>1</v>
      </c>
      <c r="I2610" s="247"/>
      <c r="J2610" s="242"/>
      <c r="K2610" s="242"/>
      <c r="L2610" s="248"/>
      <c r="M2610" s="249"/>
      <c r="N2610" s="250"/>
      <c r="O2610" s="250"/>
      <c r="P2610" s="250"/>
      <c r="Q2610" s="250"/>
      <c r="R2610" s="250"/>
      <c r="S2610" s="250"/>
      <c r="T2610" s="251"/>
      <c r="AT2610" s="252" t="s">
        <v>162</v>
      </c>
      <c r="AU2610" s="252" t="s">
        <v>95</v>
      </c>
      <c r="AV2610" s="14" t="s">
        <v>160</v>
      </c>
      <c r="AW2610" s="14" t="s">
        <v>41</v>
      </c>
      <c r="AX2610" s="14" t="s">
        <v>84</v>
      </c>
      <c r="AY2610" s="252" t="s">
        <v>153</v>
      </c>
    </row>
    <row r="2611" spans="2:65" s="1" customFormat="1" ht="22.5" customHeight="1">
      <c r="B2611" s="43"/>
      <c r="C2611" s="206" t="s">
        <v>2149</v>
      </c>
      <c r="D2611" s="206" t="s">
        <v>155</v>
      </c>
      <c r="E2611" s="207" t="s">
        <v>2150</v>
      </c>
      <c r="F2611" s="208" t="s">
        <v>2151</v>
      </c>
      <c r="G2611" s="209" t="s">
        <v>318</v>
      </c>
      <c r="H2611" s="210">
        <v>8</v>
      </c>
      <c r="I2611" s="211"/>
      <c r="J2611" s="212">
        <f>ROUND(I2611*H2611,2)</f>
        <v>0</v>
      </c>
      <c r="K2611" s="208" t="s">
        <v>34</v>
      </c>
      <c r="L2611" s="63"/>
      <c r="M2611" s="213" t="s">
        <v>34</v>
      </c>
      <c r="N2611" s="214" t="s">
        <v>48</v>
      </c>
      <c r="O2611" s="44"/>
      <c r="P2611" s="215">
        <f>O2611*H2611</f>
        <v>0</v>
      </c>
      <c r="Q2611" s="215">
        <v>0</v>
      </c>
      <c r="R2611" s="215">
        <f>Q2611*H2611</f>
        <v>0</v>
      </c>
      <c r="S2611" s="215">
        <v>0</v>
      </c>
      <c r="T2611" s="216">
        <f>S2611*H2611</f>
        <v>0</v>
      </c>
      <c r="AR2611" s="25" t="s">
        <v>160</v>
      </c>
      <c r="AT2611" s="25" t="s">
        <v>155</v>
      </c>
      <c r="AU2611" s="25" t="s">
        <v>95</v>
      </c>
      <c r="AY2611" s="25" t="s">
        <v>153</v>
      </c>
      <c r="BE2611" s="217">
        <f>IF(N2611="základní",J2611,0)</f>
        <v>0</v>
      </c>
      <c r="BF2611" s="217">
        <f>IF(N2611="snížená",J2611,0)</f>
        <v>0</v>
      </c>
      <c r="BG2611" s="217">
        <f>IF(N2611="zákl. přenesená",J2611,0)</f>
        <v>0</v>
      </c>
      <c r="BH2611" s="217">
        <f>IF(N2611="sníž. přenesená",J2611,0)</f>
        <v>0</v>
      </c>
      <c r="BI2611" s="217">
        <f>IF(N2611="nulová",J2611,0)</f>
        <v>0</v>
      </c>
      <c r="BJ2611" s="25" t="s">
        <v>84</v>
      </c>
      <c r="BK2611" s="217">
        <f>ROUND(I2611*H2611,2)</f>
        <v>0</v>
      </c>
      <c r="BL2611" s="25" t="s">
        <v>160</v>
      </c>
      <c r="BM2611" s="25" t="s">
        <v>2152</v>
      </c>
    </row>
    <row r="2612" spans="2:51" s="13" customFormat="1" ht="13.5">
      <c r="B2612" s="230"/>
      <c r="C2612" s="231"/>
      <c r="D2612" s="220" t="s">
        <v>162</v>
      </c>
      <c r="E2612" s="232" t="s">
        <v>34</v>
      </c>
      <c r="F2612" s="233" t="s">
        <v>215</v>
      </c>
      <c r="G2612" s="231"/>
      <c r="H2612" s="234">
        <v>8</v>
      </c>
      <c r="I2612" s="235"/>
      <c r="J2612" s="231"/>
      <c r="K2612" s="231"/>
      <c r="L2612" s="236"/>
      <c r="M2612" s="237"/>
      <c r="N2612" s="238"/>
      <c r="O2612" s="238"/>
      <c r="P2612" s="238"/>
      <c r="Q2612" s="238"/>
      <c r="R2612" s="238"/>
      <c r="S2612" s="238"/>
      <c r="T2612" s="239"/>
      <c r="AT2612" s="240" t="s">
        <v>162</v>
      </c>
      <c r="AU2612" s="240" t="s">
        <v>95</v>
      </c>
      <c r="AV2612" s="13" t="s">
        <v>86</v>
      </c>
      <c r="AW2612" s="13" t="s">
        <v>41</v>
      </c>
      <c r="AX2612" s="13" t="s">
        <v>77</v>
      </c>
      <c r="AY2612" s="240" t="s">
        <v>153</v>
      </c>
    </row>
    <row r="2613" spans="2:51" s="14" customFormat="1" ht="13.5">
      <c r="B2613" s="241"/>
      <c r="C2613" s="242"/>
      <c r="D2613" s="243" t="s">
        <v>162</v>
      </c>
      <c r="E2613" s="244" t="s">
        <v>34</v>
      </c>
      <c r="F2613" s="245" t="s">
        <v>168</v>
      </c>
      <c r="G2613" s="242"/>
      <c r="H2613" s="246">
        <v>8</v>
      </c>
      <c r="I2613" s="247"/>
      <c r="J2613" s="242"/>
      <c r="K2613" s="242"/>
      <c r="L2613" s="248"/>
      <c r="M2613" s="249"/>
      <c r="N2613" s="250"/>
      <c r="O2613" s="250"/>
      <c r="P2613" s="250"/>
      <c r="Q2613" s="250"/>
      <c r="R2613" s="250"/>
      <c r="S2613" s="250"/>
      <c r="T2613" s="251"/>
      <c r="AT2613" s="252" t="s">
        <v>162</v>
      </c>
      <c r="AU2613" s="252" t="s">
        <v>95</v>
      </c>
      <c r="AV2613" s="14" t="s">
        <v>160</v>
      </c>
      <c r="AW2613" s="14" t="s">
        <v>41</v>
      </c>
      <c r="AX2613" s="14" t="s">
        <v>84</v>
      </c>
      <c r="AY2613" s="252" t="s">
        <v>153</v>
      </c>
    </row>
    <row r="2614" spans="2:65" s="1" customFormat="1" ht="22.5" customHeight="1">
      <c r="B2614" s="43"/>
      <c r="C2614" s="206" t="s">
        <v>2153</v>
      </c>
      <c r="D2614" s="206" t="s">
        <v>155</v>
      </c>
      <c r="E2614" s="207" t="s">
        <v>2154</v>
      </c>
      <c r="F2614" s="208" t="s">
        <v>2155</v>
      </c>
      <c r="G2614" s="209" t="s">
        <v>318</v>
      </c>
      <c r="H2614" s="210">
        <v>2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160</v>
      </c>
      <c r="AT2614" s="25" t="s">
        <v>155</v>
      </c>
      <c r="AU2614" s="25" t="s">
        <v>95</v>
      </c>
      <c r="AY2614" s="25" t="s">
        <v>153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160</v>
      </c>
      <c r="BM2614" s="25" t="s">
        <v>2156</v>
      </c>
    </row>
    <row r="2615" spans="2:51" s="13" customFormat="1" ht="13.5">
      <c r="B2615" s="230"/>
      <c r="C2615" s="231"/>
      <c r="D2615" s="220" t="s">
        <v>162</v>
      </c>
      <c r="E2615" s="232" t="s">
        <v>34</v>
      </c>
      <c r="F2615" s="233" t="s">
        <v>86</v>
      </c>
      <c r="G2615" s="231"/>
      <c r="H2615" s="234">
        <v>2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162</v>
      </c>
      <c r="AU2615" s="240" t="s">
        <v>95</v>
      </c>
      <c r="AV2615" s="13" t="s">
        <v>86</v>
      </c>
      <c r="AW2615" s="13" t="s">
        <v>41</v>
      </c>
      <c r="AX2615" s="13" t="s">
        <v>77</v>
      </c>
      <c r="AY2615" s="240" t="s">
        <v>153</v>
      </c>
    </row>
    <row r="2616" spans="2:51" s="14" customFormat="1" ht="13.5">
      <c r="B2616" s="241"/>
      <c r="C2616" s="242"/>
      <c r="D2616" s="243" t="s">
        <v>162</v>
      </c>
      <c r="E2616" s="244" t="s">
        <v>34</v>
      </c>
      <c r="F2616" s="245" t="s">
        <v>168</v>
      </c>
      <c r="G2616" s="242"/>
      <c r="H2616" s="246">
        <v>2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162</v>
      </c>
      <c r="AU2616" s="252" t="s">
        <v>95</v>
      </c>
      <c r="AV2616" s="14" t="s">
        <v>160</v>
      </c>
      <c r="AW2616" s="14" t="s">
        <v>41</v>
      </c>
      <c r="AX2616" s="14" t="s">
        <v>84</v>
      </c>
      <c r="AY2616" s="252" t="s">
        <v>153</v>
      </c>
    </row>
    <row r="2617" spans="2:65" s="1" customFormat="1" ht="22.5" customHeight="1">
      <c r="B2617" s="43"/>
      <c r="C2617" s="206" t="s">
        <v>2157</v>
      </c>
      <c r="D2617" s="206" t="s">
        <v>155</v>
      </c>
      <c r="E2617" s="207" t="s">
        <v>2158</v>
      </c>
      <c r="F2617" s="208" t="s">
        <v>2159</v>
      </c>
      <c r="G2617" s="209" t="s">
        <v>318</v>
      </c>
      <c r="H2617" s="210">
        <v>3</v>
      </c>
      <c r="I2617" s="211"/>
      <c r="J2617" s="212">
        <f>ROUND(I2617*H2617,2)</f>
        <v>0</v>
      </c>
      <c r="K2617" s="208" t="s">
        <v>34</v>
      </c>
      <c r="L2617" s="63"/>
      <c r="M2617" s="213" t="s">
        <v>34</v>
      </c>
      <c r="N2617" s="214" t="s">
        <v>48</v>
      </c>
      <c r="O2617" s="44"/>
      <c r="P2617" s="215">
        <f>O2617*H2617</f>
        <v>0</v>
      </c>
      <c r="Q2617" s="215">
        <v>0</v>
      </c>
      <c r="R2617" s="215">
        <f>Q2617*H2617</f>
        <v>0</v>
      </c>
      <c r="S2617" s="215">
        <v>0</v>
      </c>
      <c r="T2617" s="216">
        <f>S2617*H2617</f>
        <v>0</v>
      </c>
      <c r="AR2617" s="25" t="s">
        <v>160</v>
      </c>
      <c r="AT2617" s="25" t="s">
        <v>155</v>
      </c>
      <c r="AU2617" s="25" t="s">
        <v>95</v>
      </c>
      <c r="AY2617" s="25" t="s">
        <v>153</v>
      </c>
      <c r="BE2617" s="217">
        <f>IF(N2617="základní",J2617,0)</f>
        <v>0</v>
      </c>
      <c r="BF2617" s="217">
        <f>IF(N2617="snížená",J2617,0)</f>
        <v>0</v>
      </c>
      <c r="BG2617" s="217">
        <f>IF(N2617="zákl. přenesená",J2617,0)</f>
        <v>0</v>
      </c>
      <c r="BH2617" s="217">
        <f>IF(N2617="sníž. přenesená",J2617,0)</f>
        <v>0</v>
      </c>
      <c r="BI2617" s="217">
        <f>IF(N2617="nulová",J2617,0)</f>
        <v>0</v>
      </c>
      <c r="BJ2617" s="25" t="s">
        <v>84</v>
      </c>
      <c r="BK2617" s="217">
        <f>ROUND(I2617*H2617,2)</f>
        <v>0</v>
      </c>
      <c r="BL2617" s="25" t="s">
        <v>160</v>
      </c>
      <c r="BM2617" s="25" t="s">
        <v>2160</v>
      </c>
    </row>
    <row r="2618" spans="2:51" s="13" customFormat="1" ht="13.5">
      <c r="B2618" s="230"/>
      <c r="C2618" s="231"/>
      <c r="D2618" s="220" t="s">
        <v>162</v>
      </c>
      <c r="E2618" s="232" t="s">
        <v>34</v>
      </c>
      <c r="F2618" s="233" t="s">
        <v>95</v>
      </c>
      <c r="G2618" s="231"/>
      <c r="H2618" s="234">
        <v>3</v>
      </c>
      <c r="I2618" s="235"/>
      <c r="J2618" s="231"/>
      <c r="K2618" s="231"/>
      <c r="L2618" s="236"/>
      <c r="M2618" s="237"/>
      <c r="N2618" s="238"/>
      <c r="O2618" s="238"/>
      <c r="P2618" s="238"/>
      <c r="Q2618" s="238"/>
      <c r="R2618" s="238"/>
      <c r="S2618" s="238"/>
      <c r="T2618" s="239"/>
      <c r="AT2618" s="240" t="s">
        <v>162</v>
      </c>
      <c r="AU2618" s="240" t="s">
        <v>95</v>
      </c>
      <c r="AV2618" s="13" t="s">
        <v>86</v>
      </c>
      <c r="AW2618" s="13" t="s">
        <v>41</v>
      </c>
      <c r="AX2618" s="13" t="s">
        <v>77</v>
      </c>
      <c r="AY2618" s="240" t="s">
        <v>153</v>
      </c>
    </row>
    <row r="2619" spans="2:51" s="14" customFormat="1" ht="13.5">
      <c r="B2619" s="241"/>
      <c r="C2619" s="242"/>
      <c r="D2619" s="243" t="s">
        <v>162</v>
      </c>
      <c r="E2619" s="244" t="s">
        <v>34</v>
      </c>
      <c r="F2619" s="245" t="s">
        <v>168</v>
      </c>
      <c r="G2619" s="242"/>
      <c r="H2619" s="246">
        <v>3</v>
      </c>
      <c r="I2619" s="247"/>
      <c r="J2619" s="242"/>
      <c r="K2619" s="242"/>
      <c r="L2619" s="248"/>
      <c r="M2619" s="249"/>
      <c r="N2619" s="250"/>
      <c r="O2619" s="250"/>
      <c r="P2619" s="250"/>
      <c r="Q2619" s="250"/>
      <c r="R2619" s="250"/>
      <c r="S2619" s="250"/>
      <c r="T2619" s="251"/>
      <c r="AT2619" s="252" t="s">
        <v>162</v>
      </c>
      <c r="AU2619" s="252" t="s">
        <v>95</v>
      </c>
      <c r="AV2619" s="14" t="s">
        <v>160</v>
      </c>
      <c r="AW2619" s="14" t="s">
        <v>41</v>
      </c>
      <c r="AX2619" s="14" t="s">
        <v>84</v>
      </c>
      <c r="AY2619" s="252" t="s">
        <v>153</v>
      </c>
    </row>
    <row r="2620" spans="2:65" s="1" customFormat="1" ht="22.5" customHeight="1">
      <c r="B2620" s="43"/>
      <c r="C2620" s="206" t="s">
        <v>2161</v>
      </c>
      <c r="D2620" s="206" t="s">
        <v>155</v>
      </c>
      <c r="E2620" s="207" t="s">
        <v>2162</v>
      </c>
      <c r="F2620" s="208" t="s">
        <v>2163</v>
      </c>
      <c r="G2620" s="209" t="s">
        <v>318</v>
      </c>
      <c r="H2620" s="210">
        <v>1</v>
      </c>
      <c r="I2620" s="211"/>
      <c r="J2620" s="212">
        <f>ROUND(I2620*H2620,2)</f>
        <v>0</v>
      </c>
      <c r="K2620" s="208" t="s">
        <v>34</v>
      </c>
      <c r="L2620" s="63"/>
      <c r="M2620" s="213" t="s">
        <v>34</v>
      </c>
      <c r="N2620" s="214" t="s">
        <v>48</v>
      </c>
      <c r="O2620" s="44"/>
      <c r="P2620" s="215">
        <f>O2620*H2620</f>
        <v>0</v>
      </c>
      <c r="Q2620" s="215">
        <v>0</v>
      </c>
      <c r="R2620" s="215">
        <f>Q2620*H2620</f>
        <v>0</v>
      </c>
      <c r="S2620" s="215">
        <v>0</v>
      </c>
      <c r="T2620" s="216">
        <f>S2620*H2620</f>
        <v>0</v>
      </c>
      <c r="AR2620" s="25" t="s">
        <v>160</v>
      </c>
      <c r="AT2620" s="25" t="s">
        <v>155</v>
      </c>
      <c r="AU2620" s="25" t="s">
        <v>95</v>
      </c>
      <c r="AY2620" s="25" t="s">
        <v>153</v>
      </c>
      <c r="BE2620" s="217">
        <f>IF(N2620="základní",J2620,0)</f>
        <v>0</v>
      </c>
      <c r="BF2620" s="217">
        <f>IF(N2620="snížená",J2620,0)</f>
        <v>0</v>
      </c>
      <c r="BG2620" s="217">
        <f>IF(N2620="zákl. přenesená",J2620,0)</f>
        <v>0</v>
      </c>
      <c r="BH2620" s="217">
        <f>IF(N2620="sníž. přenesená",J2620,0)</f>
        <v>0</v>
      </c>
      <c r="BI2620" s="217">
        <f>IF(N2620="nulová",J2620,0)</f>
        <v>0</v>
      </c>
      <c r="BJ2620" s="25" t="s">
        <v>84</v>
      </c>
      <c r="BK2620" s="217">
        <f>ROUND(I2620*H2620,2)</f>
        <v>0</v>
      </c>
      <c r="BL2620" s="25" t="s">
        <v>160</v>
      </c>
      <c r="BM2620" s="25" t="s">
        <v>2164</v>
      </c>
    </row>
    <row r="2621" spans="2:51" s="13" customFormat="1" ht="13.5">
      <c r="B2621" s="230"/>
      <c r="C2621" s="231"/>
      <c r="D2621" s="220" t="s">
        <v>162</v>
      </c>
      <c r="E2621" s="232" t="s">
        <v>34</v>
      </c>
      <c r="F2621" s="233" t="s">
        <v>84</v>
      </c>
      <c r="G2621" s="231"/>
      <c r="H2621" s="234">
        <v>1</v>
      </c>
      <c r="I2621" s="235"/>
      <c r="J2621" s="231"/>
      <c r="K2621" s="231"/>
      <c r="L2621" s="236"/>
      <c r="M2621" s="237"/>
      <c r="N2621" s="238"/>
      <c r="O2621" s="238"/>
      <c r="P2621" s="238"/>
      <c r="Q2621" s="238"/>
      <c r="R2621" s="238"/>
      <c r="S2621" s="238"/>
      <c r="T2621" s="239"/>
      <c r="AT2621" s="240" t="s">
        <v>162</v>
      </c>
      <c r="AU2621" s="240" t="s">
        <v>95</v>
      </c>
      <c r="AV2621" s="13" t="s">
        <v>86</v>
      </c>
      <c r="AW2621" s="13" t="s">
        <v>41</v>
      </c>
      <c r="AX2621" s="13" t="s">
        <v>77</v>
      </c>
      <c r="AY2621" s="240" t="s">
        <v>153</v>
      </c>
    </row>
    <row r="2622" spans="2:51" s="14" customFormat="1" ht="13.5">
      <c r="B2622" s="241"/>
      <c r="C2622" s="242"/>
      <c r="D2622" s="243" t="s">
        <v>162</v>
      </c>
      <c r="E2622" s="244" t="s">
        <v>34</v>
      </c>
      <c r="F2622" s="245" t="s">
        <v>168</v>
      </c>
      <c r="G2622" s="242"/>
      <c r="H2622" s="246">
        <v>1</v>
      </c>
      <c r="I2622" s="247"/>
      <c r="J2622" s="242"/>
      <c r="K2622" s="242"/>
      <c r="L2622" s="248"/>
      <c r="M2622" s="249"/>
      <c r="N2622" s="250"/>
      <c r="O2622" s="250"/>
      <c r="P2622" s="250"/>
      <c r="Q2622" s="250"/>
      <c r="R2622" s="250"/>
      <c r="S2622" s="250"/>
      <c r="T2622" s="251"/>
      <c r="AT2622" s="252" t="s">
        <v>162</v>
      </c>
      <c r="AU2622" s="252" t="s">
        <v>95</v>
      </c>
      <c r="AV2622" s="14" t="s">
        <v>160</v>
      </c>
      <c r="AW2622" s="14" t="s">
        <v>41</v>
      </c>
      <c r="AX2622" s="14" t="s">
        <v>84</v>
      </c>
      <c r="AY2622" s="252" t="s">
        <v>153</v>
      </c>
    </row>
    <row r="2623" spans="2:65" s="1" customFormat="1" ht="22.5" customHeight="1">
      <c r="B2623" s="43"/>
      <c r="C2623" s="206" t="s">
        <v>2165</v>
      </c>
      <c r="D2623" s="206" t="s">
        <v>155</v>
      </c>
      <c r="E2623" s="207" t="s">
        <v>2166</v>
      </c>
      <c r="F2623" s="208" t="s">
        <v>2167</v>
      </c>
      <c r="G2623" s="209" t="s">
        <v>318</v>
      </c>
      <c r="H2623" s="210">
        <v>1</v>
      </c>
      <c r="I2623" s="211"/>
      <c r="J2623" s="212">
        <f>ROUND(I2623*H2623,2)</f>
        <v>0</v>
      </c>
      <c r="K2623" s="208" t="s">
        <v>34</v>
      </c>
      <c r="L2623" s="63"/>
      <c r="M2623" s="213" t="s">
        <v>34</v>
      </c>
      <c r="N2623" s="214" t="s">
        <v>48</v>
      </c>
      <c r="O2623" s="44"/>
      <c r="P2623" s="215">
        <f>O2623*H2623</f>
        <v>0</v>
      </c>
      <c r="Q2623" s="215">
        <v>0</v>
      </c>
      <c r="R2623" s="215">
        <f>Q2623*H2623</f>
        <v>0</v>
      </c>
      <c r="S2623" s="215">
        <v>0</v>
      </c>
      <c r="T2623" s="216">
        <f>S2623*H2623</f>
        <v>0</v>
      </c>
      <c r="AR2623" s="25" t="s">
        <v>160</v>
      </c>
      <c r="AT2623" s="25" t="s">
        <v>155</v>
      </c>
      <c r="AU2623" s="25" t="s">
        <v>95</v>
      </c>
      <c r="AY2623" s="25" t="s">
        <v>153</v>
      </c>
      <c r="BE2623" s="217">
        <f>IF(N2623="základní",J2623,0)</f>
        <v>0</v>
      </c>
      <c r="BF2623" s="217">
        <f>IF(N2623="snížená",J2623,0)</f>
        <v>0</v>
      </c>
      <c r="BG2623" s="217">
        <f>IF(N2623="zákl. přenesená",J2623,0)</f>
        <v>0</v>
      </c>
      <c r="BH2623" s="217">
        <f>IF(N2623="sníž. přenesená",J2623,0)</f>
        <v>0</v>
      </c>
      <c r="BI2623" s="217">
        <f>IF(N2623="nulová",J2623,0)</f>
        <v>0</v>
      </c>
      <c r="BJ2623" s="25" t="s">
        <v>84</v>
      </c>
      <c r="BK2623" s="217">
        <f>ROUND(I2623*H2623,2)</f>
        <v>0</v>
      </c>
      <c r="BL2623" s="25" t="s">
        <v>160</v>
      </c>
      <c r="BM2623" s="25" t="s">
        <v>2168</v>
      </c>
    </row>
    <row r="2624" spans="2:51" s="13" customFormat="1" ht="13.5">
      <c r="B2624" s="230"/>
      <c r="C2624" s="231"/>
      <c r="D2624" s="220" t="s">
        <v>162</v>
      </c>
      <c r="E2624" s="232" t="s">
        <v>34</v>
      </c>
      <c r="F2624" s="233" t="s">
        <v>84</v>
      </c>
      <c r="G2624" s="231"/>
      <c r="H2624" s="234">
        <v>1</v>
      </c>
      <c r="I2624" s="235"/>
      <c r="J2624" s="231"/>
      <c r="K2624" s="231"/>
      <c r="L2624" s="236"/>
      <c r="M2624" s="237"/>
      <c r="N2624" s="238"/>
      <c r="O2624" s="238"/>
      <c r="P2624" s="238"/>
      <c r="Q2624" s="238"/>
      <c r="R2624" s="238"/>
      <c r="S2624" s="238"/>
      <c r="T2624" s="239"/>
      <c r="AT2624" s="240" t="s">
        <v>162</v>
      </c>
      <c r="AU2624" s="240" t="s">
        <v>95</v>
      </c>
      <c r="AV2624" s="13" t="s">
        <v>86</v>
      </c>
      <c r="AW2624" s="13" t="s">
        <v>41</v>
      </c>
      <c r="AX2624" s="13" t="s">
        <v>77</v>
      </c>
      <c r="AY2624" s="240" t="s">
        <v>153</v>
      </c>
    </row>
    <row r="2625" spans="2:51" s="14" customFormat="1" ht="13.5">
      <c r="B2625" s="241"/>
      <c r="C2625" s="242"/>
      <c r="D2625" s="243" t="s">
        <v>162</v>
      </c>
      <c r="E2625" s="244" t="s">
        <v>34</v>
      </c>
      <c r="F2625" s="245" t="s">
        <v>168</v>
      </c>
      <c r="G2625" s="242"/>
      <c r="H2625" s="246">
        <v>1</v>
      </c>
      <c r="I2625" s="247"/>
      <c r="J2625" s="242"/>
      <c r="K2625" s="242"/>
      <c r="L2625" s="248"/>
      <c r="M2625" s="249"/>
      <c r="N2625" s="250"/>
      <c r="O2625" s="250"/>
      <c r="P2625" s="250"/>
      <c r="Q2625" s="250"/>
      <c r="R2625" s="250"/>
      <c r="S2625" s="250"/>
      <c r="T2625" s="251"/>
      <c r="AT2625" s="252" t="s">
        <v>162</v>
      </c>
      <c r="AU2625" s="252" t="s">
        <v>95</v>
      </c>
      <c r="AV2625" s="14" t="s">
        <v>160</v>
      </c>
      <c r="AW2625" s="14" t="s">
        <v>41</v>
      </c>
      <c r="AX2625" s="14" t="s">
        <v>84</v>
      </c>
      <c r="AY2625" s="252" t="s">
        <v>153</v>
      </c>
    </row>
    <row r="2626" spans="2:65" s="1" customFormat="1" ht="22.5" customHeight="1">
      <c r="B2626" s="43"/>
      <c r="C2626" s="206" t="s">
        <v>2169</v>
      </c>
      <c r="D2626" s="206" t="s">
        <v>155</v>
      </c>
      <c r="E2626" s="207" t="s">
        <v>2170</v>
      </c>
      <c r="F2626" s="208" t="s">
        <v>2171</v>
      </c>
      <c r="G2626" s="209" t="s">
        <v>318</v>
      </c>
      <c r="H2626" s="210">
        <v>1</v>
      </c>
      <c r="I2626" s="211"/>
      <c r="J2626" s="212">
        <f>ROUND(I2626*H2626,2)</f>
        <v>0</v>
      </c>
      <c r="K2626" s="208" t="s">
        <v>34</v>
      </c>
      <c r="L2626" s="63"/>
      <c r="M2626" s="213" t="s">
        <v>34</v>
      </c>
      <c r="N2626" s="214" t="s">
        <v>48</v>
      </c>
      <c r="O2626" s="44"/>
      <c r="P2626" s="215">
        <f>O2626*H2626</f>
        <v>0</v>
      </c>
      <c r="Q2626" s="215">
        <v>0</v>
      </c>
      <c r="R2626" s="215">
        <f>Q2626*H2626</f>
        <v>0</v>
      </c>
      <c r="S2626" s="215">
        <v>0</v>
      </c>
      <c r="T2626" s="216">
        <f>S2626*H2626</f>
        <v>0</v>
      </c>
      <c r="AR2626" s="25" t="s">
        <v>160</v>
      </c>
      <c r="AT2626" s="25" t="s">
        <v>155</v>
      </c>
      <c r="AU2626" s="25" t="s">
        <v>95</v>
      </c>
      <c r="AY2626" s="25" t="s">
        <v>153</v>
      </c>
      <c r="BE2626" s="217">
        <f>IF(N2626="základní",J2626,0)</f>
        <v>0</v>
      </c>
      <c r="BF2626" s="217">
        <f>IF(N2626="snížená",J2626,0)</f>
        <v>0</v>
      </c>
      <c r="BG2626" s="217">
        <f>IF(N2626="zákl. přenesená",J2626,0)</f>
        <v>0</v>
      </c>
      <c r="BH2626" s="217">
        <f>IF(N2626="sníž. přenesená",J2626,0)</f>
        <v>0</v>
      </c>
      <c r="BI2626" s="217">
        <f>IF(N2626="nulová",J2626,0)</f>
        <v>0</v>
      </c>
      <c r="BJ2626" s="25" t="s">
        <v>84</v>
      </c>
      <c r="BK2626" s="217">
        <f>ROUND(I2626*H2626,2)</f>
        <v>0</v>
      </c>
      <c r="BL2626" s="25" t="s">
        <v>160</v>
      </c>
      <c r="BM2626" s="25" t="s">
        <v>2172</v>
      </c>
    </row>
    <row r="2627" spans="2:51" s="13" customFormat="1" ht="13.5">
      <c r="B2627" s="230"/>
      <c r="C2627" s="231"/>
      <c r="D2627" s="220" t="s">
        <v>162</v>
      </c>
      <c r="E2627" s="232" t="s">
        <v>34</v>
      </c>
      <c r="F2627" s="233" t="s">
        <v>84</v>
      </c>
      <c r="G2627" s="231"/>
      <c r="H2627" s="234">
        <v>1</v>
      </c>
      <c r="I2627" s="235"/>
      <c r="J2627" s="231"/>
      <c r="K2627" s="231"/>
      <c r="L2627" s="236"/>
      <c r="M2627" s="237"/>
      <c r="N2627" s="238"/>
      <c r="O2627" s="238"/>
      <c r="P2627" s="238"/>
      <c r="Q2627" s="238"/>
      <c r="R2627" s="238"/>
      <c r="S2627" s="238"/>
      <c r="T2627" s="239"/>
      <c r="AT2627" s="240" t="s">
        <v>162</v>
      </c>
      <c r="AU2627" s="240" t="s">
        <v>95</v>
      </c>
      <c r="AV2627" s="13" t="s">
        <v>86</v>
      </c>
      <c r="AW2627" s="13" t="s">
        <v>41</v>
      </c>
      <c r="AX2627" s="13" t="s">
        <v>77</v>
      </c>
      <c r="AY2627" s="240" t="s">
        <v>153</v>
      </c>
    </row>
    <row r="2628" spans="2:51" s="14" customFormat="1" ht="13.5">
      <c r="B2628" s="241"/>
      <c r="C2628" s="242"/>
      <c r="D2628" s="243" t="s">
        <v>162</v>
      </c>
      <c r="E2628" s="244" t="s">
        <v>34</v>
      </c>
      <c r="F2628" s="245" t="s">
        <v>168</v>
      </c>
      <c r="G2628" s="242"/>
      <c r="H2628" s="246">
        <v>1</v>
      </c>
      <c r="I2628" s="247"/>
      <c r="J2628" s="242"/>
      <c r="K2628" s="242"/>
      <c r="L2628" s="248"/>
      <c r="M2628" s="249"/>
      <c r="N2628" s="250"/>
      <c r="O2628" s="250"/>
      <c r="P2628" s="250"/>
      <c r="Q2628" s="250"/>
      <c r="R2628" s="250"/>
      <c r="S2628" s="250"/>
      <c r="T2628" s="251"/>
      <c r="AT2628" s="252" t="s">
        <v>162</v>
      </c>
      <c r="AU2628" s="252" t="s">
        <v>95</v>
      </c>
      <c r="AV2628" s="14" t="s">
        <v>160</v>
      </c>
      <c r="AW2628" s="14" t="s">
        <v>41</v>
      </c>
      <c r="AX2628" s="14" t="s">
        <v>84</v>
      </c>
      <c r="AY2628" s="252" t="s">
        <v>153</v>
      </c>
    </row>
    <row r="2629" spans="2:65" s="1" customFormat="1" ht="22.5" customHeight="1">
      <c r="B2629" s="43"/>
      <c r="C2629" s="206" t="s">
        <v>2173</v>
      </c>
      <c r="D2629" s="206" t="s">
        <v>155</v>
      </c>
      <c r="E2629" s="207" t="s">
        <v>2174</v>
      </c>
      <c r="F2629" s="208" t="s">
        <v>2175</v>
      </c>
      <c r="G2629" s="209" t="s">
        <v>318</v>
      </c>
      <c r="H2629" s="210">
        <v>3</v>
      </c>
      <c r="I2629" s="211"/>
      <c r="J2629" s="212">
        <f>ROUND(I2629*H2629,2)</f>
        <v>0</v>
      </c>
      <c r="K2629" s="208" t="s">
        <v>34</v>
      </c>
      <c r="L2629" s="63"/>
      <c r="M2629" s="213" t="s">
        <v>34</v>
      </c>
      <c r="N2629" s="214" t="s">
        <v>48</v>
      </c>
      <c r="O2629" s="44"/>
      <c r="P2629" s="215">
        <f>O2629*H2629</f>
        <v>0</v>
      </c>
      <c r="Q2629" s="215">
        <v>0</v>
      </c>
      <c r="R2629" s="215">
        <f>Q2629*H2629</f>
        <v>0</v>
      </c>
      <c r="S2629" s="215">
        <v>0</v>
      </c>
      <c r="T2629" s="216">
        <f>S2629*H2629</f>
        <v>0</v>
      </c>
      <c r="AR2629" s="25" t="s">
        <v>160</v>
      </c>
      <c r="AT2629" s="25" t="s">
        <v>155</v>
      </c>
      <c r="AU2629" s="25" t="s">
        <v>95</v>
      </c>
      <c r="AY2629" s="25" t="s">
        <v>153</v>
      </c>
      <c r="BE2629" s="217">
        <f>IF(N2629="základní",J2629,0)</f>
        <v>0</v>
      </c>
      <c r="BF2629" s="217">
        <f>IF(N2629="snížená",J2629,0)</f>
        <v>0</v>
      </c>
      <c r="BG2629" s="217">
        <f>IF(N2629="zákl. přenesená",J2629,0)</f>
        <v>0</v>
      </c>
      <c r="BH2629" s="217">
        <f>IF(N2629="sníž. přenesená",J2629,0)</f>
        <v>0</v>
      </c>
      <c r="BI2629" s="217">
        <f>IF(N2629="nulová",J2629,0)</f>
        <v>0</v>
      </c>
      <c r="BJ2629" s="25" t="s">
        <v>84</v>
      </c>
      <c r="BK2629" s="217">
        <f>ROUND(I2629*H2629,2)</f>
        <v>0</v>
      </c>
      <c r="BL2629" s="25" t="s">
        <v>160</v>
      </c>
      <c r="BM2629" s="25" t="s">
        <v>2176</v>
      </c>
    </row>
    <row r="2630" spans="2:51" s="13" customFormat="1" ht="13.5">
      <c r="B2630" s="230"/>
      <c r="C2630" s="231"/>
      <c r="D2630" s="220" t="s">
        <v>162</v>
      </c>
      <c r="E2630" s="232" t="s">
        <v>34</v>
      </c>
      <c r="F2630" s="233" t="s">
        <v>95</v>
      </c>
      <c r="G2630" s="231"/>
      <c r="H2630" s="234">
        <v>3</v>
      </c>
      <c r="I2630" s="235"/>
      <c r="J2630" s="231"/>
      <c r="K2630" s="231"/>
      <c r="L2630" s="236"/>
      <c r="M2630" s="237"/>
      <c r="N2630" s="238"/>
      <c r="O2630" s="238"/>
      <c r="P2630" s="238"/>
      <c r="Q2630" s="238"/>
      <c r="R2630" s="238"/>
      <c r="S2630" s="238"/>
      <c r="T2630" s="239"/>
      <c r="AT2630" s="240" t="s">
        <v>162</v>
      </c>
      <c r="AU2630" s="240" t="s">
        <v>95</v>
      </c>
      <c r="AV2630" s="13" t="s">
        <v>86</v>
      </c>
      <c r="AW2630" s="13" t="s">
        <v>41</v>
      </c>
      <c r="AX2630" s="13" t="s">
        <v>77</v>
      </c>
      <c r="AY2630" s="240" t="s">
        <v>153</v>
      </c>
    </row>
    <row r="2631" spans="2:51" s="14" customFormat="1" ht="13.5">
      <c r="B2631" s="241"/>
      <c r="C2631" s="242"/>
      <c r="D2631" s="243" t="s">
        <v>162</v>
      </c>
      <c r="E2631" s="244" t="s">
        <v>34</v>
      </c>
      <c r="F2631" s="245" t="s">
        <v>168</v>
      </c>
      <c r="G2631" s="242"/>
      <c r="H2631" s="246">
        <v>3</v>
      </c>
      <c r="I2631" s="247"/>
      <c r="J2631" s="242"/>
      <c r="K2631" s="242"/>
      <c r="L2631" s="248"/>
      <c r="M2631" s="249"/>
      <c r="N2631" s="250"/>
      <c r="O2631" s="250"/>
      <c r="P2631" s="250"/>
      <c r="Q2631" s="250"/>
      <c r="R2631" s="250"/>
      <c r="S2631" s="250"/>
      <c r="T2631" s="251"/>
      <c r="AT2631" s="252" t="s">
        <v>162</v>
      </c>
      <c r="AU2631" s="252" t="s">
        <v>95</v>
      </c>
      <c r="AV2631" s="14" t="s">
        <v>160</v>
      </c>
      <c r="AW2631" s="14" t="s">
        <v>41</v>
      </c>
      <c r="AX2631" s="14" t="s">
        <v>84</v>
      </c>
      <c r="AY2631" s="252" t="s">
        <v>153</v>
      </c>
    </row>
    <row r="2632" spans="2:65" s="1" customFormat="1" ht="22.5" customHeight="1">
      <c r="B2632" s="43"/>
      <c r="C2632" s="206" t="s">
        <v>2177</v>
      </c>
      <c r="D2632" s="206" t="s">
        <v>155</v>
      </c>
      <c r="E2632" s="207" t="s">
        <v>2178</v>
      </c>
      <c r="F2632" s="208" t="s">
        <v>2179</v>
      </c>
      <c r="G2632" s="209" t="s">
        <v>318</v>
      </c>
      <c r="H2632" s="210">
        <v>5</v>
      </c>
      <c r="I2632" s="211"/>
      <c r="J2632" s="212">
        <f>ROUND(I2632*H2632,2)</f>
        <v>0</v>
      </c>
      <c r="K2632" s="208" t="s">
        <v>34</v>
      </c>
      <c r="L2632" s="63"/>
      <c r="M2632" s="213" t="s">
        <v>34</v>
      </c>
      <c r="N2632" s="214" t="s">
        <v>48</v>
      </c>
      <c r="O2632" s="44"/>
      <c r="P2632" s="215">
        <f>O2632*H2632</f>
        <v>0</v>
      </c>
      <c r="Q2632" s="215">
        <v>0</v>
      </c>
      <c r="R2632" s="215">
        <f>Q2632*H2632</f>
        <v>0</v>
      </c>
      <c r="S2632" s="215">
        <v>0</v>
      </c>
      <c r="T2632" s="216">
        <f>S2632*H2632</f>
        <v>0</v>
      </c>
      <c r="AR2632" s="25" t="s">
        <v>160</v>
      </c>
      <c r="AT2632" s="25" t="s">
        <v>155</v>
      </c>
      <c r="AU2632" s="25" t="s">
        <v>95</v>
      </c>
      <c r="AY2632" s="25" t="s">
        <v>153</v>
      </c>
      <c r="BE2632" s="217">
        <f>IF(N2632="základní",J2632,0)</f>
        <v>0</v>
      </c>
      <c r="BF2632" s="217">
        <f>IF(N2632="snížená",J2632,0)</f>
        <v>0</v>
      </c>
      <c r="BG2632" s="217">
        <f>IF(N2632="zákl. přenesená",J2632,0)</f>
        <v>0</v>
      </c>
      <c r="BH2632" s="217">
        <f>IF(N2632="sníž. přenesená",J2632,0)</f>
        <v>0</v>
      </c>
      <c r="BI2632" s="217">
        <f>IF(N2632="nulová",J2632,0)</f>
        <v>0</v>
      </c>
      <c r="BJ2632" s="25" t="s">
        <v>84</v>
      </c>
      <c r="BK2632" s="217">
        <f>ROUND(I2632*H2632,2)</f>
        <v>0</v>
      </c>
      <c r="BL2632" s="25" t="s">
        <v>160</v>
      </c>
      <c r="BM2632" s="25" t="s">
        <v>2180</v>
      </c>
    </row>
    <row r="2633" spans="2:51" s="13" customFormat="1" ht="13.5">
      <c r="B2633" s="230"/>
      <c r="C2633" s="231"/>
      <c r="D2633" s="220" t="s">
        <v>162</v>
      </c>
      <c r="E2633" s="232" t="s">
        <v>34</v>
      </c>
      <c r="F2633" s="233" t="s">
        <v>202</v>
      </c>
      <c r="G2633" s="231"/>
      <c r="H2633" s="234">
        <v>5</v>
      </c>
      <c r="I2633" s="235"/>
      <c r="J2633" s="231"/>
      <c r="K2633" s="231"/>
      <c r="L2633" s="236"/>
      <c r="M2633" s="237"/>
      <c r="N2633" s="238"/>
      <c r="O2633" s="238"/>
      <c r="P2633" s="238"/>
      <c r="Q2633" s="238"/>
      <c r="R2633" s="238"/>
      <c r="S2633" s="238"/>
      <c r="T2633" s="239"/>
      <c r="AT2633" s="240" t="s">
        <v>162</v>
      </c>
      <c r="AU2633" s="240" t="s">
        <v>95</v>
      </c>
      <c r="AV2633" s="13" t="s">
        <v>86</v>
      </c>
      <c r="AW2633" s="13" t="s">
        <v>41</v>
      </c>
      <c r="AX2633" s="13" t="s">
        <v>77</v>
      </c>
      <c r="AY2633" s="240" t="s">
        <v>153</v>
      </c>
    </row>
    <row r="2634" spans="2:51" s="14" customFormat="1" ht="13.5">
      <c r="B2634" s="241"/>
      <c r="C2634" s="242"/>
      <c r="D2634" s="243" t="s">
        <v>162</v>
      </c>
      <c r="E2634" s="244" t="s">
        <v>34</v>
      </c>
      <c r="F2634" s="245" t="s">
        <v>168</v>
      </c>
      <c r="G2634" s="242"/>
      <c r="H2634" s="246">
        <v>5</v>
      </c>
      <c r="I2634" s="247"/>
      <c r="J2634" s="242"/>
      <c r="K2634" s="242"/>
      <c r="L2634" s="248"/>
      <c r="M2634" s="249"/>
      <c r="N2634" s="250"/>
      <c r="O2634" s="250"/>
      <c r="P2634" s="250"/>
      <c r="Q2634" s="250"/>
      <c r="R2634" s="250"/>
      <c r="S2634" s="250"/>
      <c r="T2634" s="251"/>
      <c r="AT2634" s="252" t="s">
        <v>162</v>
      </c>
      <c r="AU2634" s="252" t="s">
        <v>95</v>
      </c>
      <c r="AV2634" s="14" t="s">
        <v>160</v>
      </c>
      <c r="AW2634" s="14" t="s">
        <v>41</v>
      </c>
      <c r="AX2634" s="14" t="s">
        <v>84</v>
      </c>
      <c r="AY2634" s="252" t="s">
        <v>153</v>
      </c>
    </row>
    <row r="2635" spans="2:65" s="1" customFormat="1" ht="22.5" customHeight="1">
      <c r="B2635" s="43"/>
      <c r="C2635" s="206" t="s">
        <v>2181</v>
      </c>
      <c r="D2635" s="206" t="s">
        <v>155</v>
      </c>
      <c r="E2635" s="207" t="s">
        <v>2182</v>
      </c>
      <c r="F2635" s="208" t="s">
        <v>2183</v>
      </c>
      <c r="G2635" s="209" t="s">
        <v>318</v>
      </c>
      <c r="H2635" s="210">
        <v>1</v>
      </c>
      <c r="I2635" s="211"/>
      <c r="J2635" s="212">
        <f>ROUND(I2635*H2635,2)</f>
        <v>0</v>
      </c>
      <c r="K2635" s="208" t="s">
        <v>34</v>
      </c>
      <c r="L2635" s="63"/>
      <c r="M2635" s="213" t="s">
        <v>34</v>
      </c>
      <c r="N2635" s="214" t="s">
        <v>48</v>
      </c>
      <c r="O2635" s="44"/>
      <c r="P2635" s="215">
        <f>O2635*H2635</f>
        <v>0</v>
      </c>
      <c r="Q2635" s="215">
        <v>0</v>
      </c>
      <c r="R2635" s="215">
        <f>Q2635*H2635</f>
        <v>0</v>
      </c>
      <c r="S2635" s="215">
        <v>0</v>
      </c>
      <c r="T2635" s="216">
        <f>S2635*H2635</f>
        <v>0</v>
      </c>
      <c r="AR2635" s="25" t="s">
        <v>160</v>
      </c>
      <c r="AT2635" s="25" t="s">
        <v>155</v>
      </c>
      <c r="AU2635" s="25" t="s">
        <v>95</v>
      </c>
      <c r="AY2635" s="25" t="s">
        <v>153</v>
      </c>
      <c r="BE2635" s="217">
        <f>IF(N2635="základní",J2635,0)</f>
        <v>0</v>
      </c>
      <c r="BF2635" s="217">
        <f>IF(N2635="snížená",J2635,0)</f>
        <v>0</v>
      </c>
      <c r="BG2635" s="217">
        <f>IF(N2635="zákl. přenesená",J2635,0)</f>
        <v>0</v>
      </c>
      <c r="BH2635" s="217">
        <f>IF(N2635="sníž. přenesená",J2635,0)</f>
        <v>0</v>
      </c>
      <c r="BI2635" s="217">
        <f>IF(N2635="nulová",J2635,0)</f>
        <v>0</v>
      </c>
      <c r="BJ2635" s="25" t="s">
        <v>84</v>
      </c>
      <c r="BK2635" s="217">
        <f>ROUND(I2635*H2635,2)</f>
        <v>0</v>
      </c>
      <c r="BL2635" s="25" t="s">
        <v>160</v>
      </c>
      <c r="BM2635" s="25" t="s">
        <v>2184</v>
      </c>
    </row>
    <row r="2636" spans="2:51" s="13" customFormat="1" ht="13.5">
      <c r="B2636" s="230"/>
      <c r="C2636" s="231"/>
      <c r="D2636" s="220" t="s">
        <v>162</v>
      </c>
      <c r="E2636" s="232" t="s">
        <v>34</v>
      </c>
      <c r="F2636" s="233" t="s">
        <v>84</v>
      </c>
      <c r="G2636" s="231"/>
      <c r="H2636" s="234">
        <v>1</v>
      </c>
      <c r="I2636" s="235"/>
      <c r="J2636" s="231"/>
      <c r="K2636" s="231"/>
      <c r="L2636" s="236"/>
      <c r="M2636" s="237"/>
      <c r="N2636" s="238"/>
      <c r="O2636" s="238"/>
      <c r="P2636" s="238"/>
      <c r="Q2636" s="238"/>
      <c r="R2636" s="238"/>
      <c r="S2636" s="238"/>
      <c r="T2636" s="239"/>
      <c r="AT2636" s="240" t="s">
        <v>162</v>
      </c>
      <c r="AU2636" s="240" t="s">
        <v>95</v>
      </c>
      <c r="AV2636" s="13" t="s">
        <v>86</v>
      </c>
      <c r="AW2636" s="13" t="s">
        <v>41</v>
      </c>
      <c r="AX2636" s="13" t="s">
        <v>77</v>
      </c>
      <c r="AY2636" s="240" t="s">
        <v>153</v>
      </c>
    </row>
    <row r="2637" spans="2:51" s="14" customFormat="1" ht="13.5">
      <c r="B2637" s="241"/>
      <c r="C2637" s="242"/>
      <c r="D2637" s="243" t="s">
        <v>162</v>
      </c>
      <c r="E2637" s="244" t="s">
        <v>34</v>
      </c>
      <c r="F2637" s="245" t="s">
        <v>168</v>
      </c>
      <c r="G2637" s="242"/>
      <c r="H2637" s="246">
        <v>1</v>
      </c>
      <c r="I2637" s="247"/>
      <c r="J2637" s="242"/>
      <c r="K2637" s="242"/>
      <c r="L2637" s="248"/>
      <c r="M2637" s="249"/>
      <c r="N2637" s="250"/>
      <c r="O2637" s="250"/>
      <c r="P2637" s="250"/>
      <c r="Q2637" s="250"/>
      <c r="R2637" s="250"/>
      <c r="S2637" s="250"/>
      <c r="T2637" s="251"/>
      <c r="AT2637" s="252" t="s">
        <v>162</v>
      </c>
      <c r="AU2637" s="252" t="s">
        <v>95</v>
      </c>
      <c r="AV2637" s="14" t="s">
        <v>160</v>
      </c>
      <c r="AW2637" s="14" t="s">
        <v>41</v>
      </c>
      <c r="AX2637" s="14" t="s">
        <v>84</v>
      </c>
      <c r="AY2637" s="252" t="s">
        <v>153</v>
      </c>
    </row>
    <row r="2638" spans="2:65" s="1" customFormat="1" ht="22.5" customHeight="1">
      <c r="B2638" s="43"/>
      <c r="C2638" s="206" t="s">
        <v>2185</v>
      </c>
      <c r="D2638" s="206" t="s">
        <v>155</v>
      </c>
      <c r="E2638" s="207" t="s">
        <v>2186</v>
      </c>
      <c r="F2638" s="208" t="s">
        <v>2187</v>
      </c>
      <c r="G2638" s="209" t="s">
        <v>318</v>
      </c>
      <c r="H2638" s="210">
        <v>2</v>
      </c>
      <c r="I2638" s="211"/>
      <c r="J2638" s="212">
        <f>ROUND(I2638*H2638,2)</f>
        <v>0</v>
      </c>
      <c r="K2638" s="208" t="s">
        <v>34</v>
      </c>
      <c r="L2638" s="63"/>
      <c r="M2638" s="213" t="s">
        <v>34</v>
      </c>
      <c r="N2638" s="214" t="s">
        <v>48</v>
      </c>
      <c r="O2638" s="44"/>
      <c r="P2638" s="215">
        <f>O2638*H2638</f>
        <v>0</v>
      </c>
      <c r="Q2638" s="215">
        <v>0</v>
      </c>
      <c r="R2638" s="215">
        <f>Q2638*H2638</f>
        <v>0</v>
      </c>
      <c r="S2638" s="215">
        <v>0</v>
      </c>
      <c r="T2638" s="216">
        <f>S2638*H2638</f>
        <v>0</v>
      </c>
      <c r="AR2638" s="25" t="s">
        <v>160</v>
      </c>
      <c r="AT2638" s="25" t="s">
        <v>155</v>
      </c>
      <c r="AU2638" s="25" t="s">
        <v>95</v>
      </c>
      <c r="AY2638" s="25" t="s">
        <v>153</v>
      </c>
      <c r="BE2638" s="217">
        <f>IF(N2638="základní",J2638,0)</f>
        <v>0</v>
      </c>
      <c r="BF2638" s="217">
        <f>IF(N2638="snížená",J2638,0)</f>
        <v>0</v>
      </c>
      <c r="BG2638" s="217">
        <f>IF(N2638="zákl. přenesená",J2638,0)</f>
        <v>0</v>
      </c>
      <c r="BH2638" s="217">
        <f>IF(N2638="sníž. přenesená",J2638,0)</f>
        <v>0</v>
      </c>
      <c r="BI2638" s="217">
        <f>IF(N2638="nulová",J2638,0)</f>
        <v>0</v>
      </c>
      <c r="BJ2638" s="25" t="s">
        <v>84</v>
      </c>
      <c r="BK2638" s="217">
        <f>ROUND(I2638*H2638,2)</f>
        <v>0</v>
      </c>
      <c r="BL2638" s="25" t="s">
        <v>160</v>
      </c>
      <c r="BM2638" s="25" t="s">
        <v>2188</v>
      </c>
    </row>
    <row r="2639" spans="2:51" s="13" customFormat="1" ht="13.5">
      <c r="B2639" s="230"/>
      <c r="C2639" s="231"/>
      <c r="D2639" s="220" t="s">
        <v>162</v>
      </c>
      <c r="E2639" s="232" t="s">
        <v>34</v>
      </c>
      <c r="F2639" s="233" t="s">
        <v>86</v>
      </c>
      <c r="G2639" s="231"/>
      <c r="H2639" s="234">
        <v>2</v>
      </c>
      <c r="I2639" s="235"/>
      <c r="J2639" s="231"/>
      <c r="K2639" s="231"/>
      <c r="L2639" s="236"/>
      <c r="M2639" s="237"/>
      <c r="N2639" s="238"/>
      <c r="O2639" s="238"/>
      <c r="P2639" s="238"/>
      <c r="Q2639" s="238"/>
      <c r="R2639" s="238"/>
      <c r="S2639" s="238"/>
      <c r="T2639" s="239"/>
      <c r="AT2639" s="240" t="s">
        <v>162</v>
      </c>
      <c r="AU2639" s="240" t="s">
        <v>95</v>
      </c>
      <c r="AV2639" s="13" t="s">
        <v>86</v>
      </c>
      <c r="AW2639" s="13" t="s">
        <v>41</v>
      </c>
      <c r="AX2639" s="13" t="s">
        <v>77</v>
      </c>
      <c r="AY2639" s="240" t="s">
        <v>153</v>
      </c>
    </row>
    <row r="2640" spans="2:51" s="14" customFormat="1" ht="13.5">
      <c r="B2640" s="241"/>
      <c r="C2640" s="242"/>
      <c r="D2640" s="243" t="s">
        <v>162</v>
      </c>
      <c r="E2640" s="244" t="s">
        <v>34</v>
      </c>
      <c r="F2640" s="245" t="s">
        <v>168</v>
      </c>
      <c r="G2640" s="242"/>
      <c r="H2640" s="246">
        <v>2</v>
      </c>
      <c r="I2640" s="247"/>
      <c r="J2640" s="242"/>
      <c r="K2640" s="242"/>
      <c r="L2640" s="248"/>
      <c r="M2640" s="249"/>
      <c r="N2640" s="250"/>
      <c r="O2640" s="250"/>
      <c r="P2640" s="250"/>
      <c r="Q2640" s="250"/>
      <c r="R2640" s="250"/>
      <c r="S2640" s="250"/>
      <c r="T2640" s="251"/>
      <c r="AT2640" s="252" t="s">
        <v>162</v>
      </c>
      <c r="AU2640" s="252" t="s">
        <v>95</v>
      </c>
      <c r="AV2640" s="14" t="s">
        <v>160</v>
      </c>
      <c r="AW2640" s="14" t="s">
        <v>41</v>
      </c>
      <c r="AX2640" s="14" t="s">
        <v>84</v>
      </c>
      <c r="AY2640" s="252" t="s">
        <v>153</v>
      </c>
    </row>
    <row r="2641" spans="2:65" s="1" customFormat="1" ht="22.5" customHeight="1">
      <c r="B2641" s="43"/>
      <c r="C2641" s="206" t="s">
        <v>2189</v>
      </c>
      <c r="D2641" s="206" t="s">
        <v>155</v>
      </c>
      <c r="E2641" s="207" t="s">
        <v>2190</v>
      </c>
      <c r="F2641" s="208" t="s">
        <v>2191</v>
      </c>
      <c r="G2641" s="209" t="s">
        <v>318</v>
      </c>
      <c r="H2641" s="210">
        <v>7</v>
      </c>
      <c r="I2641" s="211"/>
      <c r="J2641" s="212">
        <f>ROUND(I2641*H2641,2)</f>
        <v>0</v>
      </c>
      <c r="K2641" s="208" t="s">
        <v>34</v>
      </c>
      <c r="L2641" s="63"/>
      <c r="M2641" s="213" t="s">
        <v>34</v>
      </c>
      <c r="N2641" s="214" t="s">
        <v>48</v>
      </c>
      <c r="O2641" s="44"/>
      <c r="P2641" s="215">
        <f>O2641*H2641</f>
        <v>0</v>
      </c>
      <c r="Q2641" s="215">
        <v>0</v>
      </c>
      <c r="R2641" s="215">
        <f>Q2641*H2641</f>
        <v>0</v>
      </c>
      <c r="S2641" s="215">
        <v>0</v>
      </c>
      <c r="T2641" s="216">
        <f>S2641*H2641</f>
        <v>0</v>
      </c>
      <c r="AR2641" s="25" t="s">
        <v>160</v>
      </c>
      <c r="AT2641" s="25" t="s">
        <v>155</v>
      </c>
      <c r="AU2641" s="25" t="s">
        <v>95</v>
      </c>
      <c r="AY2641" s="25" t="s">
        <v>153</v>
      </c>
      <c r="BE2641" s="217">
        <f>IF(N2641="základní",J2641,0)</f>
        <v>0</v>
      </c>
      <c r="BF2641" s="217">
        <f>IF(N2641="snížená",J2641,0)</f>
        <v>0</v>
      </c>
      <c r="BG2641" s="217">
        <f>IF(N2641="zákl. přenesená",J2641,0)</f>
        <v>0</v>
      </c>
      <c r="BH2641" s="217">
        <f>IF(N2641="sníž. přenesená",J2641,0)</f>
        <v>0</v>
      </c>
      <c r="BI2641" s="217">
        <f>IF(N2641="nulová",J2641,0)</f>
        <v>0</v>
      </c>
      <c r="BJ2641" s="25" t="s">
        <v>84</v>
      </c>
      <c r="BK2641" s="217">
        <f>ROUND(I2641*H2641,2)</f>
        <v>0</v>
      </c>
      <c r="BL2641" s="25" t="s">
        <v>160</v>
      </c>
      <c r="BM2641" s="25" t="s">
        <v>2192</v>
      </c>
    </row>
    <row r="2642" spans="2:51" s="13" customFormat="1" ht="13.5">
      <c r="B2642" s="230"/>
      <c r="C2642" s="231"/>
      <c r="D2642" s="220" t="s">
        <v>162</v>
      </c>
      <c r="E2642" s="232" t="s">
        <v>34</v>
      </c>
      <c r="F2642" s="233" t="s">
        <v>211</v>
      </c>
      <c r="G2642" s="231"/>
      <c r="H2642" s="234">
        <v>7</v>
      </c>
      <c r="I2642" s="235"/>
      <c r="J2642" s="231"/>
      <c r="K2642" s="231"/>
      <c r="L2642" s="236"/>
      <c r="M2642" s="237"/>
      <c r="N2642" s="238"/>
      <c r="O2642" s="238"/>
      <c r="P2642" s="238"/>
      <c r="Q2642" s="238"/>
      <c r="R2642" s="238"/>
      <c r="S2642" s="238"/>
      <c r="T2642" s="239"/>
      <c r="AT2642" s="240" t="s">
        <v>162</v>
      </c>
      <c r="AU2642" s="240" t="s">
        <v>95</v>
      </c>
      <c r="AV2642" s="13" t="s">
        <v>86</v>
      </c>
      <c r="AW2642" s="13" t="s">
        <v>41</v>
      </c>
      <c r="AX2642" s="13" t="s">
        <v>77</v>
      </c>
      <c r="AY2642" s="240" t="s">
        <v>153</v>
      </c>
    </row>
    <row r="2643" spans="2:51" s="14" customFormat="1" ht="13.5">
      <c r="B2643" s="241"/>
      <c r="C2643" s="242"/>
      <c r="D2643" s="243" t="s">
        <v>162</v>
      </c>
      <c r="E2643" s="244" t="s">
        <v>34</v>
      </c>
      <c r="F2643" s="245" t="s">
        <v>168</v>
      </c>
      <c r="G2643" s="242"/>
      <c r="H2643" s="246">
        <v>7</v>
      </c>
      <c r="I2643" s="247"/>
      <c r="J2643" s="242"/>
      <c r="K2643" s="242"/>
      <c r="L2643" s="248"/>
      <c r="M2643" s="249"/>
      <c r="N2643" s="250"/>
      <c r="O2643" s="250"/>
      <c r="P2643" s="250"/>
      <c r="Q2643" s="250"/>
      <c r="R2643" s="250"/>
      <c r="S2643" s="250"/>
      <c r="T2643" s="251"/>
      <c r="AT2643" s="252" t="s">
        <v>162</v>
      </c>
      <c r="AU2643" s="252" t="s">
        <v>95</v>
      </c>
      <c r="AV2643" s="14" t="s">
        <v>160</v>
      </c>
      <c r="AW2643" s="14" t="s">
        <v>41</v>
      </c>
      <c r="AX2643" s="14" t="s">
        <v>84</v>
      </c>
      <c r="AY2643" s="252" t="s">
        <v>153</v>
      </c>
    </row>
    <row r="2644" spans="2:65" s="1" customFormat="1" ht="22.5" customHeight="1">
      <c r="B2644" s="43"/>
      <c r="C2644" s="206" t="s">
        <v>2193</v>
      </c>
      <c r="D2644" s="206" t="s">
        <v>155</v>
      </c>
      <c r="E2644" s="207" t="s">
        <v>2194</v>
      </c>
      <c r="F2644" s="208" t="s">
        <v>2195</v>
      </c>
      <c r="G2644" s="209" t="s">
        <v>318</v>
      </c>
      <c r="H2644" s="210">
        <v>2</v>
      </c>
      <c r="I2644" s="211"/>
      <c r="J2644" s="212">
        <f>ROUND(I2644*H2644,2)</f>
        <v>0</v>
      </c>
      <c r="K2644" s="208" t="s">
        <v>34</v>
      </c>
      <c r="L2644" s="63"/>
      <c r="M2644" s="213" t="s">
        <v>34</v>
      </c>
      <c r="N2644" s="214" t="s">
        <v>48</v>
      </c>
      <c r="O2644" s="44"/>
      <c r="P2644" s="215">
        <f>O2644*H2644</f>
        <v>0</v>
      </c>
      <c r="Q2644" s="215">
        <v>0</v>
      </c>
      <c r="R2644" s="215">
        <f>Q2644*H2644</f>
        <v>0</v>
      </c>
      <c r="S2644" s="215">
        <v>0</v>
      </c>
      <c r="T2644" s="216">
        <f>S2644*H2644</f>
        <v>0</v>
      </c>
      <c r="AR2644" s="25" t="s">
        <v>160</v>
      </c>
      <c r="AT2644" s="25" t="s">
        <v>155</v>
      </c>
      <c r="AU2644" s="25" t="s">
        <v>95</v>
      </c>
      <c r="AY2644" s="25" t="s">
        <v>153</v>
      </c>
      <c r="BE2644" s="217">
        <f>IF(N2644="základní",J2644,0)</f>
        <v>0</v>
      </c>
      <c r="BF2644" s="217">
        <f>IF(N2644="snížená",J2644,0)</f>
        <v>0</v>
      </c>
      <c r="BG2644" s="217">
        <f>IF(N2644="zákl. přenesená",J2644,0)</f>
        <v>0</v>
      </c>
      <c r="BH2644" s="217">
        <f>IF(N2644="sníž. přenesená",J2644,0)</f>
        <v>0</v>
      </c>
      <c r="BI2644" s="217">
        <f>IF(N2644="nulová",J2644,0)</f>
        <v>0</v>
      </c>
      <c r="BJ2644" s="25" t="s">
        <v>84</v>
      </c>
      <c r="BK2644" s="217">
        <f>ROUND(I2644*H2644,2)</f>
        <v>0</v>
      </c>
      <c r="BL2644" s="25" t="s">
        <v>160</v>
      </c>
      <c r="BM2644" s="25" t="s">
        <v>2196</v>
      </c>
    </row>
    <row r="2645" spans="2:51" s="13" customFormat="1" ht="13.5">
      <c r="B2645" s="230"/>
      <c r="C2645" s="231"/>
      <c r="D2645" s="220" t="s">
        <v>162</v>
      </c>
      <c r="E2645" s="232" t="s">
        <v>34</v>
      </c>
      <c r="F2645" s="233" t="s">
        <v>86</v>
      </c>
      <c r="G2645" s="231"/>
      <c r="H2645" s="234">
        <v>2</v>
      </c>
      <c r="I2645" s="235"/>
      <c r="J2645" s="231"/>
      <c r="K2645" s="231"/>
      <c r="L2645" s="236"/>
      <c r="M2645" s="237"/>
      <c r="N2645" s="238"/>
      <c r="O2645" s="238"/>
      <c r="P2645" s="238"/>
      <c r="Q2645" s="238"/>
      <c r="R2645" s="238"/>
      <c r="S2645" s="238"/>
      <c r="T2645" s="239"/>
      <c r="AT2645" s="240" t="s">
        <v>162</v>
      </c>
      <c r="AU2645" s="240" t="s">
        <v>95</v>
      </c>
      <c r="AV2645" s="13" t="s">
        <v>86</v>
      </c>
      <c r="AW2645" s="13" t="s">
        <v>41</v>
      </c>
      <c r="AX2645" s="13" t="s">
        <v>77</v>
      </c>
      <c r="AY2645" s="240" t="s">
        <v>153</v>
      </c>
    </row>
    <row r="2646" spans="2:51" s="14" customFormat="1" ht="13.5">
      <c r="B2646" s="241"/>
      <c r="C2646" s="242"/>
      <c r="D2646" s="243" t="s">
        <v>162</v>
      </c>
      <c r="E2646" s="244" t="s">
        <v>34</v>
      </c>
      <c r="F2646" s="245" t="s">
        <v>168</v>
      </c>
      <c r="G2646" s="242"/>
      <c r="H2646" s="246">
        <v>2</v>
      </c>
      <c r="I2646" s="247"/>
      <c r="J2646" s="242"/>
      <c r="K2646" s="242"/>
      <c r="L2646" s="248"/>
      <c r="M2646" s="249"/>
      <c r="N2646" s="250"/>
      <c r="O2646" s="250"/>
      <c r="P2646" s="250"/>
      <c r="Q2646" s="250"/>
      <c r="R2646" s="250"/>
      <c r="S2646" s="250"/>
      <c r="T2646" s="251"/>
      <c r="AT2646" s="252" t="s">
        <v>162</v>
      </c>
      <c r="AU2646" s="252" t="s">
        <v>95</v>
      </c>
      <c r="AV2646" s="14" t="s">
        <v>160</v>
      </c>
      <c r="AW2646" s="14" t="s">
        <v>41</v>
      </c>
      <c r="AX2646" s="14" t="s">
        <v>84</v>
      </c>
      <c r="AY2646" s="252" t="s">
        <v>153</v>
      </c>
    </row>
    <row r="2647" spans="2:65" s="1" customFormat="1" ht="22.5" customHeight="1">
      <c r="B2647" s="43"/>
      <c r="C2647" s="206" t="s">
        <v>2197</v>
      </c>
      <c r="D2647" s="206" t="s">
        <v>155</v>
      </c>
      <c r="E2647" s="207" t="s">
        <v>2198</v>
      </c>
      <c r="F2647" s="208" t="s">
        <v>2199</v>
      </c>
      <c r="G2647" s="209" t="s">
        <v>318</v>
      </c>
      <c r="H2647" s="210">
        <v>1</v>
      </c>
      <c r="I2647" s="211"/>
      <c r="J2647" s="212">
        <f>ROUND(I2647*H2647,2)</f>
        <v>0</v>
      </c>
      <c r="K2647" s="208" t="s">
        <v>34</v>
      </c>
      <c r="L2647" s="63"/>
      <c r="M2647" s="213" t="s">
        <v>34</v>
      </c>
      <c r="N2647" s="214" t="s">
        <v>48</v>
      </c>
      <c r="O2647" s="44"/>
      <c r="P2647" s="215">
        <f>O2647*H2647</f>
        <v>0</v>
      </c>
      <c r="Q2647" s="215">
        <v>0</v>
      </c>
      <c r="R2647" s="215">
        <f>Q2647*H2647</f>
        <v>0</v>
      </c>
      <c r="S2647" s="215">
        <v>0</v>
      </c>
      <c r="T2647" s="216">
        <f>S2647*H2647</f>
        <v>0</v>
      </c>
      <c r="AR2647" s="25" t="s">
        <v>160</v>
      </c>
      <c r="AT2647" s="25" t="s">
        <v>155</v>
      </c>
      <c r="AU2647" s="25" t="s">
        <v>95</v>
      </c>
      <c r="AY2647" s="25" t="s">
        <v>153</v>
      </c>
      <c r="BE2647" s="217">
        <f>IF(N2647="základní",J2647,0)</f>
        <v>0</v>
      </c>
      <c r="BF2647" s="217">
        <f>IF(N2647="snížená",J2647,0)</f>
        <v>0</v>
      </c>
      <c r="BG2647" s="217">
        <f>IF(N2647="zákl. přenesená",J2647,0)</f>
        <v>0</v>
      </c>
      <c r="BH2647" s="217">
        <f>IF(N2647="sníž. přenesená",J2647,0)</f>
        <v>0</v>
      </c>
      <c r="BI2647" s="217">
        <f>IF(N2647="nulová",J2647,0)</f>
        <v>0</v>
      </c>
      <c r="BJ2647" s="25" t="s">
        <v>84</v>
      </c>
      <c r="BK2647" s="217">
        <f>ROUND(I2647*H2647,2)</f>
        <v>0</v>
      </c>
      <c r="BL2647" s="25" t="s">
        <v>160</v>
      </c>
      <c r="BM2647" s="25" t="s">
        <v>2200</v>
      </c>
    </row>
    <row r="2648" spans="2:51" s="13" customFormat="1" ht="13.5">
      <c r="B2648" s="230"/>
      <c r="C2648" s="231"/>
      <c r="D2648" s="220" t="s">
        <v>162</v>
      </c>
      <c r="E2648" s="232" t="s">
        <v>34</v>
      </c>
      <c r="F2648" s="233" t="s">
        <v>84</v>
      </c>
      <c r="G2648" s="231"/>
      <c r="H2648" s="234">
        <v>1</v>
      </c>
      <c r="I2648" s="235"/>
      <c r="J2648" s="231"/>
      <c r="K2648" s="231"/>
      <c r="L2648" s="236"/>
      <c r="M2648" s="237"/>
      <c r="N2648" s="238"/>
      <c r="O2648" s="238"/>
      <c r="P2648" s="238"/>
      <c r="Q2648" s="238"/>
      <c r="R2648" s="238"/>
      <c r="S2648" s="238"/>
      <c r="T2648" s="239"/>
      <c r="AT2648" s="240" t="s">
        <v>162</v>
      </c>
      <c r="AU2648" s="240" t="s">
        <v>95</v>
      </c>
      <c r="AV2648" s="13" t="s">
        <v>86</v>
      </c>
      <c r="AW2648" s="13" t="s">
        <v>41</v>
      </c>
      <c r="AX2648" s="13" t="s">
        <v>77</v>
      </c>
      <c r="AY2648" s="240" t="s">
        <v>153</v>
      </c>
    </row>
    <row r="2649" spans="2:51" s="14" customFormat="1" ht="13.5">
      <c r="B2649" s="241"/>
      <c r="C2649" s="242"/>
      <c r="D2649" s="220" t="s">
        <v>162</v>
      </c>
      <c r="E2649" s="253" t="s">
        <v>34</v>
      </c>
      <c r="F2649" s="254" t="s">
        <v>168</v>
      </c>
      <c r="G2649" s="242"/>
      <c r="H2649" s="255">
        <v>1</v>
      </c>
      <c r="I2649" s="247"/>
      <c r="J2649" s="242"/>
      <c r="K2649" s="242"/>
      <c r="L2649" s="248"/>
      <c r="M2649" s="249"/>
      <c r="N2649" s="250"/>
      <c r="O2649" s="250"/>
      <c r="P2649" s="250"/>
      <c r="Q2649" s="250"/>
      <c r="R2649" s="250"/>
      <c r="S2649" s="250"/>
      <c r="T2649" s="251"/>
      <c r="AT2649" s="252" t="s">
        <v>162</v>
      </c>
      <c r="AU2649" s="252" t="s">
        <v>95</v>
      </c>
      <c r="AV2649" s="14" t="s">
        <v>160</v>
      </c>
      <c r="AW2649" s="14" t="s">
        <v>41</v>
      </c>
      <c r="AX2649" s="14" t="s">
        <v>84</v>
      </c>
      <c r="AY2649" s="252" t="s">
        <v>153</v>
      </c>
    </row>
    <row r="2650" spans="2:63" s="11" customFormat="1" ht="22.35" customHeight="1">
      <c r="B2650" s="189"/>
      <c r="C2650" s="190"/>
      <c r="D2650" s="203" t="s">
        <v>76</v>
      </c>
      <c r="E2650" s="204" t="s">
        <v>2201</v>
      </c>
      <c r="F2650" s="204" t="s">
        <v>2202</v>
      </c>
      <c r="G2650" s="190"/>
      <c r="H2650" s="190"/>
      <c r="I2650" s="193"/>
      <c r="J2650" s="205">
        <f>BK2650</f>
        <v>0</v>
      </c>
      <c r="K2650" s="190"/>
      <c r="L2650" s="195"/>
      <c r="M2650" s="196"/>
      <c r="N2650" s="197"/>
      <c r="O2650" s="197"/>
      <c r="P2650" s="198">
        <f>SUM(P2651:P2653)</f>
        <v>0</v>
      </c>
      <c r="Q2650" s="197"/>
      <c r="R2650" s="198">
        <f>SUM(R2651:R2653)</f>
        <v>0</v>
      </c>
      <c r="S2650" s="197"/>
      <c r="T2650" s="199">
        <f>SUM(T2651:T2653)</f>
        <v>0</v>
      </c>
      <c r="AR2650" s="200" t="s">
        <v>86</v>
      </c>
      <c r="AT2650" s="201" t="s">
        <v>76</v>
      </c>
      <c r="AU2650" s="201" t="s">
        <v>86</v>
      </c>
      <c r="AY2650" s="200" t="s">
        <v>153</v>
      </c>
      <c r="BK2650" s="202">
        <f>SUM(BK2651:BK2653)</f>
        <v>0</v>
      </c>
    </row>
    <row r="2651" spans="2:65" s="1" customFormat="1" ht="22.5" customHeight="1">
      <c r="B2651" s="43"/>
      <c r="C2651" s="206" t="s">
        <v>2203</v>
      </c>
      <c r="D2651" s="206" t="s">
        <v>155</v>
      </c>
      <c r="E2651" s="207" t="s">
        <v>2204</v>
      </c>
      <c r="F2651" s="208" t="s">
        <v>2205</v>
      </c>
      <c r="G2651" s="209" t="s">
        <v>318</v>
      </c>
      <c r="H2651" s="210">
        <v>8</v>
      </c>
      <c r="I2651" s="211"/>
      <c r="J2651" s="212">
        <f>ROUND(I2651*H2651,2)</f>
        <v>0</v>
      </c>
      <c r="K2651" s="208" t="s">
        <v>34</v>
      </c>
      <c r="L2651" s="63"/>
      <c r="M2651" s="213" t="s">
        <v>34</v>
      </c>
      <c r="N2651" s="214" t="s">
        <v>48</v>
      </c>
      <c r="O2651" s="44"/>
      <c r="P2651" s="215">
        <f>O2651*H2651</f>
        <v>0</v>
      </c>
      <c r="Q2651" s="215">
        <v>0</v>
      </c>
      <c r="R2651" s="215">
        <f>Q2651*H2651</f>
        <v>0</v>
      </c>
      <c r="S2651" s="215">
        <v>0</v>
      </c>
      <c r="T2651" s="216">
        <f>S2651*H2651</f>
        <v>0</v>
      </c>
      <c r="AR2651" s="25" t="s">
        <v>288</v>
      </c>
      <c r="AT2651" s="25" t="s">
        <v>155</v>
      </c>
      <c r="AU2651" s="25" t="s">
        <v>95</v>
      </c>
      <c r="AY2651" s="25" t="s">
        <v>153</v>
      </c>
      <c r="BE2651" s="217">
        <f>IF(N2651="základní",J2651,0)</f>
        <v>0</v>
      </c>
      <c r="BF2651" s="217">
        <f>IF(N2651="snížená",J2651,0)</f>
        <v>0</v>
      </c>
      <c r="BG2651" s="217">
        <f>IF(N2651="zákl. přenesená",J2651,0)</f>
        <v>0</v>
      </c>
      <c r="BH2651" s="217">
        <f>IF(N2651="sníž. přenesená",J2651,0)</f>
        <v>0</v>
      </c>
      <c r="BI2651" s="217">
        <f>IF(N2651="nulová",J2651,0)</f>
        <v>0</v>
      </c>
      <c r="BJ2651" s="25" t="s">
        <v>84</v>
      </c>
      <c r="BK2651" s="217">
        <f>ROUND(I2651*H2651,2)</f>
        <v>0</v>
      </c>
      <c r="BL2651" s="25" t="s">
        <v>288</v>
      </c>
      <c r="BM2651" s="25" t="s">
        <v>2206</v>
      </c>
    </row>
    <row r="2652" spans="2:51" s="13" customFormat="1" ht="13.5">
      <c r="B2652" s="230"/>
      <c r="C2652" s="231"/>
      <c r="D2652" s="220" t="s">
        <v>162</v>
      </c>
      <c r="E2652" s="232" t="s">
        <v>34</v>
      </c>
      <c r="F2652" s="233" t="s">
        <v>215</v>
      </c>
      <c r="G2652" s="231"/>
      <c r="H2652" s="234">
        <v>8</v>
      </c>
      <c r="I2652" s="235"/>
      <c r="J2652" s="231"/>
      <c r="K2652" s="231"/>
      <c r="L2652" s="236"/>
      <c r="M2652" s="237"/>
      <c r="N2652" s="238"/>
      <c r="O2652" s="238"/>
      <c r="P2652" s="238"/>
      <c r="Q2652" s="238"/>
      <c r="R2652" s="238"/>
      <c r="S2652" s="238"/>
      <c r="T2652" s="239"/>
      <c r="AT2652" s="240" t="s">
        <v>162</v>
      </c>
      <c r="AU2652" s="240" t="s">
        <v>95</v>
      </c>
      <c r="AV2652" s="13" t="s">
        <v>86</v>
      </c>
      <c r="AW2652" s="13" t="s">
        <v>41</v>
      </c>
      <c r="AX2652" s="13" t="s">
        <v>77</v>
      </c>
      <c r="AY2652" s="240" t="s">
        <v>153</v>
      </c>
    </row>
    <row r="2653" spans="2:51" s="14" customFormat="1" ht="13.5">
      <c r="B2653" s="241"/>
      <c r="C2653" s="242"/>
      <c r="D2653" s="220" t="s">
        <v>162</v>
      </c>
      <c r="E2653" s="253" t="s">
        <v>34</v>
      </c>
      <c r="F2653" s="254" t="s">
        <v>168</v>
      </c>
      <c r="G2653" s="242"/>
      <c r="H2653" s="255">
        <v>8</v>
      </c>
      <c r="I2653" s="247"/>
      <c r="J2653" s="242"/>
      <c r="K2653" s="242"/>
      <c r="L2653" s="248"/>
      <c r="M2653" s="249"/>
      <c r="N2653" s="250"/>
      <c r="O2653" s="250"/>
      <c r="P2653" s="250"/>
      <c r="Q2653" s="250"/>
      <c r="R2653" s="250"/>
      <c r="S2653" s="250"/>
      <c r="T2653" s="251"/>
      <c r="AT2653" s="252" t="s">
        <v>162</v>
      </c>
      <c r="AU2653" s="252" t="s">
        <v>95</v>
      </c>
      <c r="AV2653" s="14" t="s">
        <v>160</v>
      </c>
      <c r="AW2653" s="14" t="s">
        <v>41</v>
      </c>
      <c r="AX2653" s="14" t="s">
        <v>84</v>
      </c>
      <c r="AY2653" s="252" t="s">
        <v>153</v>
      </c>
    </row>
    <row r="2654" spans="2:63" s="11" customFormat="1" ht="22.35" customHeight="1">
      <c r="B2654" s="189"/>
      <c r="C2654" s="190"/>
      <c r="D2654" s="203" t="s">
        <v>76</v>
      </c>
      <c r="E2654" s="204" t="s">
        <v>2207</v>
      </c>
      <c r="F2654" s="204" t="s">
        <v>2208</v>
      </c>
      <c r="G2654" s="190"/>
      <c r="H2654" s="190"/>
      <c r="I2654" s="193"/>
      <c r="J2654" s="205">
        <f>BK2654</f>
        <v>0</v>
      </c>
      <c r="K2654" s="190"/>
      <c r="L2654" s="195"/>
      <c r="M2654" s="196"/>
      <c r="N2654" s="197"/>
      <c r="O2654" s="197"/>
      <c r="P2654" s="198">
        <f>SUM(P2655:P2660)</f>
        <v>0</v>
      </c>
      <c r="Q2654" s="197"/>
      <c r="R2654" s="198">
        <f>SUM(R2655:R2660)</f>
        <v>0</v>
      </c>
      <c r="S2654" s="197"/>
      <c r="T2654" s="199">
        <f>SUM(T2655:T2660)</f>
        <v>0</v>
      </c>
      <c r="AR2654" s="200" t="s">
        <v>86</v>
      </c>
      <c r="AT2654" s="201" t="s">
        <v>76</v>
      </c>
      <c r="AU2654" s="201" t="s">
        <v>86</v>
      </c>
      <c r="AY2654" s="200" t="s">
        <v>153</v>
      </c>
      <c r="BK2654" s="202">
        <f>SUM(BK2655:BK2660)</f>
        <v>0</v>
      </c>
    </row>
    <row r="2655" spans="2:65" s="1" customFormat="1" ht="22.5" customHeight="1">
      <c r="B2655" s="43"/>
      <c r="C2655" s="206" t="s">
        <v>2209</v>
      </c>
      <c r="D2655" s="206" t="s">
        <v>155</v>
      </c>
      <c r="E2655" s="207" t="s">
        <v>2210</v>
      </c>
      <c r="F2655" s="208" t="s">
        <v>2211</v>
      </c>
      <c r="G2655" s="209" t="s">
        <v>318</v>
      </c>
      <c r="H2655" s="210">
        <v>1</v>
      </c>
      <c r="I2655" s="211"/>
      <c r="J2655" s="212">
        <f>ROUND(I2655*H2655,2)</f>
        <v>0</v>
      </c>
      <c r="K2655" s="208" t="s">
        <v>34</v>
      </c>
      <c r="L2655" s="63"/>
      <c r="M2655" s="213" t="s">
        <v>34</v>
      </c>
      <c r="N2655" s="214" t="s">
        <v>48</v>
      </c>
      <c r="O2655" s="44"/>
      <c r="P2655" s="215">
        <f>O2655*H2655</f>
        <v>0</v>
      </c>
      <c r="Q2655" s="215">
        <v>0</v>
      </c>
      <c r="R2655" s="215">
        <f>Q2655*H2655</f>
        <v>0</v>
      </c>
      <c r="S2655" s="215">
        <v>0</v>
      </c>
      <c r="T2655" s="216">
        <f>S2655*H2655</f>
        <v>0</v>
      </c>
      <c r="AR2655" s="25" t="s">
        <v>288</v>
      </c>
      <c r="AT2655" s="25" t="s">
        <v>155</v>
      </c>
      <c r="AU2655" s="25" t="s">
        <v>95</v>
      </c>
      <c r="AY2655" s="25" t="s">
        <v>153</v>
      </c>
      <c r="BE2655" s="217">
        <f>IF(N2655="základní",J2655,0)</f>
        <v>0</v>
      </c>
      <c r="BF2655" s="217">
        <f>IF(N2655="snížená",J2655,0)</f>
        <v>0</v>
      </c>
      <c r="BG2655" s="217">
        <f>IF(N2655="zákl. přenesená",J2655,0)</f>
        <v>0</v>
      </c>
      <c r="BH2655" s="217">
        <f>IF(N2655="sníž. přenesená",J2655,0)</f>
        <v>0</v>
      </c>
      <c r="BI2655" s="217">
        <f>IF(N2655="nulová",J2655,0)</f>
        <v>0</v>
      </c>
      <c r="BJ2655" s="25" t="s">
        <v>84</v>
      </c>
      <c r="BK2655" s="217">
        <f>ROUND(I2655*H2655,2)</f>
        <v>0</v>
      </c>
      <c r="BL2655" s="25" t="s">
        <v>288</v>
      </c>
      <c r="BM2655" s="25" t="s">
        <v>2212</v>
      </c>
    </row>
    <row r="2656" spans="2:51" s="13" customFormat="1" ht="13.5">
      <c r="B2656" s="230"/>
      <c r="C2656" s="231"/>
      <c r="D2656" s="220" t="s">
        <v>162</v>
      </c>
      <c r="E2656" s="232" t="s">
        <v>34</v>
      </c>
      <c r="F2656" s="233" t="s">
        <v>84</v>
      </c>
      <c r="G2656" s="231"/>
      <c r="H2656" s="234">
        <v>1</v>
      </c>
      <c r="I2656" s="235"/>
      <c r="J2656" s="231"/>
      <c r="K2656" s="231"/>
      <c r="L2656" s="236"/>
      <c r="M2656" s="237"/>
      <c r="N2656" s="238"/>
      <c r="O2656" s="238"/>
      <c r="P2656" s="238"/>
      <c r="Q2656" s="238"/>
      <c r="R2656" s="238"/>
      <c r="S2656" s="238"/>
      <c r="T2656" s="239"/>
      <c r="AT2656" s="240" t="s">
        <v>162</v>
      </c>
      <c r="AU2656" s="240" t="s">
        <v>95</v>
      </c>
      <c r="AV2656" s="13" t="s">
        <v>86</v>
      </c>
      <c r="AW2656" s="13" t="s">
        <v>41</v>
      </c>
      <c r="AX2656" s="13" t="s">
        <v>77</v>
      </c>
      <c r="AY2656" s="240" t="s">
        <v>153</v>
      </c>
    </row>
    <row r="2657" spans="2:51" s="14" customFormat="1" ht="13.5">
      <c r="B2657" s="241"/>
      <c r="C2657" s="242"/>
      <c r="D2657" s="243" t="s">
        <v>162</v>
      </c>
      <c r="E2657" s="244" t="s">
        <v>34</v>
      </c>
      <c r="F2657" s="245" t="s">
        <v>168</v>
      </c>
      <c r="G2657" s="242"/>
      <c r="H2657" s="246">
        <v>1</v>
      </c>
      <c r="I2657" s="247"/>
      <c r="J2657" s="242"/>
      <c r="K2657" s="242"/>
      <c r="L2657" s="248"/>
      <c r="M2657" s="249"/>
      <c r="N2657" s="250"/>
      <c r="O2657" s="250"/>
      <c r="P2657" s="250"/>
      <c r="Q2657" s="250"/>
      <c r="R2657" s="250"/>
      <c r="S2657" s="250"/>
      <c r="T2657" s="251"/>
      <c r="AT2657" s="252" t="s">
        <v>162</v>
      </c>
      <c r="AU2657" s="252" t="s">
        <v>95</v>
      </c>
      <c r="AV2657" s="14" t="s">
        <v>160</v>
      </c>
      <c r="AW2657" s="14" t="s">
        <v>41</v>
      </c>
      <c r="AX2657" s="14" t="s">
        <v>84</v>
      </c>
      <c r="AY2657" s="252" t="s">
        <v>153</v>
      </c>
    </row>
    <row r="2658" spans="2:65" s="1" customFormat="1" ht="22.5" customHeight="1">
      <c r="B2658" s="43"/>
      <c r="C2658" s="206" t="s">
        <v>2213</v>
      </c>
      <c r="D2658" s="206" t="s">
        <v>155</v>
      </c>
      <c r="E2658" s="207" t="s">
        <v>2214</v>
      </c>
      <c r="F2658" s="208" t="s">
        <v>2215</v>
      </c>
      <c r="G2658" s="209" t="s">
        <v>318</v>
      </c>
      <c r="H2658" s="210">
        <v>4</v>
      </c>
      <c r="I2658" s="211"/>
      <c r="J2658" s="212">
        <f>ROUND(I2658*H2658,2)</f>
        <v>0</v>
      </c>
      <c r="K2658" s="208" t="s">
        <v>34</v>
      </c>
      <c r="L2658" s="63"/>
      <c r="M2658" s="213" t="s">
        <v>34</v>
      </c>
      <c r="N2658" s="214" t="s">
        <v>48</v>
      </c>
      <c r="O2658" s="44"/>
      <c r="P2658" s="215">
        <f>O2658*H2658</f>
        <v>0</v>
      </c>
      <c r="Q2658" s="215">
        <v>0</v>
      </c>
      <c r="R2658" s="215">
        <f>Q2658*H2658</f>
        <v>0</v>
      </c>
      <c r="S2658" s="215">
        <v>0</v>
      </c>
      <c r="T2658" s="216">
        <f>S2658*H2658</f>
        <v>0</v>
      </c>
      <c r="AR2658" s="25" t="s">
        <v>288</v>
      </c>
      <c r="AT2658" s="25" t="s">
        <v>155</v>
      </c>
      <c r="AU2658" s="25" t="s">
        <v>95</v>
      </c>
      <c r="AY2658" s="25" t="s">
        <v>153</v>
      </c>
      <c r="BE2658" s="217">
        <f>IF(N2658="základní",J2658,0)</f>
        <v>0</v>
      </c>
      <c r="BF2658" s="217">
        <f>IF(N2658="snížená",J2658,0)</f>
        <v>0</v>
      </c>
      <c r="BG2658" s="217">
        <f>IF(N2658="zákl. přenesená",J2658,0)</f>
        <v>0</v>
      </c>
      <c r="BH2658" s="217">
        <f>IF(N2658="sníž. přenesená",J2658,0)</f>
        <v>0</v>
      </c>
      <c r="BI2658" s="217">
        <f>IF(N2658="nulová",J2658,0)</f>
        <v>0</v>
      </c>
      <c r="BJ2658" s="25" t="s">
        <v>84</v>
      </c>
      <c r="BK2658" s="217">
        <f>ROUND(I2658*H2658,2)</f>
        <v>0</v>
      </c>
      <c r="BL2658" s="25" t="s">
        <v>288</v>
      </c>
      <c r="BM2658" s="25" t="s">
        <v>2216</v>
      </c>
    </row>
    <row r="2659" spans="2:51" s="13" customFormat="1" ht="13.5">
      <c r="B2659" s="230"/>
      <c r="C2659" s="231"/>
      <c r="D2659" s="220" t="s">
        <v>162</v>
      </c>
      <c r="E2659" s="232" t="s">
        <v>34</v>
      </c>
      <c r="F2659" s="233" t="s">
        <v>160</v>
      </c>
      <c r="G2659" s="231"/>
      <c r="H2659" s="234">
        <v>4</v>
      </c>
      <c r="I2659" s="235"/>
      <c r="J2659" s="231"/>
      <c r="K2659" s="231"/>
      <c r="L2659" s="236"/>
      <c r="M2659" s="237"/>
      <c r="N2659" s="238"/>
      <c r="O2659" s="238"/>
      <c r="P2659" s="238"/>
      <c r="Q2659" s="238"/>
      <c r="R2659" s="238"/>
      <c r="S2659" s="238"/>
      <c r="T2659" s="239"/>
      <c r="AT2659" s="240" t="s">
        <v>162</v>
      </c>
      <c r="AU2659" s="240" t="s">
        <v>95</v>
      </c>
      <c r="AV2659" s="13" t="s">
        <v>86</v>
      </c>
      <c r="AW2659" s="13" t="s">
        <v>41</v>
      </c>
      <c r="AX2659" s="13" t="s">
        <v>77</v>
      </c>
      <c r="AY2659" s="240" t="s">
        <v>153</v>
      </c>
    </row>
    <row r="2660" spans="2:51" s="14" customFormat="1" ht="13.5">
      <c r="B2660" s="241"/>
      <c r="C2660" s="242"/>
      <c r="D2660" s="220" t="s">
        <v>162</v>
      </c>
      <c r="E2660" s="253" t="s">
        <v>34</v>
      </c>
      <c r="F2660" s="254" t="s">
        <v>168</v>
      </c>
      <c r="G2660" s="242"/>
      <c r="H2660" s="255">
        <v>4</v>
      </c>
      <c r="I2660" s="247"/>
      <c r="J2660" s="242"/>
      <c r="K2660" s="242"/>
      <c r="L2660" s="248"/>
      <c r="M2660" s="249"/>
      <c r="N2660" s="250"/>
      <c r="O2660" s="250"/>
      <c r="P2660" s="250"/>
      <c r="Q2660" s="250"/>
      <c r="R2660" s="250"/>
      <c r="S2660" s="250"/>
      <c r="T2660" s="251"/>
      <c r="AT2660" s="252" t="s">
        <v>162</v>
      </c>
      <c r="AU2660" s="252" t="s">
        <v>95</v>
      </c>
      <c r="AV2660" s="14" t="s">
        <v>160</v>
      </c>
      <c r="AW2660" s="14" t="s">
        <v>41</v>
      </c>
      <c r="AX2660" s="14" t="s">
        <v>84</v>
      </c>
      <c r="AY2660" s="252" t="s">
        <v>153</v>
      </c>
    </row>
    <row r="2661" spans="2:63" s="11" customFormat="1" ht="22.35" customHeight="1">
      <c r="B2661" s="189"/>
      <c r="C2661" s="190"/>
      <c r="D2661" s="203" t="s">
        <v>76</v>
      </c>
      <c r="E2661" s="204" t="s">
        <v>2217</v>
      </c>
      <c r="F2661" s="204" t="s">
        <v>2218</v>
      </c>
      <c r="G2661" s="190"/>
      <c r="H2661" s="190"/>
      <c r="I2661" s="193"/>
      <c r="J2661" s="205">
        <f>BK2661</f>
        <v>0</v>
      </c>
      <c r="K2661" s="190"/>
      <c r="L2661" s="195"/>
      <c r="M2661" s="196"/>
      <c r="N2661" s="197"/>
      <c r="O2661" s="197"/>
      <c r="P2661" s="198">
        <f>SUM(P2662:P2688)</f>
        <v>0</v>
      </c>
      <c r="Q2661" s="197"/>
      <c r="R2661" s="198">
        <f>SUM(R2662:R2688)</f>
        <v>0</v>
      </c>
      <c r="S2661" s="197"/>
      <c r="T2661" s="199">
        <f>SUM(T2662:T2688)</f>
        <v>0</v>
      </c>
      <c r="AR2661" s="200" t="s">
        <v>86</v>
      </c>
      <c r="AT2661" s="201" t="s">
        <v>76</v>
      </c>
      <c r="AU2661" s="201" t="s">
        <v>86</v>
      </c>
      <c r="AY2661" s="200" t="s">
        <v>153</v>
      </c>
      <c r="BK2661" s="202">
        <f>SUM(BK2662:BK2688)</f>
        <v>0</v>
      </c>
    </row>
    <row r="2662" spans="2:65" s="1" customFormat="1" ht="22.5" customHeight="1">
      <c r="B2662" s="43"/>
      <c r="C2662" s="206" t="s">
        <v>2219</v>
      </c>
      <c r="D2662" s="206" t="s">
        <v>155</v>
      </c>
      <c r="E2662" s="207" t="s">
        <v>2220</v>
      </c>
      <c r="F2662" s="208" t="s">
        <v>2221</v>
      </c>
      <c r="G2662" s="209" t="s">
        <v>318</v>
      </c>
      <c r="H2662" s="210">
        <v>4</v>
      </c>
      <c r="I2662" s="211"/>
      <c r="J2662" s="212">
        <f>ROUND(I2662*H2662,2)</f>
        <v>0</v>
      </c>
      <c r="K2662" s="208" t="s">
        <v>34</v>
      </c>
      <c r="L2662" s="63"/>
      <c r="M2662" s="213" t="s">
        <v>34</v>
      </c>
      <c r="N2662" s="214" t="s">
        <v>48</v>
      </c>
      <c r="O2662" s="44"/>
      <c r="P2662" s="215">
        <f>O2662*H2662</f>
        <v>0</v>
      </c>
      <c r="Q2662" s="215">
        <v>0</v>
      </c>
      <c r="R2662" s="215">
        <f>Q2662*H2662</f>
        <v>0</v>
      </c>
      <c r="S2662" s="215">
        <v>0</v>
      </c>
      <c r="T2662" s="216">
        <f>S2662*H2662</f>
        <v>0</v>
      </c>
      <c r="AR2662" s="25" t="s">
        <v>288</v>
      </c>
      <c r="AT2662" s="25" t="s">
        <v>155</v>
      </c>
      <c r="AU2662" s="25" t="s">
        <v>95</v>
      </c>
      <c r="AY2662" s="25" t="s">
        <v>153</v>
      </c>
      <c r="BE2662" s="217">
        <f>IF(N2662="základní",J2662,0)</f>
        <v>0</v>
      </c>
      <c r="BF2662" s="217">
        <f>IF(N2662="snížená",J2662,0)</f>
        <v>0</v>
      </c>
      <c r="BG2662" s="217">
        <f>IF(N2662="zákl. přenesená",J2662,0)</f>
        <v>0</v>
      </c>
      <c r="BH2662" s="217">
        <f>IF(N2662="sníž. přenesená",J2662,0)</f>
        <v>0</v>
      </c>
      <c r="BI2662" s="217">
        <f>IF(N2662="nulová",J2662,0)</f>
        <v>0</v>
      </c>
      <c r="BJ2662" s="25" t="s">
        <v>84</v>
      </c>
      <c r="BK2662" s="217">
        <f>ROUND(I2662*H2662,2)</f>
        <v>0</v>
      </c>
      <c r="BL2662" s="25" t="s">
        <v>288</v>
      </c>
      <c r="BM2662" s="25" t="s">
        <v>2222</v>
      </c>
    </row>
    <row r="2663" spans="2:51" s="13" customFormat="1" ht="13.5">
      <c r="B2663" s="230"/>
      <c r="C2663" s="231"/>
      <c r="D2663" s="220" t="s">
        <v>162</v>
      </c>
      <c r="E2663" s="232" t="s">
        <v>34</v>
      </c>
      <c r="F2663" s="233" t="s">
        <v>160</v>
      </c>
      <c r="G2663" s="231"/>
      <c r="H2663" s="234">
        <v>4</v>
      </c>
      <c r="I2663" s="235"/>
      <c r="J2663" s="231"/>
      <c r="K2663" s="231"/>
      <c r="L2663" s="236"/>
      <c r="M2663" s="237"/>
      <c r="N2663" s="238"/>
      <c r="O2663" s="238"/>
      <c r="P2663" s="238"/>
      <c r="Q2663" s="238"/>
      <c r="R2663" s="238"/>
      <c r="S2663" s="238"/>
      <c r="T2663" s="239"/>
      <c r="AT2663" s="240" t="s">
        <v>162</v>
      </c>
      <c r="AU2663" s="240" t="s">
        <v>95</v>
      </c>
      <c r="AV2663" s="13" t="s">
        <v>86</v>
      </c>
      <c r="AW2663" s="13" t="s">
        <v>41</v>
      </c>
      <c r="AX2663" s="13" t="s">
        <v>77</v>
      </c>
      <c r="AY2663" s="240" t="s">
        <v>153</v>
      </c>
    </row>
    <row r="2664" spans="2:51" s="14" customFormat="1" ht="13.5">
      <c r="B2664" s="241"/>
      <c r="C2664" s="242"/>
      <c r="D2664" s="243" t="s">
        <v>162</v>
      </c>
      <c r="E2664" s="244" t="s">
        <v>34</v>
      </c>
      <c r="F2664" s="245" t="s">
        <v>168</v>
      </c>
      <c r="G2664" s="242"/>
      <c r="H2664" s="246">
        <v>4</v>
      </c>
      <c r="I2664" s="247"/>
      <c r="J2664" s="242"/>
      <c r="K2664" s="242"/>
      <c r="L2664" s="248"/>
      <c r="M2664" s="249"/>
      <c r="N2664" s="250"/>
      <c r="O2664" s="250"/>
      <c r="P2664" s="250"/>
      <c r="Q2664" s="250"/>
      <c r="R2664" s="250"/>
      <c r="S2664" s="250"/>
      <c r="T2664" s="251"/>
      <c r="AT2664" s="252" t="s">
        <v>162</v>
      </c>
      <c r="AU2664" s="252" t="s">
        <v>95</v>
      </c>
      <c r="AV2664" s="14" t="s">
        <v>160</v>
      </c>
      <c r="AW2664" s="14" t="s">
        <v>41</v>
      </c>
      <c r="AX2664" s="14" t="s">
        <v>84</v>
      </c>
      <c r="AY2664" s="252" t="s">
        <v>153</v>
      </c>
    </row>
    <row r="2665" spans="2:65" s="1" customFormat="1" ht="22.5" customHeight="1">
      <c r="B2665" s="43"/>
      <c r="C2665" s="206" t="s">
        <v>2223</v>
      </c>
      <c r="D2665" s="206" t="s">
        <v>155</v>
      </c>
      <c r="E2665" s="207" t="s">
        <v>2224</v>
      </c>
      <c r="F2665" s="208" t="s">
        <v>2225</v>
      </c>
      <c r="G2665" s="209" t="s">
        <v>423</v>
      </c>
      <c r="H2665" s="210">
        <v>52</v>
      </c>
      <c r="I2665" s="211"/>
      <c r="J2665" s="212">
        <f>ROUND(I2665*H2665,2)</f>
        <v>0</v>
      </c>
      <c r="K2665" s="208" t="s">
        <v>34</v>
      </c>
      <c r="L2665" s="63"/>
      <c r="M2665" s="213" t="s">
        <v>34</v>
      </c>
      <c r="N2665" s="214" t="s">
        <v>48</v>
      </c>
      <c r="O2665" s="44"/>
      <c r="P2665" s="215">
        <f>O2665*H2665</f>
        <v>0</v>
      </c>
      <c r="Q2665" s="215">
        <v>0</v>
      </c>
      <c r="R2665" s="215">
        <f>Q2665*H2665</f>
        <v>0</v>
      </c>
      <c r="S2665" s="215">
        <v>0</v>
      </c>
      <c r="T2665" s="216">
        <f>S2665*H2665</f>
        <v>0</v>
      </c>
      <c r="AR2665" s="25" t="s">
        <v>288</v>
      </c>
      <c r="AT2665" s="25" t="s">
        <v>155</v>
      </c>
      <c r="AU2665" s="25" t="s">
        <v>95</v>
      </c>
      <c r="AY2665" s="25" t="s">
        <v>153</v>
      </c>
      <c r="BE2665" s="217">
        <f>IF(N2665="základní",J2665,0)</f>
        <v>0</v>
      </c>
      <c r="BF2665" s="217">
        <f>IF(N2665="snížená",J2665,0)</f>
        <v>0</v>
      </c>
      <c r="BG2665" s="217">
        <f>IF(N2665="zákl. přenesená",J2665,0)</f>
        <v>0</v>
      </c>
      <c r="BH2665" s="217">
        <f>IF(N2665="sníž. přenesená",J2665,0)</f>
        <v>0</v>
      </c>
      <c r="BI2665" s="217">
        <f>IF(N2665="nulová",J2665,0)</f>
        <v>0</v>
      </c>
      <c r="BJ2665" s="25" t="s">
        <v>84</v>
      </c>
      <c r="BK2665" s="217">
        <f>ROUND(I2665*H2665,2)</f>
        <v>0</v>
      </c>
      <c r="BL2665" s="25" t="s">
        <v>288</v>
      </c>
      <c r="BM2665" s="25" t="s">
        <v>2226</v>
      </c>
    </row>
    <row r="2666" spans="2:51" s="13" customFormat="1" ht="13.5">
      <c r="B2666" s="230"/>
      <c r="C2666" s="231"/>
      <c r="D2666" s="220" t="s">
        <v>162</v>
      </c>
      <c r="E2666" s="232" t="s">
        <v>34</v>
      </c>
      <c r="F2666" s="233" t="s">
        <v>2227</v>
      </c>
      <c r="G2666" s="231"/>
      <c r="H2666" s="234">
        <v>52</v>
      </c>
      <c r="I2666" s="235"/>
      <c r="J2666" s="231"/>
      <c r="K2666" s="231"/>
      <c r="L2666" s="236"/>
      <c r="M2666" s="237"/>
      <c r="N2666" s="238"/>
      <c r="O2666" s="238"/>
      <c r="P2666" s="238"/>
      <c r="Q2666" s="238"/>
      <c r="R2666" s="238"/>
      <c r="S2666" s="238"/>
      <c r="T2666" s="239"/>
      <c r="AT2666" s="240" t="s">
        <v>162</v>
      </c>
      <c r="AU2666" s="240" t="s">
        <v>95</v>
      </c>
      <c r="AV2666" s="13" t="s">
        <v>86</v>
      </c>
      <c r="AW2666" s="13" t="s">
        <v>41</v>
      </c>
      <c r="AX2666" s="13" t="s">
        <v>77</v>
      </c>
      <c r="AY2666" s="240" t="s">
        <v>153</v>
      </c>
    </row>
    <row r="2667" spans="2:51" s="14" customFormat="1" ht="13.5">
      <c r="B2667" s="241"/>
      <c r="C2667" s="242"/>
      <c r="D2667" s="243" t="s">
        <v>162</v>
      </c>
      <c r="E2667" s="244" t="s">
        <v>34</v>
      </c>
      <c r="F2667" s="245" t="s">
        <v>168</v>
      </c>
      <c r="G2667" s="242"/>
      <c r="H2667" s="246">
        <v>52</v>
      </c>
      <c r="I2667" s="247"/>
      <c r="J2667" s="242"/>
      <c r="K2667" s="242"/>
      <c r="L2667" s="248"/>
      <c r="M2667" s="249"/>
      <c r="N2667" s="250"/>
      <c r="O2667" s="250"/>
      <c r="P2667" s="250"/>
      <c r="Q2667" s="250"/>
      <c r="R2667" s="250"/>
      <c r="S2667" s="250"/>
      <c r="T2667" s="251"/>
      <c r="AT2667" s="252" t="s">
        <v>162</v>
      </c>
      <c r="AU2667" s="252" t="s">
        <v>95</v>
      </c>
      <c r="AV2667" s="14" t="s">
        <v>160</v>
      </c>
      <c r="AW2667" s="14" t="s">
        <v>41</v>
      </c>
      <c r="AX2667" s="14" t="s">
        <v>84</v>
      </c>
      <c r="AY2667" s="252" t="s">
        <v>153</v>
      </c>
    </row>
    <row r="2668" spans="2:65" s="1" customFormat="1" ht="22.5" customHeight="1">
      <c r="B2668" s="43"/>
      <c r="C2668" s="206" t="s">
        <v>2228</v>
      </c>
      <c r="D2668" s="206" t="s">
        <v>155</v>
      </c>
      <c r="E2668" s="207" t="s">
        <v>2229</v>
      </c>
      <c r="F2668" s="208" t="s">
        <v>2230</v>
      </c>
      <c r="G2668" s="209" t="s">
        <v>423</v>
      </c>
      <c r="H2668" s="210">
        <v>9</v>
      </c>
      <c r="I2668" s="211"/>
      <c r="J2668" s="212">
        <f>ROUND(I2668*H2668,2)</f>
        <v>0</v>
      </c>
      <c r="K2668" s="208" t="s">
        <v>34</v>
      </c>
      <c r="L2668" s="63"/>
      <c r="M2668" s="213" t="s">
        <v>34</v>
      </c>
      <c r="N2668" s="214" t="s">
        <v>48</v>
      </c>
      <c r="O2668" s="44"/>
      <c r="P2668" s="215">
        <f>O2668*H2668</f>
        <v>0</v>
      </c>
      <c r="Q2668" s="215">
        <v>0</v>
      </c>
      <c r="R2668" s="215">
        <f>Q2668*H2668</f>
        <v>0</v>
      </c>
      <c r="S2668" s="215">
        <v>0</v>
      </c>
      <c r="T2668" s="216">
        <f>S2668*H2668</f>
        <v>0</v>
      </c>
      <c r="AR2668" s="25" t="s">
        <v>288</v>
      </c>
      <c r="AT2668" s="25" t="s">
        <v>155</v>
      </c>
      <c r="AU2668" s="25" t="s">
        <v>95</v>
      </c>
      <c r="AY2668" s="25" t="s">
        <v>153</v>
      </c>
      <c r="BE2668" s="217">
        <f>IF(N2668="základní",J2668,0)</f>
        <v>0</v>
      </c>
      <c r="BF2668" s="217">
        <f>IF(N2668="snížená",J2668,0)</f>
        <v>0</v>
      </c>
      <c r="BG2668" s="217">
        <f>IF(N2668="zákl. přenesená",J2668,0)</f>
        <v>0</v>
      </c>
      <c r="BH2668" s="217">
        <f>IF(N2668="sníž. přenesená",J2668,0)</f>
        <v>0</v>
      </c>
      <c r="BI2668" s="217">
        <f>IF(N2668="nulová",J2668,0)</f>
        <v>0</v>
      </c>
      <c r="BJ2668" s="25" t="s">
        <v>84</v>
      </c>
      <c r="BK2668" s="217">
        <f>ROUND(I2668*H2668,2)</f>
        <v>0</v>
      </c>
      <c r="BL2668" s="25" t="s">
        <v>288</v>
      </c>
      <c r="BM2668" s="25" t="s">
        <v>2231</v>
      </c>
    </row>
    <row r="2669" spans="2:51" s="13" customFormat="1" ht="13.5">
      <c r="B2669" s="230"/>
      <c r="C2669" s="231"/>
      <c r="D2669" s="220" t="s">
        <v>162</v>
      </c>
      <c r="E2669" s="232" t="s">
        <v>34</v>
      </c>
      <c r="F2669" s="233" t="s">
        <v>2232</v>
      </c>
      <c r="G2669" s="231"/>
      <c r="H2669" s="234">
        <v>9</v>
      </c>
      <c r="I2669" s="235"/>
      <c r="J2669" s="231"/>
      <c r="K2669" s="231"/>
      <c r="L2669" s="236"/>
      <c r="M2669" s="237"/>
      <c r="N2669" s="238"/>
      <c r="O2669" s="238"/>
      <c r="P2669" s="238"/>
      <c r="Q2669" s="238"/>
      <c r="R2669" s="238"/>
      <c r="S2669" s="238"/>
      <c r="T2669" s="239"/>
      <c r="AT2669" s="240" t="s">
        <v>162</v>
      </c>
      <c r="AU2669" s="240" t="s">
        <v>95</v>
      </c>
      <c r="AV2669" s="13" t="s">
        <v>86</v>
      </c>
      <c r="AW2669" s="13" t="s">
        <v>41</v>
      </c>
      <c r="AX2669" s="13" t="s">
        <v>77</v>
      </c>
      <c r="AY2669" s="240" t="s">
        <v>153</v>
      </c>
    </row>
    <row r="2670" spans="2:51" s="14" customFormat="1" ht="13.5">
      <c r="B2670" s="241"/>
      <c r="C2670" s="242"/>
      <c r="D2670" s="243" t="s">
        <v>162</v>
      </c>
      <c r="E2670" s="244" t="s">
        <v>34</v>
      </c>
      <c r="F2670" s="245" t="s">
        <v>168</v>
      </c>
      <c r="G2670" s="242"/>
      <c r="H2670" s="246">
        <v>9</v>
      </c>
      <c r="I2670" s="247"/>
      <c r="J2670" s="242"/>
      <c r="K2670" s="242"/>
      <c r="L2670" s="248"/>
      <c r="M2670" s="249"/>
      <c r="N2670" s="250"/>
      <c r="O2670" s="250"/>
      <c r="P2670" s="250"/>
      <c r="Q2670" s="250"/>
      <c r="R2670" s="250"/>
      <c r="S2670" s="250"/>
      <c r="T2670" s="251"/>
      <c r="AT2670" s="252" t="s">
        <v>162</v>
      </c>
      <c r="AU2670" s="252" t="s">
        <v>95</v>
      </c>
      <c r="AV2670" s="14" t="s">
        <v>160</v>
      </c>
      <c r="AW2670" s="14" t="s">
        <v>41</v>
      </c>
      <c r="AX2670" s="14" t="s">
        <v>84</v>
      </c>
      <c r="AY2670" s="252" t="s">
        <v>153</v>
      </c>
    </row>
    <row r="2671" spans="2:65" s="1" customFormat="1" ht="22.5" customHeight="1">
      <c r="B2671" s="43"/>
      <c r="C2671" s="206" t="s">
        <v>2233</v>
      </c>
      <c r="D2671" s="206" t="s">
        <v>155</v>
      </c>
      <c r="E2671" s="207" t="s">
        <v>2234</v>
      </c>
      <c r="F2671" s="208" t="s">
        <v>2235</v>
      </c>
      <c r="G2671" s="209" t="s">
        <v>423</v>
      </c>
      <c r="H2671" s="210">
        <v>6</v>
      </c>
      <c r="I2671" s="211"/>
      <c r="J2671" s="212">
        <f>ROUND(I2671*H2671,2)</f>
        <v>0</v>
      </c>
      <c r="K2671" s="208" t="s">
        <v>34</v>
      </c>
      <c r="L2671" s="63"/>
      <c r="M2671" s="213" t="s">
        <v>34</v>
      </c>
      <c r="N2671" s="214" t="s">
        <v>48</v>
      </c>
      <c r="O2671" s="44"/>
      <c r="P2671" s="215">
        <f>O2671*H2671</f>
        <v>0</v>
      </c>
      <c r="Q2671" s="215">
        <v>0</v>
      </c>
      <c r="R2671" s="215">
        <f>Q2671*H2671</f>
        <v>0</v>
      </c>
      <c r="S2671" s="215">
        <v>0</v>
      </c>
      <c r="T2671" s="216">
        <f>S2671*H2671</f>
        <v>0</v>
      </c>
      <c r="AR2671" s="25" t="s">
        <v>288</v>
      </c>
      <c r="AT2671" s="25" t="s">
        <v>155</v>
      </c>
      <c r="AU2671" s="25" t="s">
        <v>95</v>
      </c>
      <c r="AY2671" s="25" t="s">
        <v>153</v>
      </c>
      <c r="BE2671" s="217">
        <f>IF(N2671="základní",J2671,0)</f>
        <v>0</v>
      </c>
      <c r="BF2671" s="217">
        <f>IF(N2671="snížená",J2671,0)</f>
        <v>0</v>
      </c>
      <c r="BG2671" s="217">
        <f>IF(N2671="zákl. přenesená",J2671,0)</f>
        <v>0</v>
      </c>
      <c r="BH2671" s="217">
        <f>IF(N2671="sníž. přenesená",J2671,0)</f>
        <v>0</v>
      </c>
      <c r="BI2671" s="217">
        <f>IF(N2671="nulová",J2671,0)</f>
        <v>0</v>
      </c>
      <c r="BJ2671" s="25" t="s">
        <v>84</v>
      </c>
      <c r="BK2671" s="217">
        <f>ROUND(I2671*H2671,2)</f>
        <v>0</v>
      </c>
      <c r="BL2671" s="25" t="s">
        <v>288</v>
      </c>
      <c r="BM2671" s="25" t="s">
        <v>2236</v>
      </c>
    </row>
    <row r="2672" spans="2:51" s="13" customFormat="1" ht="13.5">
      <c r="B2672" s="230"/>
      <c r="C2672" s="231"/>
      <c r="D2672" s="220" t="s">
        <v>162</v>
      </c>
      <c r="E2672" s="232" t="s">
        <v>34</v>
      </c>
      <c r="F2672" s="233" t="s">
        <v>2237</v>
      </c>
      <c r="G2672" s="231"/>
      <c r="H2672" s="234">
        <v>6</v>
      </c>
      <c r="I2672" s="235"/>
      <c r="J2672" s="231"/>
      <c r="K2672" s="231"/>
      <c r="L2672" s="236"/>
      <c r="M2672" s="237"/>
      <c r="N2672" s="238"/>
      <c r="O2672" s="238"/>
      <c r="P2672" s="238"/>
      <c r="Q2672" s="238"/>
      <c r="R2672" s="238"/>
      <c r="S2672" s="238"/>
      <c r="T2672" s="239"/>
      <c r="AT2672" s="240" t="s">
        <v>162</v>
      </c>
      <c r="AU2672" s="240" t="s">
        <v>95</v>
      </c>
      <c r="AV2672" s="13" t="s">
        <v>86</v>
      </c>
      <c r="AW2672" s="13" t="s">
        <v>41</v>
      </c>
      <c r="AX2672" s="13" t="s">
        <v>77</v>
      </c>
      <c r="AY2672" s="240" t="s">
        <v>153</v>
      </c>
    </row>
    <row r="2673" spans="2:51" s="14" customFormat="1" ht="13.5">
      <c r="B2673" s="241"/>
      <c r="C2673" s="242"/>
      <c r="D2673" s="243" t="s">
        <v>162</v>
      </c>
      <c r="E2673" s="244" t="s">
        <v>34</v>
      </c>
      <c r="F2673" s="245" t="s">
        <v>168</v>
      </c>
      <c r="G2673" s="242"/>
      <c r="H2673" s="246">
        <v>6</v>
      </c>
      <c r="I2673" s="247"/>
      <c r="J2673" s="242"/>
      <c r="K2673" s="242"/>
      <c r="L2673" s="248"/>
      <c r="M2673" s="249"/>
      <c r="N2673" s="250"/>
      <c r="O2673" s="250"/>
      <c r="P2673" s="250"/>
      <c r="Q2673" s="250"/>
      <c r="R2673" s="250"/>
      <c r="S2673" s="250"/>
      <c r="T2673" s="251"/>
      <c r="AT2673" s="252" t="s">
        <v>162</v>
      </c>
      <c r="AU2673" s="252" t="s">
        <v>95</v>
      </c>
      <c r="AV2673" s="14" t="s">
        <v>160</v>
      </c>
      <c r="AW2673" s="14" t="s">
        <v>41</v>
      </c>
      <c r="AX2673" s="14" t="s">
        <v>84</v>
      </c>
      <c r="AY2673" s="252" t="s">
        <v>153</v>
      </c>
    </row>
    <row r="2674" spans="2:65" s="1" customFormat="1" ht="22.5" customHeight="1">
      <c r="B2674" s="43"/>
      <c r="C2674" s="206" t="s">
        <v>2238</v>
      </c>
      <c r="D2674" s="206" t="s">
        <v>155</v>
      </c>
      <c r="E2674" s="207" t="s">
        <v>2239</v>
      </c>
      <c r="F2674" s="208" t="s">
        <v>2240</v>
      </c>
      <c r="G2674" s="209" t="s">
        <v>423</v>
      </c>
      <c r="H2674" s="210">
        <v>7.2</v>
      </c>
      <c r="I2674" s="211"/>
      <c r="J2674" s="212">
        <f>ROUND(I2674*H2674,2)</f>
        <v>0</v>
      </c>
      <c r="K2674" s="208" t="s">
        <v>34</v>
      </c>
      <c r="L2674" s="63"/>
      <c r="M2674" s="213" t="s">
        <v>34</v>
      </c>
      <c r="N2674" s="214" t="s">
        <v>48</v>
      </c>
      <c r="O2674" s="44"/>
      <c r="P2674" s="215">
        <f>O2674*H2674</f>
        <v>0</v>
      </c>
      <c r="Q2674" s="215">
        <v>0</v>
      </c>
      <c r="R2674" s="215">
        <f>Q2674*H2674</f>
        <v>0</v>
      </c>
      <c r="S2674" s="215">
        <v>0</v>
      </c>
      <c r="T2674" s="216">
        <f>S2674*H2674</f>
        <v>0</v>
      </c>
      <c r="AR2674" s="25" t="s">
        <v>288</v>
      </c>
      <c r="AT2674" s="25" t="s">
        <v>155</v>
      </c>
      <c r="AU2674" s="25" t="s">
        <v>95</v>
      </c>
      <c r="AY2674" s="25" t="s">
        <v>153</v>
      </c>
      <c r="BE2674" s="217">
        <f>IF(N2674="základní",J2674,0)</f>
        <v>0</v>
      </c>
      <c r="BF2674" s="217">
        <f>IF(N2674="snížená",J2674,0)</f>
        <v>0</v>
      </c>
      <c r="BG2674" s="217">
        <f>IF(N2674="zákl. přenesená",J2674,0)</f>
        <v>0</v>
      </c>
      <c r="BH2674" s="217">
        <f>IF(N2674="sníž. přenesená",J2674,0)</f>
        <v>0</v>
      </c>
      <c r="BI2674" s="217">
        <f>IF(N2674="nulová",J2674,0)</f>
        <v>0</v>
      </c>
      <c r="BJ2674" s="25" t="s">
        <v>84</v>
      </c>
      <c r="BK2674" s="217">
        <f>ROUND(I2674*H2674,2)</f>
        <v>0</v>
      </c>
      <c r="BL2674" s="25" t="s">
        <v>288</v>
      </c>
      <c r="BM2674" s="25" t="s">
        <v>2241</v>
      </c>
    </row>
    <row r="2675" spans="2:51" s="13" customFormat="1" ht="13.5">
      <c r="B2675" s="230"/>
      <c r="C2675" s="231"/>
      <c r="D2675" s="220" t="s">
        <v>162</v>
      </c>
      <c r="E2675" s="232" t="s">
        <v>34</v>
      </c>
      <c r="F2675" s="233" t="s">
        <v>1219</v>
      </c>
      <c r="G2675" s="231"/>
      <c r="H2675" s="234">
        <v>7.2</v>
      </c>
      <c r="I2675" s="235"/>
      <c r="J2675" s="231"/>
      <c r="K2675" s="231"/>
      <c r="L2675" s="236"/>
      <c r="M2675" s="237"/>
      <c r="N2675" s="238"/>
      <c r="O2675" s="238"/>
      <c r="P2675" s="238"/>
      <c r="Q2675" s="238"/>
      <c r="R2675" s="238"/>
      <c r="S2675" s="238"/>
      <c r="T2675" s="239"/>
      <c r="AT2675" s="240" t="s">
        <v>162</v>
      </c>
      <c r="AU2675" s="240" t="s">
        <v>95</v>
      </c>
      <c r="AV2675" s="13" t="s">
        <v>86</v>
      </c>
      <c r="AW2675" s="13" t="s">
        <v>41</v>
      </c>
      <c r="AX2675" s="13" t="s">
        <v>77</v>
      </c>
      <c r="AY2675" s="240" t="s">
        <v>153</v>
      </c>
    </row>
    <row r="2676" spans="2:51" s="14" customFormat="1" ht="13.5">
      <c r="B2676" s="241"/>
      <c r="C2676" s="242"/>
      <c r="D2676" s="243" t="s">
        <v>162</v>
      </c>
      <c r="E2676" s="244" t="s">
        <v>34</v>
      </c>
      <c r="F2676" s="245" t="s">
        <v>168</v>
      </c>
      <c r="G2676" s="242"/>
      <c r="H2676" s="246">
        <v>7.2</v>
      </c>
      <c r="I2676" s="247"/>
      <c r="J2676" s="242"/>
      <c r="K2676" s="242"/>
      <c r="L2676" s="248"/>
      <c r="M2676" s="249"/>
      <c r="N2676" s="250"/>
      <c r="O2676" s="250"/>
      <c r="P2676" s="250"/>
      <c r="Q2676" s="250"/>
      <c r="R2676" s="250"/>
      <c r="S2676" s="250"/>
      <c r="T2676" s="251"/>
      <c r="AT2676" s="252" t="s">
        <v>162</v>
      </c>
      <c r="AU2676" s="252" t="s">
        <v>95</v>
      </c>
      <c r="AV2676" s="14" t="s">
        <v>160</v>
      </c>
      <c r="AW2676" s="14" t="s">
        <v>41</v>
      </c>
      <c r="AX2676" s="14" t="s">
        <v>84</v>
      </c>
      <c r="AY2676" s="252" t="s">
        <v>153</v>
      </c>
    </row>
    <row r="2677" spans="2:65" s="1" customFormat="1" ht="22.5" customHeight="1">
      <c r="B2677" s="43"/>
      <c r="C2677" s="206" t="s">
        <v>2242</v>
      </c>
      <c r="D2677" s="206" t="s">
        <v>155</v>
      </c>
      <c r="E2677" s="207" t="s">
        <v>2243</v>
      </c>
      <c r="F2677" s="208" t="s">
        <v>2244</v>
      </c>
      <c r="G2677" s="209" t="s">
        <v>318</v>
      </c>
      <c r="H2677" s="210">
        <v>1</v>
      </c>
      <c r="I2677" s="211"/>
      <c r="J2677" s="212">
        <f>ROUND(I2677*H2677,2)</f>
        <v>0</v>
      </c>
      <c r="K2677" s="208" t="s">
        <v>34</v>
      </c>
      <c r="L2677" s="63"/>
      <c r="M2677" s="213" t="s">
        <v>34</v>
      </c>
      <c r="N2677" s="214" t="s">
        <v>48</v>
      </c>
      <c r="O2677" s="44"/>
      <c r="P2677" s="215">
        <f>O2677*H2677</f>
        <v>0</v>
      </c>
      <c r="Q2677" s="215">
        <v>0</v>
      </c>
      <c r="R2677" s="215">
        <f>Q2677*H2677</f>
        <v>0</v>
      </c>
      <c r="S2677" s="215">
        <v>0</v>
      </c>
      <c r="T2677" s="216">
        <f>S2677*H2677</f>
        <v>0</v>
      </c>
      <c r="AR2677" s="25" t="s">
        <v>288</v>
      </c>
      <c r="AT2677" s="25" t="s">
        <v>155</v>
      </c>
      <c r="AU2677" s="25" t="s">
        <v>95</v>
      </c>
      <c r="AY2677" s="25" t="s">
        <v>153</v>
      </c>
      <c r="BE2677" s="217">
        <f>IF(N2677="základní",J2677,0)</f>
        <v>0</v>
      </c>
      <c r="BF2677" s="217">
        <f>IF(N2677="snížená",J2677,0)</f>
        <v>0</v>
      </c>
      <c r="BG2677" s="217">
        <f>IF(N2677="zákl. přenesená",J2677,0)</f>
        <v>0</v>
      </c>
      <c r="BH2677" s="217">
        <f>IF(N2677="sníž. přenesená",J2677,0)</f>
        <v>0</v>
      </c>
      <c r="BI2677" s="217">
        <f>IF(N2677="nulová",J2677,0)</f>
        <v>0</v>
      </c>
      <c r="BJ2677" s="25" t="s">
        <v>84</v>
      </c>
      <c r="BK2677" s="217">
        <f>ROUND(I2677*H2677,2)</f>
        <v>0</v>
      </c>
      <c r="BL2677" s="25" t="s">
        <v>288</v>
      </c>
      <c r="BM2677" s="25" t="s">
        <v>2245</v>
      </c>
    </row>
    <row r="2678" spans="2:51" s="13" customFormat="1" ht="13.5">
      <c r="B2678" s="230"/>
      <c r="C2678" s="231"/>
      <c r="D2678" s="220" t="s">
        <v>162</v>
      </c>
      <c r="E2678" s="232" t="s">
        <v>34</v>
      </c>
      <c r="F2678" s="233" t="s">
        <v>84</v>
      </c>
      <c r="G2678" s="231"/>
      <c r="H2678" s="234">
        <v>1</v>
      </c>
      <c r="I2678" s="235"/>
      <c r="J2678" s="231"/>
      <c r="K2678" s="231"/>
      <c r="L2678" s="236"/>
      <c r="M2678" s="237"/>
      <c r="N2678" s="238"/>
      <c r="O2678" s="238"/>
      <c r="P2678" s="238"/>
      <c r="Q2678" s="238"/>
      <c r="R2678" s="238"/>
      <c r="S2678" s="238"/>
      <c r="T2678" s="239"/>
      <c r="AT2678" s="240" t="s">
        <v>162</v>
      </c>
      <c r="AU2678" s="240" t="s">
        <v>95</v>
      </c>
      <c r="AV2678" s="13" t="s">
        <v>86</v>
      </c>
      <c r="AW2678" s="13" t="s">
        <v>41</v>
      </c>
      <c r="AX2678" s="13" t="s">
        <v>77</v>
      </c>
      <c r="AY2678" s="240" t="s">
        <v>153</v>
      </c>
    </row>
    <row r="2679" spans="2:51" s="14" customFormat="1" ht="13.5">
      <c r="B2679" s="241"/>
      <c r="C2679" s="242"/>
      <c r="D2679" s="243" t="s">
        <v>162</v>
      </c>
      <c r="E2679" s="244" t="s">
        <v>34</v>
      </c>
      <c r="F2679" s="245" t="s">
        <v>168</v>
      </c>
      <c r="G2679" s="242"/>
      <c r="H2679" s="246">
        <v>1</v>
      </c>
      <c r="I2679" s="247"/>
      <c r="J2679" s="242"/>
      <c r="K2679" s="242"/>
      <c r="L2679" s="248"/>
      <c r="M2679" s="249"/>
      <c r="N2679" s="250"/>
      <c r="O2679" s="250"/>
      <c r="P2679" s="250"/>
      <c r="Q2679" s="250"/>
      <c r="R2679" s="250"/>
      <c r="S2679" s="250"/>
      <c r="T2679" s="251"/>
      <c r="AT2679" s="252" t="s">
        <v>162</v>
      </c>
      <c r="AU2679" s="252" t="s">
        <v>95</v>
      </c>
      <c r="AV2679" s="14" t="s">
        <v>160</v>
      </c>
      <c r="AW2679" s="14" t="s">
        <v>41</v>
      </c>
      <c r="AX2679" s="14" t="s">
        <v>84</v>
      </c>
      <c r="AY2679" s="252" t="s">
        <v>153</v>
      </c>
    </row>
    <row r="2680" spans="2:65" s="1" customFormat="1" ht="22.5" customHeight="1">
      <c r="B2680" s="43"/>
      <c r="C2680" s="206" t="s">
        <v>2246</v>
      </c>
      <c r="D2680" s="206" t="s">
        <v>155</v>
      </c>
      <c r="E2680" s="207" t="s">
        <v>2247</v>
      </c>
      <c r="F2680" s="208" t="s">
        <v>2248</v>
      </c>
      <c r="G2680" s="209" t="s">
        <v>423</v>
      </c>
      <c r="H2680" s="210">
        <v>9.6</v>
      </c>
      <c r="I2680" s="211"/>
      <c r="J2680" s="212">
        <f>ROUND(I2680*H2680,2)</f>
        <v>0</v>
      </c>
      <c r="K2680" s="208" t="s">
        <v>34</v>
      </c>
      <c r="L2680" s="63"/>
      <c r="M2680" s="213" t="s">
        <v>34</v>
      </c>
      <c r="N2680" s="214" t="s">
        <v>48</v>
      </c>
      <c r="O2680" s="44"/>
      <c r="P2680" s="215">
        <f>O2680*H2680</f>
        <v>0</v>
      </c>
      <c r="Q2680" s="215">
        <v>0</v>
      </c>
      <c r="R2680" s="215">
        <f>Q2680*H2680</f>
        <v>0</v>
      </c>
      <c r="S2680" s="215">
        <v>0</v>
      </c>
      <c r="T2680" s="216">
        <f>S2680*H2680</f>
        <v>0</v>
      </c>
      <c r="AR2680" s="25" t="s">
        <v>288</v>
      </c>
      <c r="AT2680" s="25" t="s">
        <v>155</v>
      </c>
      <c r="AU2680" s="25" t="s">
        <v>95</v>
      </c>
      <c r="AY2680" s="25" t="s">
        <v>153</v>
      </c>
      <c r="BE2680" s="217">
        <f>IF(N2680="základní",J2680,0)</f>
        <v>0</v>
      </c>
      <c r="BF2680" s="217">
        <f>IF(N2680="snížená",J2680,0)</f>
        <v>0</v>
      </c>
      <c r="BG2680" s="217">
        <f>IF(N2680="zákl. přenesená",J2680,0)</f>
        <v>0</v>
      </c>
      <c r="BH2680" s="217">
        <f>IF(N2680="sníž. přenesená",J2680,0)</f>
        <v>0</v>
      </c>
      <c r="BI2680" s="217">
        <f>IF(N2680="nulová",J2680,0)</f>
        <v>0</v>
      </c>
      <c r="BJ2680" s="25" t="s">
        <v>84</v>
      </c>
      <c r="BK2680" s="217">
        <f>ROUND(I2680*H2680,2)</f>
        <v>0</v>
      </c>
      <c r="BL2680" s="25" t="s">
        <v>288</v>
      </c>
      <c r="BM2680" s="25" t="s">
        <v>2249</v>
      </c>
    </row>
    <row r="2681" spans="2:51" s="13" customFormat="1" ht="13.5">
      <c r="B2681" s="230"/>
      <c r="C2681" s="231"/>
      <c r="D2681" s="220" t="s">
        <v>162</v>
      </c>
      <c r="E2681" s="232" t="s">
        <v>34</v>
      </c>
      <c r="F2681" s="233" t="s">
        <v>1639</v>
      </c>
      <c r="G2681" s="231"/>
      <c r="H2681" s="234">
        <v>9.6</v>
      </c>
      <c r="I2681" s="235"/>
      <c r="J2681" s="231"/>
      <c r="K2681" s="231"/>
      <c r="L2681" s="236"/>
      <c r="M2681" s="237"/>
      <c r="N2681" s="238"/>
      <c r="O2681" s="238"/>
      <c r="P2681" s="238"/>
      <c r="Q2681" s="238"/>
      <c r="R2681" s="238"/>
      <c r="S2681" s="238"/>
      <c r="T2681" s="239"/>
      <c r="AT2681" s="240" t="s">
        <v>162</v>
      </c>
      <c r="AU2681" s="240" t="s">
        <v>95</v>
      </c>
      <c r="AV2681" s="13" t="s">
        <v>86</v>
      </c>
      <c r="AW2681" s="13" t="s">
        <v>41</v>
      </c>
      <c r="AX2681" s="13" t="s">
        <v>77</v>
      </c>
      <c r="AY2681" s="240" t="s">
        <v>153</v>
      </c>
    </row>
    <row r="2682" spans="2:51" s="14" customFormat="1" ht="13.5">
      <c r="B2682" s="241"/>
      <c r="C2682" s="242"/>
      <c r="D2682" s="243" t="s">
        <v>162</v>
      </c>
      <c r="E2682" s="244" t="s">
        <v>34</v>
      </c>
      <c r="F2682" s="245" t="s">
        <v>168</v>
      </c>
      <c r="G2682" s="242"/>
      <c r="H2682" s="246">
        <v>9.6</v>
      </c>
      <c r="I2682" s="247"/>
      <c r="J2682" s="242"/>
      <c r="K2682" s="242"/>
      <c r="L2682" s="248"/>
      <c r="M2682" s="249"/>
      <c r="N2682" s="250"/>
      <c r="O2682" s="250"/>
      <c r="P2682" s="250"/>
      <c r="Q2682" s="250"/>
      <c r="R2682" s="250"/>
      <c r="S2682" s="250"/>
      <c r="T2682" s="251"/>
      <c r="AT2682" s="252" t="s">
        <v>162</v>
      </c>
      <c r="AU2682" s="252" t="s">
        <v>95</v>
      </c>
      <c r="AV2682" s="14" t="s">
        <v>160</v>
      </c>
      <c r="AW2682" s="14" t="s">
        <v>41</v>
      </c>
      <c r="AX2682" s="14" t="s">
        <v>84</v>
      </c>
      <c r="AY2682" s="252" t="s">
        <v>153</v>
      </c>
    </row>
    <row r="2683" spans="2:65" s="1" customFormat="1" ht="22.5" customHeight="1">
      <c r="B2683" s="43"/>
      <c r="C2683" s="206" t="s">
        <v>2250</v>
      </c>
      <c r="D2683" s="206" t="s">
        <v>155</v>
      </c>
      <c r="E2683" s="207" t="s">
        <v>2251</v>
      </c>
      <c r="F2683" s="208" t="s">
        <v>2252</v>
      </c>
      <c r="G2683" s="209" t="s">
        <v>318</v>
      </c>
      <c r="H2683" s="210">
        <v>1</v>
      </c>
      <c r="I2683" s="211"/>
      <c r="J2683" s="212">
        <f>ROUND(I2683*H2683,2)</f>
        <v>0</v>
      </c>
      <c r="K2683" s="208" t="s">
        <v>34</v>
      </c>
      <c r="L2683" s="63"/>
      <c r="M2683" s="213" t="s">
        <v>34</v>
      </c>
      <c r="N2683" s="214" t="s">
        <v>48</v>
      </c>
      <c r="O2683" s="44"/>
      <c r="P2683" s="215">
        <f>O2683*H2683</f>
        <v>0</v>
      </c>
      <c r="Q2683" s="215">
        <v>0</v>
      </c>
      <c r="R2683" s="215">
        <f>Q2683*H2683</f>
        <v>0</v>
      </c>
      <c r="S2683" s="215">
        <v>0</v>
      </c>
      <c r="T2683" s="216">
        <f>S2683*H2683</f>
        <v>0</v>
      </c>
      <c r="AR2683" s="25" t="s">
        <v>288</v>
      </c>
      <c r="AT2683" s="25" t="s">
        <v>155</v>
      </c>
      <c r="AU2683" s="25" t="s">
        <v>95</v>
      </c>
      <c r="AY2683" s="25" t="s">
        <v>153</v>
      </c>
      <c r="BE2683" s="217">
        <f>IF(N2683="základní",J2683,0)</f>
        <v>0</v>
      </c>
      <c r="BF2683" s="217">
        <f>IF(N2683="snížená",J2683,0)</f>
        <v>0</v>
      </c>
      <c r="BG2683" s="217">
        <f>IF(N2683="zákl. přenesená",J2683,0)</f>
        <v>0</v>
      </c>
      <c r="BH2683" s="217">
        <f>IF(N2683="sníž. přenesená",J2683,0)</f>
        <v>0</v>
      </c>
      <c r="BI2683" s="217">
        <f>IF(N2683="nulová",J2683,0)</f>
        <v>0</v>
      </c>
      <c r="BJ2683" s="25" t="s">
        <v>84</v>
      </c>
      <c r="BK2683" s="217">
        <f>ROUND(I2683*H2683,2)</f>
        <v>0</v>
      </c>
      <c r="BL2683" s="25" t="s">
        <v>288</v>
      </c>
      <c r="BM2683" s="25" t="s">
        <v>2253</v>
      </c>
    </row>
    <row r="2684" spans="2:51" s="13" customFormat="1" ht="13.5">
      <c r="B2684" s="230"/>
      <c r="C2684" s="231"/>
      <c r="D2684" s="220" t="s">
        <v>162</v>
      </c>
      <c r="E2684" s="232" t="s">
        <v>34</v>
      </c>
      <c r="F2684" s="233" t="s">
        <v>84</v>
      </c>
      <c r="G2684" s="231"/>
      <c r="H2684" s="234">
        <v>1</v>
      </c>
      <c r="I2684" s="235"/>
      <c r="J2684" s="231"/>
      <c r="K2684" s="231"/>
      <c r="L2684" s="236"/>
      <c r="M2684" s="237"/>
      <c r="N2684" s="238"/>
      <c r="O2684" s="238"/>
      <c r="P2684" s="238"/>
      <c r="Q2684" s="238"/>
      <c r="R2684" s="238"/>
      <c r="S2684" s="238"/>
      <c r="T2684" s="239"/>
      <c r="AT2684" s="240" t="s">
        <v>162</v>
      </c>
      <c r="AU2684" s="240" t="s">
        <v>95</v>
      </c>
      <c r="AV2684" s="13" t="s">
        <v>86</v>
      </c>
      <c r="AW2684" s="13" t="s">
        <v>41</v>
      </c>
      <c r="AX2684" s="13" t="s">
        <v>77</v>
      </c>
      <c r="AY2684" s="240" t="s">
        <v>153</v>
      </c>
    </row>
    <row r="2685" spans="2:51" s="14" customFormat="1" ht="13.5">
      <c r="B2685" s="241"/>
      <c r="C2685" s="242"/>
      <c r="D2685" s="243" t="s">
        <v>162</v>
      </c>
      <c r="E2685" s="244" t="s">
        <v>34</v>
      </c>
      <c r="F2685" s="245" t="s">
        <v>168</v>
      </c>
      <c r="G2685" s="242"/>
      <c r="H2685" s="246">
        <v>1</v>
      </c>
      <c r="I2685" s="247"/>
      <c r="J2685" s="242"/>
      <c r="K2685" s="242"/>
      <c r="L2685" s="248"/>
      <c r="M2685" s="249"/>
      <c r="N2685" s="250"/>
      <c r="O2685" s="250"/>
      <c r="P2685" s="250"/>
      <c r="Q2685" s="250"/>
      <c r="R2685" s="250"/>
      <c r="S2685" s="250"/>
      <c r="T2685" s="251"/>
      <c r="AT2685" s="252" t="s">
        <v>162</v>
      </c>
      <c r="AU2685" s="252" t="s">
        <v>95</v>
      </c>
      <c r="AV2685" s="14" t="s">
        <v>160</v>
      </c>
      <c r="AW2685" s="14" t="s">
        <v>41</v>
      </c>
      <c r="AX2685" s="14" t="s">
        <v>84</v>
      </c>
      <c r="AY2685" s="252" t="s">
        <v>153</v>
      </c>
    </row>
    <row r="2686" spans="2:65" s="1" customFormat="1" ht="22.5" customHeight="1">
      <c r="B2686" s="43"/>
      <c r="C2686" s="206" t="s">
        <v>2254</v>
      </c>
      <c r="D2686" s="206" t="s">
        <v>155</v>
      </c>
      <c r="E2686" s="207" t="s">
        <v>2255</v>
      </c>
      <c r="F2686" s="208" t="s">
        <v>2256</v>
      </c>
      <c r="G2686" s="209" t="s">
        <v>318</v>
      </c>
      <c r="H2686" s="210">
        <v>7</v>
      </c>
      <c r="I2686" s="211"/>
      <c r="J2686" s="212">
        <f>ROUND(I2686*H2686,2)</f>
        <v>0</v>
      </c>
      <c r="K2686" s="208" t="s">
        <v>34</v>
      </c>
      <c r="L2686" s="63"/>
      <c r="M2686" s="213" t="s">
        <v>34</v>
      </c>
      <c r="N2686" s="214" t="s">
        <v>48</v>
      </c>
      <c r="O2686" s="44"/>
      <c r="P2686" s="215">
        <f>O2686*H2686</f>
        <v>0</v>
      </c>
      <c r="Q2686" s="215">
        <v>0</v>
      </c>
      <c r="R2686" s="215">
        <f>Q2686*H2686</f>
        <v>0</v>
      </c>
      <c r="S2686" s="215">
        <v>0</v>
      </c>
      <c r="T2686" s="216">
        <f>S2686*H2686</f>
        <v>0</v>
      </c>
      <c r="AR2686" s="25" t="s">
        <v>288</v>
      </c>
      <c r="AT2686" s="25" t="s">
        <v>155</v>
      </c>
      <c r="AU2686" s="25" t="s">
        <v>95</v>
      </c>
      <c r="AY2686" s="25" t="s">
        <v>153</v>
      </c>
      <c r="BE2686" s="217">
        <f>IF(N2686="základní",J2686,0)</f>
        <v>0</v>
      </c>
      <c r="BF2686" s="217">
        <f>IF(N2686="snížená",J2686,0)</f>
        <v>0</v>
      </c>
      <c r="BG2686" s="217">
        <f>IF(N2686="zákl. přenesená",J2686,0)</f>
        <v>0</v>
      </c>
      <c r="BH2686" s="217">
        <f>IF(N2686="sníž. přenesená",J2686,0)</f>
        <v>0</v>
      </c>
      <c r="BI2686" s="217">
        <f>IF(N2686="nulová",J2686,0)</f>
        <v>0</v>
      </c>
      <c r="BJ2686" s="25" t="s">
        <v>84</v>
      </c>
      <c r="BK2686" s="217">
        <f>ROUND(I2686*H2686,2)</f>
        <v>0</v>
      </c>
      <c r="BL2686" s="25" t="s">
        <v>288</v>
      </c>
      <c r="BM2686" s="25" t="s">
        <v>2257</v>
      </c>
    </row>
    <row r="2687" spans="2:51" s="13" customFormat="1" ht="13.5">
      <c r="B2687" s="230"/>
      <c r="C2687" s="231"/>
      <c r="D2687" s="220" t="s">
        <v>162</v>
      </c>
      <c r="E2687" s="232" t="s">
        <v>34</v>
      </c>
      <c r="F2687" s="233" t="s">
        <v>211</v>
      </c>
      <c r="G2687" s="231"/>
      <c r="H2687" s="234">
        <v>7</v>
      </c>
      <c r="I2687" s="235"/>
      <c r="J2687" s="231"/>
      <c r="K2687" s="231"/>
      <c r="L2687" s="236"/>
      <c r="M2687" s="237"/>
      <c r="N2687" s="238"/>
      <c r="O2687" s="238"/>
      <c r="P2687" s="238"/>
      <c r="Q2687" s="238"/>
      <c r="R2687" s="238"/>
      <c r="S2687" s="238"/>
      <c r="T2687" s="239"/>
      <c r="AT2687" s="240" t="s">
        <v>162</v>
      </c>
      <c r="AU2687" s="240" t="s">
        <v>95</v>
      </c>
      <c r="AV2687" s="13" t="s">
        <v>86</v>
      </c>
      <c r="AW2687" s="13" t="s">
        <v>41</v>
      </c>
      <c r="AX2687" s="13" t="s">
        <v>77</v>
      </c>
      <c r="AY2687" s="240" t="s">
        <v>153</v>
      </c>
    </row>
    <row r="2688" spans="2:51" s="14" customFormat="1" ht="13.5">
      <c r="B2688" s="241"/>
      <c r="C2688" s="242"/>
      <c r="D2688" s="220" t="s">
        <v>162</v>
      </c>
      <c r="E2688" s="253" t="s">
        <v>34</v>
      </c>
      <c r="F2688" s="254" t="s">
        <v>168</v>
      </c>
      <c r="G2688" s="242"/>
      <c r="H2688" s="255">
        <v>7</v>
      </c>
      <c r="I2688" s="247"/>
      <c r="J2688" s="242"/>
      <c r="K2688" s="242"/>
      <c r="L2688" s="248"/>
      <c r="M2688" s="249"/>
      <c r="N2688" s="250"/>
      <c r="O2688" s="250"/>
      <c r="P2688" s="250"/>
      <c r="Q2688" s="250"/>
      <c r="R2688" s="250"/>
      <c r="S2688" s="250"/>
      <c r="T2688" s="251"/>
      <c r="AT2688" s="252" t="s">
        <v>162</v>
      </c>
      <c r="AU2688" s="252" t="s">
        <v>95</v>
      </c>
      <c r="AV2688" s="14" t="s">
        <v>160</v>
      </c>
      <c r="AW2688" s="14" t="s">
        <v>41</v>
      </c>
      <c r="AX2688" s="14" t="s">
        <v>84</v>
      </c>
      <c r="AY2688" s="252" t="s">
        <v>153</v>
      </c>
    </row>
    <row r="2689" spans="2:63" s="11" customFormat="1" ht="29.85" customHeight="1">
      <c r="B2689" s="189"/>
      <c r="C2689" s="190"/>
      <c r="D2689" s="203" t="s">
        <v>76</v>
      </c>
      <c r="E2689" s="204" t="s">
        <v>2258</v>
      </c>
      <c r="F2689" s="204" t="s">
        <v>2259</v>
      </c>
      <c r="G2689" s="190"/>
      <c r="H2689" s="190"/>
      <c r="I2689" s="193"/>
      <c r="J2689" s="205">
        <f>BK2689</f>
        <v>0</v>
      </c>
      <c r="K2689" s="190"/>
      <c r="L2689" s="195"/>
      <c r="M2689" s="196"/>
      <c r="N2689" s="197"/>
      <c r="O2689" s="197"/>
      <c r="P2689" s="198">
        <f>SUM(P2690:P2693)</f>
        <v>0</v>
      </c>
      <c r="Q2689" s="197"/>
      <c r="R2689" s="198">
        <f>SUM(R2690:R2693)</f>
        <v>0</v>
      </c>
      <c r="S2689" s="197"/>
      <c r="T2689" s="199">
        <f>SUM(T2690:T2693)</f>
        <v>0</v>
      </c>
      <c r="AR2689" s="200" t="s">
        <v>86</v>
      </c>
      <c r="AT2689" s="201" t="s">
        <v>76</v>
      </c>
      <c r="AU2689" s="201" t="s">
        <v>84</v>
      </c>
      <c r="AY2689" s="200" t="s">
        <v>153</v>
      </c>
      <c r="BK2689" s="202">
        <f>SUM(BK2690:BK2693)</f>
        <v>0</v>
      </c>
    </row>
    <row r="2690" spans="2:65" s="1" customFormat="1" ht="22.5" customHeight="1">
      <c r="B2690" s="43"/>
      <c r="C2690" s="206" t="s">
        <v>2260</v>
      </c>
      <c r="D2690" s="206" t="s">
        <v>155</v>
      </c>
      <c r="E2690" s="207" t="s">
        <v>2261</v>
      </c>
      <c r="F2690" s="208" t="s">
        <v>2262</v>
      </c>
      <c r="G2690" s="209" t="s">
        <v>318</v>
      </c>
      <c r="H2690" s="210">
        <v>2</v>
      </c>
      <c r="I2690" s="211"/>
      <c r="J2690" s="212">
        <f>ROUND(I2690*H2690,2)</f>
        <v>0</v>
      </c>
      <c r="K2690" s="208" t="s">
        <v>34</v>
      </c>
      <c r="L2690" s="63"/>
      <c r="M2690" s="213" t="s">
        <v>34</v>
      </c>
      <c r="N2690" s="214" t="s">
        <v>48</v>
      </c>
      <c r="O2690" s="44"/>
      <c r="P2690" s="215">
        <f>O2690*H2690</f>
        <v>0</v>
      </c>
      <c r="Q2690" s="215">
        <v>0</v>
      </c>
      <c r="R2690" s="215">
        <f>Q2690*H2690</f>
        <v>0</v>
      </c>
      <c r="S2690" s="215">
        <v>0</v>
      </c>
      <c r="T2690" s="216">
        <f>S2690*H2690</f>
        <v>0</v>
      </c>
      <c r="AR2690" s="25" t="s">
        <v>288</v>
      </c>
      <c r="AT2690" s="25" t="s">
        <v>155</v>
      </c>
      <c r="AU2690" s="25" t="s">
        <v>86</v>
      </c>
      <c r="AY2690" s="25" t="s">
        <v>153</v>
      </c>
      <c r="BE2690" s="217">
        <f>IF(N2690="základní",J2690,0)</f>
        <v>0</v>
      </c>
      <c r="BF2690" s="217">
        <f>IF(N2690="snížená",J2690,0)</f>
        <v>0</v>
      </c>
      <c r="BG2690" s="217">
        <f>IF(N2690="zákl. přenesená",J2690,0)</f>
        <v>0</v>
      </c>
      <c r="BH2690" s="217">
        <f>IF(N2690="sníž. přenesená",J2690,0)</f>
        <v>0</v>
      </c>
      <c r="BI2690" s="217">
        <f>IF(N2690="nulová",J2690,0)</f>
        <v>0</v>
      </c>
      <c r="BJ2690" s="25" t="s">
        <v>84</v>
      </c>
      <c r="BK2690" s="217">
        <f>ROUND(I2690*H2690,2)</f>
        <v>0</v>
      </c>
      <c r="BL2690" s="25" t="s">
        <v>288</v>
      </c>
      <c r="BM2690" s="25" t="s">
        <v>2263</v>
      </c>
    </row>
    <row r="2691" spans="2:51" s="12" customFormat="1" ht="13.5">
      <c r="B2691" s="218"/>
      <c r="C2691" s="219"/>
      <c r="D2691" s="220" t="s">
        <v>162</v>
      </c>
      <c r="E2691" s="221" t="s">
        <v>34</v>
      </c>
      <c r="F2691" s="222" t="s">
        <v>2264</v>
      </c>
      <c r="G2691" s="219"/>
      <c r="H2691" s="223" t="s">
        <v>34</v>
      </c>
      <c r="I2691" s="224"/>
      <c r="J2691" s="219"/>
      <c r="K2691" s="219"/>
      <c r="L2691" s="225"/>
      <c r="M2691" s="226"/>
      <c r="N2691" s="227"/>
      <c r="O2691" s="227"/>
      <c r="P2691" s="227"/>
      <c r="Q2691" s="227"/>
      <c r="R2691" s="227"/>
      <c r="S2691" s="227"/>
      <c r="T2691" s="228"/>
      <c r="AT2691" s="229" t="s">
        <v>162</v>
      </c>
      <c r="AU2691" s="229" t="s">
        <v>86</v>
      </c>
      <c r="AV2691" s="12" t="s">
        <v>84</v>
      </c>
      <c r="AW2691" s="12" t="s">
        <v>41</v>
      </c>
      <c r="AX2691" s="12" t="s">
        <v>77</v>
      </c>
      <c r="AY2691" s="229" t="s">
        <v>153</v>
      </c>
    </row>
    <row r="2692" spans="2:51" s="13" customFormat="1" ht="13.5">
      <c r="B2692" s="230"/>
      <c r="C2692" s="231"/>
      <c r="D2692" s="220" t="s">
        <v>162</v>
      </c>
      <c r="E2692" s="232" t="s">
        <v>34</v>
      </c>
      <c r="F2692" s="233" t="s">
        <v>86</v>
      </c>
      <c r="G2692" s="231"/>
      <c r="H2692" s="234">
        <v>2</v>
      </c>
      <c r="I2692" s="235"/>
      <c r="J2692" s="231"/>
      <c r="K2692" s="231"/>
      <c r="L2692" s="236"/>
      <c r="M2692" s="237"/>
      <c r="N2692" s="238"/>
      <c r="O2692" s="238"/>
      <c r="P2692" s="238"/>
      <c r="Q2692" s="238"/>
      <c r="R2692" s="238"/>
      <c r="S2692" s="238"/>
      <c r="T2692" s="239"/>
      <c r="AT2692" s="240" t="s">
        <v>162</v>
      </c>
      <c r="AU2692" s="240" t="s">
        <v>86</v>
      </c>
      <c r="AV2692" s="13" t="s">
        <v>86</v>
      </c>
      <c r="AW2692" s="13" t="s">
        <v>41</v>
      </c>
      <c r="AX2692" s="13" t="s">
        <v>77</v>
      </c>
      <c r="AY2692" s="240" t="s">
        <v>153</v>
      </c>
    </row>
    <row r="2693" spans="2:51" s="14" customFormat="1" ht="13.5">
      <c r="B2693" s="241"/>
      <c r="C2693" s="242"/>
      <c r="D2693" s="220" t="s">
        <v>162</v>
      </c>
      <c r="E2693" s="253" t="s">
        <v>34</v>
      </c>
      <c r="F2693" s="254" t="s">
        <v>168</v>
      </c>
      <c r="G2693" s="242"/>
      <c r="H2693" s="255">
        <v>2</v>
      </c>
      <c r="I2693" s="247"/>
      <c r="J2693" s="242"/>
      <c r="K2693" s="242"/>
      <c r="L2693" s="248"/>
      <c r="M2693" s="274"/>
      <c r="N2693" s="275"/>
      <c r="O2693" s="275"/>
      <c r="P2693" s="275"/>
      <c r="Q2693" s="275"/>
      <c r="R2693" s="275"/>
      <c r="S2693" s="275"/>
      <c r="T2693" s="276"/>
      <c r="AT2693" s="252" t="s">
        <v>162</v>
      </c>
      <c r="AU2693" s="252" t="s">
        <v>86</v>
      </c>
      <c r="AV2693" s="14" t="s">
        <v>160</v>
      </c>
      <c r="AW2693" s="14" t="s">
        <v>41</v>
      </c>
      <c r="AX2693" s="14" t="s">
        <v>84</v>
      </c>
      <c r="AY2693" s="252" t="s">
        <v>153</v>
      </c>
    </row>
    <row r="2694" spans="2:12" s="1" customFormat="1" ht="6.95" customHeight="1">
      <c r="B2694" s="58"/>
      <c r="C2694" s="59"/>
      <c r="D2694" s="59"/>
      <c r="E2694" s="59"/>
      <c r="F2694" s="59"/>
      <c r="G2694" s="59"/>
      <c r="H2694" s="59"/>
      <c r="I2694" s="150"/>
      <c r="J2694" s="59"/>
      <c r="K2694" s="59"/>
      <c r="L2694" s="63"/>
    </row>
  </sheetData>
  <sheetProtection password="CC35" sheet="1" objects="1" scenarios="1" formatCells="0" formatColumns="0" formatRows="0" sort="0" autoFilter="0"/>
  <autoFilter ref="C113:K2693"/>
  <mergeCells count="12">
    <mergeCell ref="G1:H1"/>
    <mergeCell ref="L2:V2"/>
    <mergeCell ref="E49:H49"/>
    <mergeCell ref="E51:H51"/>
    <mergeCell ref="E102:H102"/>
    <mergeCell ref="E104:H104"/>
    <mergeCell ref="E106:H10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ht="13.5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2:11" ht="22.5" customHeight="1">
      <c r="B9" s="29"/>
      <c r="C9" s="30"/>
      <c r="D9" s="30"/>
      <c r="E9" s="415" t="s">
        <v>116</v>
      </c>
      <c r="F9" s="375"/>
      <c r="G9" s="375"/>
      <c r="H9" s="375"/>
      <c r="I9" s="128"/>
      <c r="J9" s="30"/>
      <c r="K9" s="32"/>
    </row>
    <row r="10" spans="2:11" ht="13.5">
      <c r="B10" s="29"/>
      <c r="C10" s="30"/>
      <c r="D10" s="38" t="s">
        <v>117</v>
      </c>
      <c r="E10" s="30"/>
      <c r="F10" s="30"/>
      <c r="G10" s="30"/>
      <c r="H10" s="30"/>
      <c r="I10" s="128"/>
      <c r="J10" s="30"/>
      <c r="K10" s="32"/>
    </row>
    <row r="11" spans="2:11" s="1" customFormat="1" ht="22.5" customHeight="1">
      <c r="B11" s="43"/>
      <c r="C11" s="44"/>
      <c r="D11" s="44"/>
      <c r="E11" s="399" t="s">
        <v>626</v>
      </c>
      <c r="F11" s="417"/>
      <c r="G11" s="417"/>
      <c r="H11" s="417"/>
      <c r="I11" s="129"/>
      <c r="J11" s="44"/>
      <c r="K11" s="47"/>
    </row>
    <row r="12" spans="2:11" s="1" customFormat="1" ht="13.5">
      <c r="B12" s="43"/>
      <c r="C12" s="44"/>
      <c r="D12" s="38" t="s">
        <v>2265</v>
      </c>
      <c r="E12" s="44"/>
      <c r="F12" s="44"/>
      <c r="G12" s="44"/>
      <c r="H12" s="44"/>
      <c r="I12" s="129"/>
      <c r="J12" s="44"/>
      <c r="K12" s="47"/>
    </row>
    <row r="13" spans="2:11" s="1" customFormat="1" ht="36.95" customHeight="1">
      <c r="B13" s="43"/>
      <c r="C13" s="44"/>
      <c r="D13" s="44"/>
      <c r="E13" s="418" t="s">
        <v>2266</v>
      </c>
      <c r="F13" s="417"/>
      <c r="G13" s="417"/>
      <c r="H13" s="417"/>
      <c r="I13" s="129"/>
      <c r="J13" s="44"/>
      <c r="K13" s="47"/>
    </row>
    <row r="14" spans="2:11" s="1" customFormat="1" ht="13.5">
      <c r="B14" s="43"/>
      <c r="C14" s="44"/>
      <c r="D14" s="44"/>
      <c r="E14" s="44"/>
      <c r="F14" s="44"/>
      <c r="G14" s="44"/>
      <c r="H14" s="44"/>
      <c r="I14" s="129"/>
      <c r="J14" s="44"/>
      <c r="K14" s="47"/>
    </row>
    <row r="15" spans="2:11" s="1" customFormat="1" ht="14.45" customHeight="1">
      <c r="B15" s="43"/>
      <c r="C15" s="44"/>
      <c r="D15" s="38" t="s">
        <v>20</v>
      </c>
      <c r="E15" s="44"/>
      <c r="F15" s="36" t="s">
        <v>21</v>
      </c>
      <c r="G15" s="44"/>
      <c r="H15" s="44"/>
      <c r="I15" s="130" t="s">
        <v>22</v>
      </c>
      <c r="J15" s="36" t="s">
        <v>34</v>
      </c>
      <c r="K15" s="47"/>
    </row>
    <row r="16" spans="2:11" s="1" customFormat="1" ht="14.45" customHeight="1">
      <c r="B16" s="43"/>
      <c r="C16" s="44"/>
      <c r="D16" s="38" t="s">
        <v>24</v>
      </c>
      <c r="E16" s="44"/>
      <c r="F16" s="36" t="s">
        <v>25</v>
      </c>
      <c r="G16" s="44"/>
      <c r="H16" s="44"/>
      <c r="I16" s="130" t="s">
        <v>26</v>
      </c>
      <c r="J16" s="131" t="str">
        <f>'Rekapitulace stavby'!AN8</f>
        <v>10.8.2017</v>
      </c>
      <c r="K16" s="47"/>
    </row>
    <row r="17" spans="2:11" s="1" customFormat="1" ht="10.9" customHeight="1">
      <c r="B17" s="43"/>
      <c r="C17" s="44"/>
      <c r="D17" s="44"/>
      <c r="E17" s="44"/>
      <c r="F17" s="44"/>
      <c r="G17" s="44"/>
      <c r="H17" s="44"/>
      <c r="I17" s="129"/>
      <c r="J17" s="44"/>
      <c r="K17" s="47"/>
    </row>
    <row r="18" spans="2:11" s="1" customFormat="1" ht="14.45" customHeight="1">
      <c r="B18" s="43"/>
      <c r="C18" s="44"/>
      <c r="D18" s="38" t="s">
        <v>32</v>
      </c>
      <c r="E18" s="44"/>
      <c r="F18" s="44"/>
      <c r="G18" s="44"/>
      <c r="H18" s="44"/>
      <c r="I18" s="130" t="s">
        <v>33</v>
      </c>
      <c r="J18" s="36" t="s">
        <v>34</v>
      </c>
      <c r="K18" s="47"/>
    </row>
    <row r="19" spans="2:11" s="1" customFormat="1" ht="18" customHeight="1">
      <c r="B19" s="43"/>
      <c r="C19" s="44"/>
      <c r="D19" s="44"/>
      <c r="E19" s="36" t="s">
        <v>35</v>
      </c>
      <c r="F19" s="44"/>
      <c r="G19" s="44"/>
      <c r="H19" s="44"/>
      <c r="I19" s="130" t="s">
        <v>36</v>
      </c>
      <c r="J19" s="36" t="s">
        <v>34</v>
      </c>
      <c r="K19" s="47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29"/>
      <c r="J20" s="44"/>
      <c r="K20" s="47"/>
    </row>
    <row r="21" spans="2:11" s="1" customFormat="1" ht="14.45" customHeight="1">
      <c r="B21" s="43"/>
      <c r="C21" s="44"/>
      <c r="D21" s="38" t="s">
        <v>37</v>
      </c>
      <c r="E21" s="44"/>
      <c r="F21" s="44"/>
      <c r="G21" s="44"/>
      <c r="H21" s="44"/>
      <c r="I21" s="130" t="s">
        <v>33</v>
      </c>
      <c r="J21" s="36" t="str">
        <f>IF('Rekapitulace stavby'!AN13="Vyplň údaj","",IF('Rekapitulace stavby'!AN13="","",'Rekapitulace stavby'!AN13))</f>
        <v/>
      </c>
      <c r="K21" s="47"/>
    </row>
    <row r="22" spans="2:11" s="1" customFormat="1" ht="18" customHeight="1">
      <c r="B22" s="43"/>
      <c r="C22" s="44"/>
      <c r="D22" s="44"/>
      <c r="E22" s="36" t="str">
        <f>IF('Rekapitulace stavby'!E14="Vyplň údaj","",IF('Rekapitulace stavby'!E14="","",'Rekapitulace stavby'!E14))</f>
        <v/>
      </c>
      <c r="F22" s="44"/>
      <c r="G22" s="44"/>
      <c r="H22" s="44"/>
      <c r="I22" s="130" t="s">
        <v>36</v>
      </c>
      <c r="J22" s="36" t="str">
        <f>IF('Rekapitulace stavby'!AN14="Vyplň údaj","",IF('Rekapitulace stavby'!AN14="","",'Rekapitulace stavby'!AN14))</f>
        <v/>
      </c>
      <c r="K22" s="47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29"/>
      <c r="J23" s="44"/>
      <c r="K23" s="47"/>
    </row>
    <row r="24" spans="2:11" s="1" customFormat="1" ht="14.45" customHeight="1">
      <c r="B24" s="43"/>
      <c r="C24" s="44"/>
      <c r="D24" s="38" t="s">
        <v>39</v>
      </c>
      <c r="E24" s="44"/>
      <c r="F24" s="44"/>
      <c r="G24" s="44"/>
      <c r="H24" s="44"/>
      <c r="I24" s="130" t="s">
        <v>33</v>
      </c>
      <c r="J24" s="36" t="s">
        <v>34</v>
      </c>
      <c r="K24" s="47"/>
    </row>
    <row r="25" spans="2:11" s="1" customFormat="1" ht="18" customHeight="1">
      <c r="B25" s="43"/>
      <c r="C25" s="44"/>
      <c r="D25" s="44"/>
      <c r="E25" s="36" t="s">
        <v>40</v>
      </c>
      <c r="F25" s="44"/>
      <c r="G25" s="44"/>
      <c r="H25" s="44"/>
      <c r="I25" s="130" t="s">
        <v>36</v>
      </c>
      <c r="J25" s="36" t="s">
        <v>34</v>
      </c>
      <c r="K25" s="47"/>
    </row>
    <row r="26" spans="2:11" s="1" customFormat="1" ht="6.95" customHeight="1">
      <c r="B26" s="43"/>
      <c r="C26" s="44"/>
      <c r="D26" s="44"/>
      <c r="E26" s="44"/>
      <c r="F26" s="44"/>
      <c r="G26" s="44"/>
      <c r="H26" s="44"/>
      <c r="I26" s="129"/>
      <c r="J26" s="44"/>
      <c r="K26" s="47"/>
    </row>
    <row r="27" spans="2:11" s="1" customFormat="1" ht="14.45" customHeight="1">
      <c r="B27" s="43"/>
      <c r="C27" s="44"/>
      <c r="D27" s="38" t="s">
        <v>42</v>
      </c>
      <c r="E27" s="44"/>
      <c r="F27" s="44"/>
      <c r="G27" s="44"/>
      <c r="H27" s="44"/>
      <c r="I27" s="129"/>
      <c r="J27" s="44"/>
      <c r="K27" s="47"/>
    </row>
    <row r="28" spans="2:11" s="7" customFormat="1" ht="22.5" customHeight="1">
      <c r="B28" s="132"/>
      <c r="C28" s="133"/>
      <c r="D28" s="133"/>
      <c r="E28" s="379" t="s">
        <v>34</v>
      </c>
      <c r="F28" s="379"/>
      <c r="G28" s="379"/>
      <c r="H28" s="379"/>
      <c r="I28" s="134"/>
      <c r="J28" s="133"/>
      <c r="K28" s="135"/>
    </row>
    <row r="29" spans="2:11" s="1" customFormat="1" ht="6.95" customHeight="1">
      <c r="B29" s="43"/>
      <c r="C29" s="44"/>
      <c r="D29" s="44"/>
      <c r="E29" s="44"/>
      <c r="F29" s="44"/>
      <c r="G29" s="44"/>
      <c r="H29" s="44"/>
      <c r="I29" s="129"/>
      <c r="J29" s="44"/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25.35" customHeight="1">
      <c r="B31" s="43"/>
      <c r="C31" s="44"/>
      <c r="D31" s="138" t="s">
        <v>43</v>
      </c>
      <c r="E31" s="44"/>
      <c r="F31" s="44"/>
      <c r="G31" s="44"/>
      <c r="H31" s="44"/>
      <c r="I31" s="129"/>
      <c r="J31" s="139">
        <f>ROUND(J102,2)</f>
        <v>0</v>
      </c>
      <c r="K31" s="47"/>
    </row>
    <row r="32" spans="2:11" s="1" customFormat="1" ht="6.95" customHeight="1">
      <c r="B32" s="43"/>
      <c r="C32" s="44"/>
      <c r="D32" s="87"/>
      <c r="E32" s="87"/>
      <c r="F32" s="87"/>
      <c r="G32" s="87"/>
      <c r="H32" s="87"/>
      <c r="I32" s="136"/>
      <c r="J32" s="87"/>
      <c r="K32" s="137"/>
    </row>
    <row r="33" spans="2:11" s="1" customFormat="1" ht="14.45" customHeight="1">
      <c r="B33" s="43"/>
      <c r="C33" s="44"/>
      <c r="D33" s="44"/>
      <c r="E33" s="44"/>
      <c r="F33" s="48" t="s">
        <v>45</v>
      </c>
      <c r="G33" s="44"/>
      <c r="H33" s="44"/>
      <c r="I33" s="140" t="s">
        <v>44</v>
      </c>
      <c r="J33" s="48" t="s">
        <v>46</v>
      </c>
      <c r="K33" s="47"/>
    </row>
    <row r="34" spans="2:11" s="1" customFormat="1" ht="14.45" customHeight="1">
      <c r="B34" s="43"/>
      <c r="C34" s="44"/>
      <c r="D34" s="51" t="s">
        <v>47</v>
      </c>
      <c r="E34" s="51" t="s">
        <v>48</v>
      </c>
      <c r="F34" s="141">
        <f>ROUND(SUM(BE102:BE543),2)</f>
        <v>0</v>
      </c>
      <c r="G34" s="44"/>
      <c r="H34" s="44"/>
      <c r="I34" s="142">
        <v>0.21</v>
      </c>
      <c r="J34" s="141">
        <f>ROUND(ROUND((SUM(BE102:BE543)),2)*I34,2)</f>
        <v>0</v>
      </c>
      <c r="K34" s="47"/>
    </row>
    <row r="35" spans="2:11" s="1" customFormat="1" ht="14.45" customHeight="1">
      <c r="B35" s="43"/>
      <c r="C35" s="44"/>
      <c r="D35" s="44"/>
      <c r="E35" s="51" t="s">
        <v>49</v>
      </c>
      <c r="F35" s="141">
        <f>ROUND(SUM(BF102:BF543),2)</f>
        <v>0</v>
      </c>
      <c r="G35" s="44"/>
      <c r="H35" s="44"/>
      <c r="I35" s="142">
        <v>0.15</v>
      </c>
      <c r="J35" s="141">
        <f>ROUND(ROUND((SUM(BF102:BF543)),2)*I35,2)</f>
        <v>0</v>
      </c>
      <c r="K35" s="47"/>
    </row>
    <row r="36" spans="2:11" s="1" customFormat="1" ht="14.45" customHeight="1" hidden="1">
      <c r="B36" s="43"/>
      <c r="C36" s="44"/>
      <c r="D36" s="44"/>
      <c r="E36" s="51" t="s">
        <v>50</v>
      </c>
      <c r="F36" s="141">
        <f>ROUND(SUM(BG102:BG543),2)</f>
        <v>0</v>
      </c>
      <c r="G36" s="44"/>
      <c r="H36" s="44"/>
      <c r="I36" s="142">
        <v>0.21</v>
      </c>
      <c r="J36" s="141">
        <v>0</v>
      </c>
      <c r="K36" s="47"/>
    </row>
    <row r="37" spans="2:11" s="1" customFormat="1" ht="14.45" customHeight="1" hidden="1">
      <c r="B37" s="43"/>
      <c r="C37" s="44"/>
      <c r="D37" s="44"/>
      <c r="E37" s="51" t="s">
        <v>51</v>
      </c>
      <c r="F37" s="141">
        <f>ROUND(SUM(BH102:BH543),2)</f>
        <v>0</v>
      </c>
      <c r="G37" s="44"/>
      <c r="H37" s="44"/>
      <c r="I37" s="142">
        <v>0.15</v>
      </c>
      <c r="J37" s="141">
        <v>0</v>
      </c>
      <c r="K37" s="47"/>
    </row>
    <row r="38" spans="2:11" s="1" customFormat="1" ht="14.45" customHeight="1" hidden="1">
      <c r="B38" s="43"/>
      <c r="C38" s="44"/>
      <c r="D38" s="44"/>
      <c r="E38" s="51" t="s">
        <v>52</v>
      </c>
      <c r="F38" s="141">
        <f>ROUND(SUM(BI102:BI543),2)</f>
        <v>0</v>
      </c>
      <c r="G38" s="44"/>
      <c r="H38" s="44"/>
      <c r="I38" s="142">
        <v>0</v>
      </c>
      <c r="J38" s="141">
        <v>0</v>
      </c>
      <c r="K38" s="47"/>
    </row>
    <row r="39" spans="2:11" s="1" customFormat="1" ht="6.95" customHeight="1">
      <c r="B39" s="43"/>
      <c r="C39" s="44"/>
      <c r="D39" s="44"/>
      <c r="E39" s="44"/>
      <c r="F39" s="44"/>
      <c r="G39" s="44"/>
      <c r="H39" s="44"/>
      <c r="I39" s="129"/>
      <c r="J39" s="44"/>
      <c r="K39" s="47"/>
    </row>
    <row r="40" spans="2:11" s="1" customFormat="1" ht="25.35" customHeight="1">
      <c r="B40" s="43"/>
      <c r="C40" s="143"/>
      <c r="D40" s="144" t="s">
        <v>53</v>
      </c>
      <c r="E40" s="81"/>
      <c r="F40" s="81"/>
      <c r="G40" s="145" t="s">
        <v>54</v>
      </c>
      <c r="H40" s="146" t="s">
        <v>55</v>
      </c>
      <c r="I40" s="147"/>
      <c r="J40" s="148">
        <f>SUM(J31:J38)</f>
        <v>0</v>
      </c>
      <c r="K40" s="149"/>
    </row>
    <row r="41" spans="2:11" s="1" customFormat="1" ht="14.45" customHeight="1">
      <c r="B41" s="58"/>
      <c r="C41" s="59"/>
      <c r="D41" s="59"/>
      <c r="E41" s="59"/>
      <c r="F41" s="59"/>
      <c r="G41" s="59"/>
      <c r="H41" s="59"/>
      <c r="I41" s="150"/>
      <c r="J41" s="59"/>
      <c r="K41" s="60"/>
    </row>
    <row r="45" spans="2:11" s="1" customFormat="1" ht="6.95" customHeight="1">
      <c r="B45" s="151"/>
      <c r="C45" s="152"/>
      <c r="D45" s="152"/>
      <c r="E45" s="152"/>
      <c r="F45" s="152"/>
      <c r="G45" s="152"/>
      <c r="H45" s="152"/>
      <c r="I45" s="153"/>
      <c r="J45" s="152"/>
      <c r="K45" s="154"/>
    </row>
    <row r="46" spans="2:11" s="1" customFormat="1" ht="36.95" customHeight="1">
      <c r="B46" s="43"/>
      <c r="C46" s="31" t="s">
        <v>119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6.95" customHeight="1">
      <c r="B47" s="43"/>
      <c r="C47" s="44"/>
      <c r="D47" s="44"/>
      <c r="E47" s="44"/>
      <c r="F47" s="44"/>
      <c r="G47" s="44"/>
      <c r="H47" s="44"/>
      <c r="I47" s="129"/>
      <c r="J47" s="44"/>
      <c r="K47" s="47"/>
    </row>
    <row r="48" spans="2:11" s="1" customFormat="1" ht="14.45" customHeight="1">
      <c r="B48" s="43"/>
      <c r="C48" s="38" t="s">
        <v>18</v>
      </c>
      <c r="D48" s="44"/>
      <c r="E48" s="44"/>
      <c r="F48" s="44"/>
      <c r="G48" s="44"/>
      <c r="H48" s="44"/>
      <c r="I48" s="129"/>
      <c r="J48" s="44"/>
      <c r="K48" s="47"/>
    </row>
    <row r="49" spans="2:11" s="1" customFormat="1" ht="22.5" customHeight="1">
      <c r="B49" s="43"/>
      <c r="C49" s="44"/>
      <c r="D49" s="44"/>
      <c r="E49" s="415" t="str">
        <f>E7</f>
        <v>Obnova Goethovy vyhlídky část 1- objekt vyhlídky</v>
      </c>
      <c r="F49" s="416"/>
      <c r="G49" s="416"/>
      <c r="H49" s="416"/>
      <c r="I49" s="129"/>
      <c r="J49" s="44"/>
      <c r="K49" s="47"/>
    </row>
    <row r="50" spans="2:11" ht="13.5">
      <c r="B50" s="29"/>
      <c r="C50" s="38" t="s">
        <v>115</v>
      </c>
      <c r="D50" s="30"/>
      <c r="E50" s="30"/>
      <c r="F50" s="30"/>
      <c r="G50" s="30"/>
      <c r="H50" s="30"/>
      <c r="I50" s="128"/>
      <c r="J50" s="30"/>
      <c r="K50" s="32"/>
    </row>
    <row r="51" spans="2:11" ht="22.5" customHeight="1">
      <c r="B51" s="29"/>
      <c r="C51" s="30"/>
      <c r="D51" s="30"/>
      <c r="E51" s="415" t="s">
        <v>116</v>
      </c>
      <c r="F51" s="375"/>
      <c r="G51" s="375"/>
      <c r="H51" s="375"/>
      <c r="I51" s="128"/>
      <c r="J51" s="30"/>
      <c r="K51" s="32"/>
    </row>
    <row r="52" spans="2:11" ht="13.5">
      <c r="B52" s="29"/>
      <c r="C52" s="38" t="s">
        <v>117</v>
      </c>
      <c r="D52" s="30"/>
      <c r="E52" s="30"/>
      <c r="F52" s="30"/>
      <c r="G52" s="30"/>
      <c r="H52" s="30"/>
      <c r="I52" s="128"/>
      <c r="J52" s="30"/>
      <c r="K52" s="32"/>
    </row>
    <row r="53" spans="2:11" s="1" customFormat="1" ht="22.5" customHeight="1">
      <c r="B53" s="43"/>
      <c r="C53" s="44"/>
      <c r="D53" s="44"/>
      <c r="E53" s="399" t="s">
        <v>626</v>
      </c>
      <c r="F53" s="417"/>
      <c r="G53" s="417"/>
      <c r="H53" s="417"/>
      <c r="I53" s="129"/>
      <c r="J53" s="44"/>
      <c r="K53" s="47"/>
    </row>
    <row r="54" spans="2:11" s="1" customFormat="1" ht="14.45" customHeight="1">
      <c r="B54" s="43"/>
      <c r="C54" s="38" t="s">
        <v>2265</v>
      </c>
      <c r="D54" s="44"/>
      <c r="E54" s="44"/>
      <c r="F54" s="44"/>
      <c r="G54" s="44"/>
      <c r="H54" s="44"/>
      <c r="I54" s="129"/>
      <c r="J54" s="44"/>
      <c r="K54" s="47"/>
    </row>
    <row r="55" spans="2:11" s="1" customFormat="1" ht="23.25" customHeight="1">
      <c r="B55" s="43"/>
      <c r="C55" s="44"/>
      <c r="D55" s="44"/>
      <c r="E55" s="418" t="str">
        <f>E13</f>
        <v>1.1.b1 - odvětrávací kanálek s drenáží</v>
      </c>
      <c r="F55" s="417"/>
      <c r="G55" s="417"/>
      <c r="H55" s="417"/>
      <c r="I55" s="129"/>
      <c r="J55" s="44"/>
      <c r="K55" s="47"/>
    </row>
    <row r="56" spans="2:11" s="1" customFormat="1" ht="6.95" customHeight="1">
      <c r="B56" s="43"/>
      <c r="C56" s="44"/>
      <c r="D56" s="44"/>
      <c r="E56" s="44"/>
      <c r="F56" s="44"/>
      <c r="G56" s="44"/>
      <c r="H56" s="44"/>
      <c r="I56" s="129"/>
      <c r="J56" s="44"/>
      <c r="K56" s="47"/>
    </row>
    <row r="57" spans="2:11" s="1" customFormat="1" ht="18" customHeight="1">
      <c r="B57" s="43"/>
      <c r="C57" s="38" t="s">
        <v>24</v>
      </c>
      <c r="D57" s="44"/>
      <c r="E57" s="44"/>
      <c r="F57" s="36" t="str">
        <f>F16</f>
        <v>Karlovy Vary, Hůrky</v>
      </c>
      <c r="G57" s="44"/>
      <c r="H57" s="44"/>
      <c r="I57" s="130" t="s">
        <v>26</v>
      </c>
      <c r="J57" s="131" t="str">
        <f>IF(J16="","",J16)</f>
        <v>10.8.2017</v>
      </c>
      <c r="K57" s="47"/>
    </row>
    <row r="58" spans="2:11" s="1" customFormat="1" ht="6.95" customHeight="1">
      <c r="B58" s="43"/>
      <c r="C58" s="44"/>
      <c r="D58" s="44"/>
      <c r="E58" s="44"/>
      <c r="F58" s="44"/>
      <c r="G58" s="44"/>
      <c r="H58" s="44"/>
      <c r="I58" s="129"/>
      <c r="J58" s="44"/>
      <c r="K58" s="47"/>
    </row>
    <row r="59" spans="2:11" s="1" customFormat="1" ht="13.5">
      <c r="B59" s="43"/>
      <c r="C59" s="38" t="s">
        <v>32</v>
      </c>
      <c r="D59" s="44"/>
      <c r="E59" s="44"/>
      <c r="F59" s="36" t="str">
        <f>E19</f>
        <v>Statutární město Karlovy Vary</v>
      </c>
      <c r="G59" s="44"/>
      <c r="H59" s="44"/>
      <c r="I59" s="130" t="s">
        <v>39</v>
      </c>
      <c r="J59" s="36" t="str">
        <f>E25</f>
        <v>Projektový atelier pro arch.a poz.stavby, s.r.o.</v>
      </c>
      <c r="K59" s="47"/>
    </row>
    <row r="60" spans="2:11" s="1" customFormat="1" ht="14.45" customHeight="1">
      <c r="B60" s="43"/>
      <c r="C60" s="38" t="s">
        <v>37</v>
      </c>
      <c r="D60" s="44"/>
      <c r="E60" s="44"/>
      <c r="F60" s="36" t="str">
        <f>IF(E22="","",E22)</f>
        <v/>
      </c>
      <c r="G60" s="44"/>
      <c r="H60" s="44"/>
      <c r="I60" s="129"/>
      <c r="J60" s="44"/>
      <c r="K60" s="47"/>
    </row>
    <row r="61" spans="2:11" s="1" customFormat="1" ht="10.35" customHeight="1">
      <c r="B61" s="43"/>
      <c r="C61" s="44"/>
      <c r="D61" s="44"/>
      <c r="E61" s="44"/>
      <c r="F61" s="44"/>
      <c r="G61" s="44"/>
      <c r="H61" s="44"/>
      <c r="I61" s="129"/>
      <c r="J61" s="44"/>
      <c r="K61" s="47"/>
    </row>
    <row r="62" spans="2:11" s="1" customFormat="1" ht="29.25" customHeight="1">
      <c r="B62" s="43"/>
      <c r="C62" s="155" t="s">
        <v>120</v>
      </c>
      <c r="D62" s="143"/>
      <c r="E62" s="143"/>
      <c r="F62" s="143"/>
      <c r="G62" s="143"/>
      <c r="H62" s="143"/>
      <c r="I62" s="156"/>
      <c r="J62" s="157" t="s">
        <v>121</v>
      </c>
      <c r="K62" s="158"/>
    </row>
    <row r="63" spans="2:11" s="1" customFormat="1" ht="10.3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47" s="1" customFormat="1" ht="29.25" customHeight="1">
      <c r="B64" s="43"/>
      <c r="C64" s="159" t="s">
        <v>122</v>
      </c>
      <c r="D64" s="44"/>
      <c r="E64" s="44"/>
      <c r="F64" s="44"/>
      <c r="G64" s="44"/>
      <c r="H64" s="44"/>
      <c r="I64" s="129"/>
      <c r="J64" s="139">
        <f>J102</f>
        <v>0</v>
      </c>
      <c r="K64" s="47"/>
      <c r="AU64" s="25" t="s">
        <v>123</v>
      </c>
    </row>
    <row r="65" spans="2:11" s="8" customFormat="1" ht="24.95" customHeight="1">
      <c r="B65" s="160"/>
      <c r="C65" s="161"/>
      <c r="D65" s="162" t="s">
        <v>124</v>
      </c>
      <c r="E65" s="163"/>
      <c r="F65" s="163"/>
      <c r="G65" s="163"/>
      <c r="H65" s="163"/>
      <c r="I65" s="164"/>
      <c r="J65" s="165">
        <f>J103</f>
        <v>0</v>
      </c>
      <c r="K65" s="166"/>
    </row>
    <row r="66" spans="2:11" s="9" customFormat="1" ht="19.9" customHeight="1">
      <c r="B66" s="167"/>
      <c r="C66" s="168"/>
      <c r="D66" s="169" t="s">
        <v>125</v>
      </c>
      <c r="E66" s="170"/>
      <c r="F66" s="170"/>
      <c r="G66" s="170"/>
      <c r="H66" s="170"/>
      <c r="I66" s="171"/>
      <c r="J66" s="172">
        <f>J104</f>
        <v>0</v>
      </c>
      <c r="K66" s="173"/>
    </row>
    <row r="67" spans="2:11" s="9" customFormat="1" ht="19.9" customHeight="1">
      <c r="B67" s="167"/>
      <c r="C67" s="168"/>
      <c r="D67" s="169" t="s">
        <v>627</v>
      </c>
      <c r="E67" s="170"/>
      <c r="F67" s="170"/>
      <c r="G67" s="170"/>
      <c r="H67" s="170"/>
      <c r="I67" s="171"/>
      <c r="J67" s="172">
        <f>J216</f>
        <v>0</v>
      </c>
      <c r="K67" s="173"/>
    </row>
    <row r="68" spans="2:11" s="9" customFormat="1" ht="19.9" customHeight="1">
      <c r="B68" s="167"/>
      <c r="C68" s="168"/>
      <c r="D68" s="169" t="s">
        <v>628</v>
      </c>
      <c r="E68" s="170"/>
      <c r="F68" s="170"/>
      <c r="G68" s="170"/>
      <c r="H68" s="170"/>
      <c r="I68" s="171"/>
      <c r="J68" s="172">
        <f>J272</f>
        <v>0</v>
      </c>
      <c r="K68" s="173"/>
    </row>
    <row r="69" spans="2:11" s="9" customFormat="1" ht="19.9" customHeight="1">
      <c r="B69" s="167"/>
      <c r="C69" s="168"/>
      <c r="D69" s="169" t="s">
        <v>629</v>
      </c>
      <c r="E69" s="170"/>
      <c r="F69" s="170"/>
      <c r="G69" s="170"/>
      <c r="H69" s="170"/>
      <c r="I69" s="171"/>
      <c r="J69" s="172">
        <f>J305</f>
        <v>0</v>
      </c>
      <c r="K69" s="173"/>
    </row>
    <row r="70" spans="2:11" s="9" customFormat="1" ht="19.9" customHeight="1">
      <c r="B70" s="167"/>
      <c r="C70" s="168"/>
      <c r="D70" s="169" t="s">
        <v>2267</v>
      </c>
      <c r="E70" s="170"/>
      <c r="F70" s="170"/>
      <c r="G70" s="170"/>
      <c r="H70" s="170"/>
      <c r="I70" s="171"/>
      <c r="J70" s="172">
        <f>J336</f>
        <v>0</v>
      </c>
      <c r="K70" s="173"/>
    </row>
    <row r="71" spans="2:11" s="9" customFormat="1" ht="19.9" customHeight="1">
      <c r="B71" s="167"/>
      <c r="C71" s="168"/>
      <c r="D71" s="169" t="s">
        <v>630</v>
      </c>
      <c r="E71" s="170"/>
      <c r="F71" s="170"/>
      <c r="G71" s="170"/>
      <c r="H71" s="170"/>
      <c r="I71" s="171"/>
      <c r="J71" s="172">
        <f>J344</f>
        <v>0</v>
      </c>
      <c r="K71" s="173"/>
    </row>
    <row r="72" spans="2:11" s="9" customFormat="1" ht="19.9" customHeight="1">
      <c r="B72" s="167"/>
      <c r="C72" s="168"/>
      <c r="D72" s="169" t="s">
        <v>2268</v>
      </c>
      <c r="E72" s="170"/>
      <c r="F72" s="170"/>
      <c r="G72" s="170"/>
      <c r="H72" s="170"/>
      <c r="I72" s="171"/>
      <c r="J72" s="172">
        <f>J372</f>
        <v>0</v>
      </c>
      <c r="K72" s="173"/>
    </row>
    <row r="73" spans="2:11" s="9" customFormat="1" ht="19.9" customHeight="1">
      <c r="B73" s="167"/>
      <c r="C73" s="168"/>
      <c r="D73" s="169" t="s">
        <v>126</v>
      </c>
      <c r="E73" s="170"/>
      <c r="F73" s="170"/>
      <c r="G73" s="170"/>
      <c r="H73" s="170"/>
      <c r="I73" s="171"/>
      <c r="J73" s="172">
        <f>J405</f>
        <v>0</v>
      </c>
      <c r="K73" s="173"/>
    </row>
    <row r="74" spans="2:11" s="9" customFormat="1" ht="19.9" customHeight="1">
      <c r="B74" s="167"/>
      <c r="C74" s="168"/>
      <c r="D74" s="169" t="s">
        <v>127</v>
      </c>
      <c r="E74" s="170"/>
      <c r="F74" s="170"/>
      <c r="G74" s="170"/>
      <c r="H74" s="170"/>
      <c r="I74" s="171"/>
      <c r="J74" s="172">
        <f>J479</f>
        <v>0</v>
      </c>
      <c r="K74" s="173"/>
    </row>
    <row r="75" spans="2:11" s="9" customFormat="1" ht="19.9" customHeight="1">
      <c r="B75" s="167"/>
      <c r="C75" s="168"/>
      <c r="D75" s="169" t="s">
        <v>128</v>
      </c>
      <c r="E75" s="170"/>
      <c r="F75" s="170"/>
      <c r="G75" s="170"/>
      <c r="H75" s="170"/>
      <c r="I75" s="171"/>
      <c r="J75" s="172">
        <f>J485</f>
        <v>0</v>
      </c>
      <c r="K75" s="173"/>
    </row>
    <row r="76" spans="2:11" s="8" customFormat="1" ht="24.95" customHeight="1">
      <c r="B76" s="160"/>
      <c r="C76" s="161"/>
      <c r="D76" s="162" t="s">
        <v>129</v>
      </c>
      <c r="E76" s="163"/>
      <c r="F76" s="163"/>
      <c r="G76" s="163"/>
      <c r="H76" s="163"/>
      <c r="I76" s="164"/>
      <c r="J76" s="165">
        <f>J487</f>
        <v>0</v>
      </c>
      <c r="K76" s="166"/>
    </row>
    <row r="77" spans="2:11" s="9" customFormat="1" ht="19.9" customHeight="1">
      <c r="B77" s="167"/>
      <c r="C77" s="168"/>
      <c r="D77" s="169" t="s">
        <v>632</v>
      </c>
      <c r="E77" s="170"/>
      <c r="F77" s="170"/>
      <c r="G77" s="170"/>
      <c r="H77" s="170"/>
      <c r="I77" s="171"/>
      <c r="J77" s="172">
        <f>J488</f>
        <v>0</v>
      </c>
      <c r="K77" s="173"/>
    </row>
    <row r="78" spans="2:11" s="9" customFormat="1" ht="19.9" customHeight="1">
      <c r="B78" s="167"/>
      <c r="C78" s="168"/>
      <c r="D78" s="169" t="s">
        <v>640</v>
      </c>
      <c r="E78" s="170"/>
      <c r="F78" s="170"/>
      <c r="G78" s="170"/>
      <c r="H78" s="170"/>
      <c r="I78" s="171"/>
      <c r="J78" s="172">
        <f>J535</f>
        <v>0</v>
      </c>
      <c r="K78" s="173"/>
    </row>
    <row r="79" spans="2:11" s="1" customFormat="1" ht="21.75" customHeight="1">
      <c r="B79" s="43"/>
      <c r="C79" s="44"/>
      <c r="D79" s="44"/>
      <c r="E79" s="44"/>
      <c r="F79" s="44"/>
      <c r="G79" s="44"/>
      <c r="H79" s="44"/>
      <c r="I79" s="129"/>
      <c r="J79" s="44"/>
      <c r="K79" s="47"/>
    </row>
    <row r="80" spans="2:11" s="1" customFormat="1" ht="6.95" customHeight="1">
      <c r="B80" s="58"/>
      <c r="C80" s="59"/>
      <c r="D80" s="59"/>
      <c r="E80" s="59"/>
      <c r="F80" s="59"/>
      <c r="G80" s="59"/>
      <c r="H80" s="59"/>
      <c r="I80" s="150"/>
      <c r="J80" s="59"/>
      <c r="K80" s="60"/>
    </row>
    <row r="84" spans="2:12" s="1" customFormat="1" ht="6.95" customHeight="1">
      <c r="B84" s="61"/>
      <c r="C84" s="62"/>
      <c r="D84" s="62"/>
      <c r="E84" s="62"/>
      <c r="F84" s="62"/>
      <c r="G84" s="62"/>
      <c r="H84" s="62"/>
      <c r="I84" s="153"/>
      <c r="J84" s="62"/>
      <c r="K84" s="62"/>
      <c r="L84" s="63"/>
    </row>
    <row r="85" spans="2:12" s="1" customFormat="1" ht="36.95" customHeight="1">
      <c r="B85" s="43"/>
      <c r="C85" s="64" t="s">
        <v>137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6.9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14.45" customHeight="1">
      <c r="B87" s="43"/>
      <c r="C87" s="67" t="s">
        <v>18</v>
      </c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22.5" customHeight="1">
      <c r="B88" s="43"/>
      <c r="C88" s="65"/>
      <c r="D88" s="65"/>
      <c r="E88" s="419" t="str">
        <f>E7</f>
        <v>Obnova Goethovy vyhlídky část 1- objekt vyhlídky</v>
      </c>
      <c r="F88" s="420"/>
      <c r="G88" s="420"/>
      <c r="H88" s="420"/>
      <c r="I88" s="174"/>
      <c r="J88" s="65"/>
      <c r="K88" s="65"/>
      <c r="L88" s="63"/>
    </row>
    <row r="89" spans="2:12" ht="13.5">
      <c r="B89" s="29"/>
      <c r="C89" s="67" t="s">
        <v>115</v>
      </c>
      <c r="D89" s="175"/>
      <c r="E89" s="175"/>
      <c r="F89" s="175"/>
      <c r="G89" s="175"/>
      <c r="H89" s="175"/>
      <c r="J89" s="175"/>
      <c r="K89" s="175"/>
      <c r="L89" s="176"/>
    </row>
    <row r="90" spans="2:12" ht="22.5" customHeight="1">
      <c r="B90" s="29"/>
      <c r="C90" s="175"/>
      <c r="D90" s="175"/>
      <c r="E90" s="419" t="s">
        <v>116</v>
      </c>
      <c r="F90" s="424"/>
      <c r="G90" s="424"/>
      <c r="H90" s="424"/>
      <c r="J90" s="175"/>
      <c r="K90" s="175"/>
      <c r="L90" s="176"/>
    </row>
    <row r="91" spans="2:12" ht="13.5">
      <c r="B91" s="29"/>
      <c r="C91" s="67" t="s">
        <v>117</v>
      </c>
      <c r="D91" s="175"/>
      <c r="E91" s="175"/>
      <c r="F91" s="175"/>
      <c r="G91" s="175"/>
      <c r="H91" s="175"/>
      <c r="J91" s="175"/>
      <c r="K91" s="175"/>
      <c r="L91" s="176"/>
    </row>
    <row r="92" spans="2:12" s="1" customFormat="1" ht="22.5" customHeight="1">
      <c r="B92" s="43"/>
      <c r="C92" s="65"/>
      <c r="D92" s="65"/>
      <c r="E92" s="423" t="s">
        <v>626</v>
      </c>
      <c r="F92" s="421"/>
      <c r="G92" s="421"/>
      <c r="H92" s="421"/>
      <c r="I92" s="174"/>
      <c r="J92" s="65"/>
      <c r="K92" s="65"/>
      <c r="L92" s="63"/>
    </row>
    <row r="93" spans="2:12" s="1" customFormat="1" ht="14.45" customHeight="1">
      <c r="B93" s="43"/>
      <c r="C93" s="67" t="s">
        <v>2265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23.25" customHeight="1">
      <c r="B94" s="43"/>
      <c r="C94" s="65"/>
      <c r="D94" s="65"/>
      <c r="E94" s="390" t="str">
        <f>E13</f>
        <v>1.1.b1 - odvětrávací kanálek s drenáží</v>
      </c>
      <c r="F94" s="421"/>
      <c r="G94" s="421"/>
      <c r="H94" s="421"/>
      <c r="I94" s="174"/>
      <c r="J94" s="65"/>
      <c r="K94" s="65"/>
      <c r="L94" s="63"/>
    </row>
    <row r="95" spans="2:12" s="1" customFormat="1" ht="6.95" customHeight="1">
      <c r="B95" s="43"/>
      <c r="C95" s="65"/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18" customHeight="1">
      <c r="B96" s="43"/>
      <c r="C96" s="67" t="s">
        <v>24</v>
      </c>
      <c r="D96" s="65"/>
      <c r="E96" s="65"/>
      <c r="F96" s="177" t="str">
        <f>F16</f>
        <v>Karlovy Vary, Hůrky</v>
      </c>
      <c r="G96" s="65"/>
      <c r="H96" s="65"/>
      <c r="I96" s="178" t="s">
        <v>26</v>
      </c>
      <c r="J96" s="75" t="str">
        <f>IF(J16="","",J16)</f>
        <v>10.8.2017</v>
      </c>
      <c r="K96" s="65"/>
      <c r="L96" s="63"/>
    </row>
    <row r="97" spans="2:12" s="1" customFormat="1" ht="6.9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12" s="1" customFormat="1" ht="13.5">
      <c r="B98" s="43"/>
      <c r="C98" s="67" t="s">
        <v>32</v>
      </c>
      <c r="D98" s="65"/>
      <c r="E98" s="65"/>
      <c r="F98" s="177" t="str">
        <f>E19</f>
        <v>Statutární město Karlovy Vary</v>
      </c>
      <c r="G98" s="65"/>
      <c r="H98" s="65"/>
      <c r="I98" s="178" t="s">
        <v>39</v>
      </c>
      <c r="J98" s="177" t="str">
        <f>E25</f>
        <v>Projektový atelier pro arch.a poz.stavby, s.r.o.</v>
      </c>
      <c r="K98" s="65"/>
      <c r="L98" s="63"/>
    </row>
    <row r="99" spans="2:12" s="1" customFormat="1" ht="14.45" customHeight="1">
      <c r="B99" s="43"/>
      <c r="C99" s="67" t="s">
        <v>37</v>
      </c>
      <c r="D99" s="65"/>
      <c r="E99" s="65"/>
      <c r="F99" s="177" t="str">
        <f>IF(E22="","",E22)</f>
        <v/>
      </c>
      <c r="G99" s="65"/>
      <c r="H99" s="65"/>
      <c r="I99" s="174"/>
      <c r="J99" s="65"/>
      <c r="K99" s="65"/>
      <c r="L99" s="63"/>
    </row>
    <row r="100" spans="2:12" s="1" customFormat="1" ht="10.3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20" s="10" customFormat="1" ht="29.25" customHeight="1">
      <c r="B101" s="179"/>
      <c r="C101" s="180" t="s">
        <v>138</v>
      </c>
      <c r="D101" s="181" t="s">
        <v>62</v>
      </c>
      <c r="E101" s="181" t="s">
        <v>58</v>
      </c>
      <c r="F101" s="181" t="s">
        <v>139</v>
      </c>
      <c r="G101" s="181" t="s">
        <v>140</v>
      </c>
      <c r="H101" s="181" t="s">
        <v>141</v>
      </c>
      <c r="I101" s="182" t="s">
        <v>142</v>
      </c>
      <c r="J101" s="181" t="s">
        <v>121</v>
      </c>
      <c r="K101" s="183" t="s">
        <v>143</v>
      </c>
      <c r="L101" s="184"/>
      <c r="M101" s="83" t="s">
        <v>144</v>
      </c>
      <c r="N101" s="84" t="s">
        <v>47</v>
      </c>
      <c r="O101" s="84" t="s">
        <v>145</v>
      </c>
      <c r="P101" s="84" t="s">
        <v>146</v>
      </c>
      <c r="Q101" s="84" t="s">
        <v>147</v>
      </c>
      <c r="R101" s="84" t="s">
        <v>148</v>
      </c>
      <c r="S101" s="84" t="s">
        <v>149</v>
      </c>
      <c r="T101" s="85" t="s">
        <v>150</v>
      </c>
    </row>
    <row r="102" spans="2:63" s="1" customFormat="1" ht="29.25" customHeight="1">
      <c r="B102" s="43"/>
      <c r="C102" s="89" t="s">
        <v>122</v>
      </c>
      <c r="D102" s="65"/>
      <c r="E102" s="65"/>
      <c r="F102" s="65"/>
      <c r="G102" s="65"/>
      <c r="H102" s="65"/>
      <c r="I102" s="174"/>
      <c r="J102" s="185">
        <f>BK102</f>
        <v>0</v>
      </c>
      <c r="K102" s="65"/>
      <c r="L102" s="63"/>
      <c r="M102" s="86"/>
      <c r="N102" s="87"/>
      <c r="O102" s="87"/>
      <c r="P102" s="186">
        <f>P103+P487</f>
        <v>0</v>
      </c>
      <c r="Q102" s="87"/>
      <c r="R102" s="186">
        <f>R103+R487</f>
        <v>64.33199950972299</v>
      </c>
      <c r="S102" s="87"/>
      <c r="T102" s="187">
        <f>T103+T487</f>
        <v>24.975205</v>
      </c>
      <c r="AT102" s="25" t="s">
        <v>76</v>
      </c>
      <c r="AU102" s="25" t="s">
        <v>123</v>
      </c>
      <c r="BK102" s="188">
        <f>BK103+BK487</f>
        <v>0</v>
      </c>
    </row>
    <row r="103" spans="2:63" s="11" customFormat="1" ht="37.35" customHeight="1">
      <c r="B103" s="189"/>
      <c r="C103" s="190"/>
      <c r="D103" s="191" t="s">
        <v>76</v>
      </c>
      <c r="E103" s="192" t="s">
        <v>151</v>
      </c>
      <c r="F103" s="192" t="s">
        <v>152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P104+P216+P272+P305+P336+P344+P372+P405+P479+P485</f>
        <v>0</v>
      </c>
      <c r="Q103" s="197"/>
      <c r="R103" s="198">
        <f>R104+R216+R272+R305+R336+R344+R372+R405+R479+R485</f>
        <v>63.02576287155999</v>
      </c>
      <c r="S103" s="197"/>
      <c r="T103" s="199">
        <f>T104+T216+T272+T305+T336+T344+T372+T405+T479+T485</f>
        <v>24.975205</v>
      </c>
      <c r="AR103" s="200" t="s">
        <v>84</v>
      </c>
      <c r="AT103" s="201" t="s">
        <v>76</v>
      </c>
      <c r="AU103" s="201" t="s">
        <v>77</v>
      </c>
      <c r="AY103" s="200" t="s">
        <v>153</v>
      </c>
      <c r="BK103" s="202">
        <f>BK104+BK216+BK272+BK305+BK336+BK344+BK372+BK405+BK479+BK485</f>
        <v>0</v>
      </c>
    </row>
    <row r="104" spans="2:63" s="11" customFormat="1" ht="19.9" customHeight="1">
      <c r="B104" s="189"/>
      <c r="C104" s="190"/>
      <c r="D104" s="203" t="s">
        <v>76</v>
      </c>
      <c r="E104" s="204" t="s">
        <v>84</v>
      </c>
      <c r="F104" s="204" t="s">
        <v>154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SUM(P105:P215)</f>
        <v>0</v>
      </c>
      <c r="Q104" s="197"/>
      <c r="R104" s="198">
        <f>SUM(R105:R215)</f>
        <v>0</v>
      </c>
      <c r="S104" s="197"/>
      <c r="T104" s="199">
        <f>SUM(T105:T215)</f>
        <v>24.671405</v>
      </c>
      <c r="AR104" s="200" t="s">
        <v>84</v>
      </c>
      <c r="AT104" s="201" t="s">
        <v>76</v>
      </c>
      <c r="AU104" s="201" t="s">
        <v>84</v>
      </c>
      <c r="AY104" s="200" t="s">
        <v>153</v>
      </c>
      <c r="BK104" s="202">
        <f>SUM(BK105:BK215)</f>
        <v>0</v>
      </c>
    </row>
    <row r="105" spans="2:65" s="1" customFormat="1" ht="44.25" customHeight="1">
      <c r="B105" s="43"/>
      <c r="C105" s="206" t="s">
        <v>84</v>
      </c>
      <c r="D105" s="206" t="s">
        <v>155</v>
      </c>
      <c r="E105" s="207" t="s">
        <v>2269</v>
      </c>
      <c r="F105" s="208" t="s">
        <v>2270</v>
      </c>
      <c r="G105" s="209" t="s">
        <v>158</v>
      </c>
      <c r="H105" s="210">
        <v>24.307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0.235</v>
      </c>
      <c r="T105" s="216">
        <f>S105*H105</f>
        <v>5.712145</v>
      </c>
      <c r="AR105" s="25" t="s">
        <v>160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160</v>
      </c>
      <c r="BM105" s="25" t="s">
        <v>2271</v>
      </c>
    </row>
    <row r="106" spans="2:51" s="12" customFormat="1" ht="13.5">
      <c r="B106" s="218"/>
      <c r="C106" s="219"/>
      <c r="D106" s="220" t="s">
        <v>162</v>
      </c>
      <c r="E106" s="221" t="s">
        <v>34</v>
      </c>
      <c r="F106" s="222" t="s">
        <v>2272</v>
      </c>
      <c r="G106" s="219"/>
      <c r="H106" s="223" t="s">
        <v>34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162</v>
      </c>
      <c r="AU106" s="229" t="s">
        <v>86</v>
      </c>
      <c r="AV106" s="12" t="s">
        <v>84</v>
      </c>
      <c r="AW106" s="12" t="s">
        <v>41</v>
      </c>
      <c r="AX106" s="12" t="s">
        <v>77</v>
      </c>
      <c r="AY106" s="229" t="s">
        <v>153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2273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3" customFormat="1" ht="27">
      <c r="B108" s="230"/>
      <c r="C108" s="231"/>
      <c r="D108" s="220" t="s">
        <v>162</v>
      </c>
      <c r="E108" s="232" t="s">
        <v>34</v>
      </c>
      <c r="F108" s="233" t="s">
        <v>2274</v>
      </c>
      <c r="G108" s="231"/>
      <c r="H108" s="234">
        <v>48.614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51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48.614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2275</v>
      </c>
      <c r="G110" s="231"/>
      <c r="H110" s="234">
        <v>24.307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24.307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57" customHeight="1">
      <c r="B112" s="43"/>
      <c r="C112" s="206" t="s">
        <v>86</v>
      </c>
      <c r="D112" s="206" t="s">
        <v>155</v>
      </c>
      <c r="E112" s="207" t="s">
        <v>2276</v>
      </c>
      <c r="F112" s="208" t="s">
        <v>2277</v>
      </c>
      <c r="G112" s="209" t="s">
        <v>158</v>
      </c>
      <c r="H112" s="210">
        <v>29.168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0.32</v>
      </c>
      <c r="T112" s="216">
        <f>S112*H112</f>
        <v>9.33376</v>
      </c>
      <c r="AR112" s="25" t="s">
        <v>160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160</v>
      </c>
      <c r="BM112" s="25" t="s">
        <v>2278</v>
      </c>
    </row>
    <row r="113" spans="2:51" s="12" customFormat="1" ht="13.5">
      <c r="B113" s="218"/>
      <c r="C113" s="219"/>
      <c r="D113" s="220" t="s">
        <v>162</v>
      </c>
      <c r="E113" s="221" t="s">
        <v>34</v>
      </c>
      <c r="F113" s="222" t="s">
        <v>2272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51" s="12" customFormat="1" ht="13.5">
      <c r="B114" s="218"/>
      <c r="C114" s="219"/>
      <c r="D114" s="220" t="s">
        <v>162</v>
      </c>
      <c r="E114" s="221" t="s">
        <v>34</v>
      </c>
      <c r="F114" s="222" t="s">
        <v>2273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51" s="13" customFormat="1" ht="27">
      <c r="B115" s="230"/>
      <c r="C115" s="231"/>
      <c r="D115" s="220" t="s">
        <v>162</v>
      </c>
      <c r="E115" s="232" t="s">
        <v>34</v>
      </c>
      <c r="F115" s="233" t="s">
        <v>2274</v>
      </c>
      <c r="G115" s="231"/>
      <c r="H115" s="234">
        <v>48.614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51" s="14" customFormat="1" ht="13.5">
      <c r="B116" s="241"/>
      <c r="C116" s="242"/>
      <c r="D116" s="220" t="s">
        <v>162</v>
      </c>
      <c r="E116" s="253" t="s">
        <v>34</v>
      </c>
      <c r="F116" s="254" t="s">
        <v>168</v>
      </c>
      <c r="G116" s="242"/>
      <c r="H116" s="255">
        <v>48.614</v>
      </c>
      <c r="I116" s="247"/>
      <c r="J116" s="242"/>
      <c r="K116" s="242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162</v>
      </c>
      <c r="AU116" s="252" t="s">
        <v>86</v>
      </c>
      <c r="AV116" s="14" t="s">
        <v>160</v>
      </c>
      <c r="AW116" s="14" t="s">
        <v>41</v>
      </c>
      <c r="AX116" s="14" t="s">
        <v>77</v>
      </c>
      <c r="AY116" s="252" t="s">
        <v>153</v>
      </c>
    </row>
    <row r="117" spans="2:51" s="13" customFormat="1" ht="13.5">
      <c r="B117" s="230"/>
      <c r="C117" s="231"/>
      <c r="D117" s="220" t="s">
        <v>162</v>
      </c>
      <c r="E117" s="232" t="s">
        <v>34</v>
      </c>
      <c r="F117" s="233" t="s">
        <v>2279</v>
      </c>
      <c r="G117" s="231"/>
      <c r="H117" s="234">
        <v>29.168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51" s="14" customFormat="1" ht="13.5">
      <c r="B118" s="241"/>
      <c r="C118" s="242"/>
      <c r="D118" s="243" t="s">
        <v>162</v>
      </c>
      <c r="E118" s="244" t="s">
        <v>34</v>
      </c>
      <c r="F118" s="245" t="s">
        <v>168</v>
      </c>
      <c r="G118" s="242"/>
      <c r="H118" s="246">
        <v>29.168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" customFormat="1" ht="44.25" customHeight="1">
      <c r="B119" s="43"/>
      <c r="C119" s="206" t="s">
        <v>95</v>
      </c>
      <c r="D119" s="206" t="s">
        <v>155</v>
      </c>
      <c r="E119" s="207" t="s">
        <v>2280</v>
      </c>
      <c r="F119" s="208" t="s">
        <v>2281</v>
      </c>
      <c r="G119" s="209" t="s">
        <v>158</v>
      </c>
      <c r="H119" s="210">
        <v>53.475</v>
      </c>
      <c r="I119" s="211"/>
      <c r="J119" s="212">
        <f>ROUND(I119*H119,2)</f>
        <v>0</v>
      </c>
      <c r="K119" s="208" t="s">
        <v>159</v>
      </c>
      <c r="L119" s="63"/>
      <c r="M119" s="213" t="s">
        <v>34</v>
      </c>
      <c r="N119" s="214" t="s">
        <v>48</v>
      </c>
      <c r="O119" s="44"/>
      <c r="P119" s="215">
        <f>O119*H119</f>
        <v>0</v>
      </c>
      <c r="Q119" s="215">
        <v>0</v>
      </c>
      <c r="R119" s="215">
        <f>Q119*H119</f>
        <v>0</v>
      </c>
      <c r="S119" s="215">
        <v>0.18</v>
      </c>
      <c r="T119" s="216">
        <f>S119*H119</f>
        <v>9.6255</v>
      </c>
      <c r="AR119" s="25" t="s">
        <v>160</v>
      </c>
      <c r="AT119" s="25" t="s">
        <v>155</v>
      </c>
      <c r="AU119" s="25" t="s">
        <v>86</v>
      </c>
      <c r="AY119" s="25" t="s">
        <v>153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84</v>
      </c>
      <c r="BK119" s="217">
        <f>ROUND(I119*H119,2)</f>
        <v>0</v>
      </c>
      <c r="BL119" s="25" t="s">
        <v>160</v>
      </c>
      <c r="BM119" s="25" t="s">
        <v>2282</v>
      </c>
    </row>
    <row r="120" spans="2:51" s="12" customFormat="1" ht="13.5">
      <c r="B120" s="218"/>
      <c r="C120" s="219"/>
      <c r="D120" s="220" t="s">
        <v>162</v>
      </c>
      <c r="E120" s="221" t="s">
        <v>34</v>
      </c>
      <c r="F120" s="222" t="s">
        <v>2283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51" s="12" customFormat="1" ht="13.5">
      <c r="B121" s="218"/>
      <c r="C121" s="219"/>
      <c r="D121" s="220" t="s">
        <v>162</v>
      </c>
      <c r="E121" s="221" t="s">
        <v>34</v>
      </c>
      <c r="F121" s="222" t="s">
        <v>2272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51" s="12" customFormat="1" ht="13.5">
      <c r="B122" s="218"/>
      <c r="C122" s="219"/>
      <c r="D122" s="220" t="s">
        <v>162</v>
      </c>
      <c r="E122" s="221" t="s">
        <v>34</v>
      </c>
      <c r="F122" s="222" t="s">
        <v>2273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51" s="13" customFormat="1" ht="27">
      <c r="B123" s="230"/>
      <c r="C123" s="231"/>
      <c r="D123" s="220" t="s">
        <v>162</v>
      </c>
      <c r="E123" s="232" t="s">
        <v>34</v>
      </c>
      <c r="F123" s="233" t="s">
        <v>2274</v>
      </c>
      <c r="G123" s="231"/>
      <c r="H123" s="234">
        <v>48.614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51" s="14" customFormat="1" ht="13.5">
      <c r="B124" s="241"/>
      <c r="C124" s="242"/>
      <c r="D124" s="220" t="s">
        <v>162</v>
      </c>
      <c r="E124" s="253" t="s">
        <v>34</v>
      </c>
      <c r="F124" s="254" t="s">
        <v>168</v>
      </c>
      <c r="G124" s="242"/>
      <c r="H124" s="255">
        <v>48.614</v>
      </c>
      <c r="I124" s="247"/>
      <c r="J124" s="242"/>
      <c r="K124" s="242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162</v>
      </c>
      <c r="AU124" s="252" t="s">
        <v>86</v>
      </c>
      <c r="AV124" s="14" t="s">
        <v>160</v>
      </c>
      <c r="AW124" s="14" t="s">
        <v>41</v>
      </c>
      <c r="AX124" s="14" t="s">
        <v>77</v>
      </c>
      <c r="AY124" s="252" t="s">
        <v>153</v>
      </c>
    </row>
    <row r="125" spans="2:51" s="13" customFormat="1" ht="13.5">
      <c r="B125" s="230"/>
      <c r="C125" s="231"/>
      <c r="D125" s="220" t="s">
        <v>162</v>
      </c>
      <c r="E125" s="232" t="s">
        <v>34</v>
      </c>
      <c r="F125" s="233" t="s">
        <v>2284</v>
      </c>
      <c r="G125" s="231"/>
      <c r="H125" s="234">
        <v>53.475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51" s="14" customFormat="1" ht="13.5">
      <c r="B126" s="241"/>
      <c r="C126" s="242"/>
      <c r="D126" s="243" t="s">
        <v>162</v>
      </c>
      <c r="E126" s="244" t="s">
        <v>34</v>
      </c>
      <c r="F126" s="245" t="s">
        <v>168</v>
      </c>
      <c r="G126" s="242"/>
      <c r="H126" s="246">
        <v>53.475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162</v>
      </c>
      <c r="AU126" s="252" t="s">
        <v>86</v>
      </c>
      <c r="AV126" s="14" t="s">
        <v>160</v>
      </c>
      <c r="AW126" s="14" t="s">
        <v>41</v>
      </c>
      <c r="AX126" s="14" t="s">
        <v>84</v>
      </c>
      <c r="AY126" s="252" t="s">
        <v>153</v>
      </c>
    </row>
    <row r="127" spans="2:65" s="1" customFormat="1" ht="31.5" customHeight="1">
      <c r="B127" s="43"/>
      <c r="C127" s="206" t="s">
        <v>160</v>
      </c>
      <c r="D127" s="206" t="s">
        <v>155</v>
      </c>
      <c r="E127" s="207" t="s">
        <v>2285</v>
      </c>
      <c r="F127" s="208" t="s">
        <v>2286</v>
      </c>
      <c r="G127" s="209" t="s">
        <v>171</v>
      </c>
      <c r="H127" s="210">
        <v>26.799</v>
      </c>
      <c r="I127" s="211"/>
      <c r="J127" s="212">
        <f>ROUND(I127*H127,2)</f>
        <v>0</v>
      </c>
      <c r="K127" s="208" t="s">
        <v>159</v>
      </c>
      <c r="L127" s="63"/>
      <c r="M127" s="213" t="s">
        <v>34</v>
      </c>
      <c r="N127" s="214" t="s">
        <v>48</v>
      </c>
      <c r="O127" s="4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160</v>
      </c>
      <c r="AT127" s="25" t="s">
        <v>155</v>
      </c>
      <c r="AU127" s="25" t="s">
        <v>86</v>
      </c>
      <c r="AY127" s="25" t="s">
        <v>153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84</v>
      </c>
      <c r="BK127" s="217">
        <f>ROUND(I127*H127,2)</f>
        <v>0</v>
      </c>
      <c r="BL127" s="25" t="s">
        <v>160</v>
      </c>
      <c r="BM127" s="25" t="s">
        <v>2287</v>
      </c>
    </row>
    <row r="128" spans="2:51" s="12" customFormat="1" ht="13.5">
      <c r="B128" s="218"/>
      <c r="C128" s="219"/>
      <c r="D128" s="220" t="s">
        <v>162</v>
      </c>
      <c r="E128" s="221" t="s">
        <v>34</v>
      </c>
      <c r="F128" s="222" t="s">
        <v>2272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2273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27">
      <c r="B130" s="230"/>
      <c r="C130" s="231"/>
      <c r="D130" s="220" t="s">
        <v>162</v>
      </c>
      <c r="E130" s="232" t="s">
        <v>34</v>
      </c>
      <c r="F130" s="233" t="s">
        <v>2274</v>
      </c>
      <c r="G130" s="231"/>
      <c r="H130" s="234">
        <v>48.614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48.614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77</v>
      </c>
      <c r="AY131" s="252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2288</v>
      </c>
      <c r="G132" s="231"/>
      <c r="H132" s="234">
        <v>38.284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4" customFormat="1" ht="13.5">
      <c r="B133" s="241"/>
      <c r="C133" s="242"/>
      <c r="D133" s="220" t="s">
        <v>162</v>
      </c>
      <c r="E133" s="253" t="s">
        <v>34</v>
      </c>
      <c r="F133" s="254" t="s">
        <v>168</v>
      </c>
      <c r="G133" s="242"/>
      <c r="H133" s="255">
        <v>38.284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162</v>
      </c>
      <c r="AU133" s="252" t="s">
        <v>86</v>
      </c>
      <c r="AV133" s="14" t="s">
        <v>160</v>
      </c>
      <c r="AW133" s="14" t="s">
        <v>41</v>
      </c>
      <c r="AX133" s="14" t="s">
        <v>77</v>
      </c>
      <c r="AY133" s="252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2289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2290</v>
      </c>
      <c r="G135" s="231"/>
      <c r="H135" s="234">
        <v>26.799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4" customFormat="1" ht="13.5">
      <c r="B136" s="241"/>
      <c r="C136" s="242"/>
      <c r="D136" s="243" t="s">
        <v>162</v>
      </c>
      <c r="E136" s="244" t="s">
        <v>34</v>
      </c>
      <c r="F136" s="245" t="s">
        <v>168</v>
      </c>
      <c r="G136" s="242"/>
      <c r="H136" s="246">
        <v>26.799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" customFormat="1" ht="44.25" customHeight="1">
      <c r="B137" s="43"/>
      <c r="C137" s="206" t="s">
        <v>202</v>
      </c>
      <c r="D137" s="206" t="s">
        <v>155</v>
      </c>
      <c r="E137" s="207" t="s">
        <v>2291</v>
      </c>
      <c r="F137" s="208" t="s">
        <v>2292</v>
      </c>
      <c r="G137" s="209" t="s">
        <v>171</v>
      </c>
      <c r="H137" s="210">
        <v>11.485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160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160</v>
      </c>
      <c r="BM137" s="25" t="s">
        <v>2293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2272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2273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27">
      <c r="B140" s="230"/>
      <c r="C140" s="231"/>
      <c r="D140" s="220" t="s">
        <v>162</v>
      </c>
      <c r="E140" s="232" t="s">
        <v>34</v>
      </c>
      <c r="F140" s="233" t="s">
        <v>2274</v>
      </c>
      <c r="G140" s="231"/>
      <c r="H140" s="234">
        <v>48.614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4" customFormat="1" ht="13.5">
      <c r="B141" s="241"/>
      <c r="C141" s="242"/>
      <c r="D141" s="220" t="s">
        <v>162</v>
      </c>
      <c r="E141" s="253" t="s">
        <v>34</v>
      </c>
      <c r="F141" s="254" t="s">
        <v>168</v>
      </c>
      <c r="G141" s="242"/>
      <c r="H141" s="255">
        <v>48.614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162</v>
      </c>
      <c r="AU141" s="252" t="s">
        <v>86</v>
      </c>
      <c r="AV141" s="14" t="s">
        <v>160</v>
      </c>
      <c r="AW141" s="14" t="s">
        <v>41</v>
      </c>
      <c r="AX141" s="14" t="s">
        <v>77</v>
      </c>
      <c r="AY141" s="252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2288</v>
      </c>
      <c r="G142" s="231"/>
      <c r="H142" s="234">
        <v>38.284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4" customFormat="1" ht="13.5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38.284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77</v>
      </c>
      <c r="AY143" s="252" t="s">
        <v>153</v>
      </c>
    </row>
    <row r="144" spans="2:51" s="12" customFormat="1" ht="13.5">
      <c r="B144" s="218"/>
      <c r="C144" s="219"/>
      <c r="D144" s="220" t="s">
        <v>162</v>
      </c>
      <c r="E144" s="221" t="s">
        <v>34</v>
      </c>
      <c r="F144" s="222" t="s">
        <v>2294</v>
      </c>
      <c r="G144" s="219"/>
      <c r="H144" s="223" t="s">
        <v>34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86</v>
      </c>
      <c r="AV144" s="12" t="s">
        <v>84</v>
      </c>
      <c r="AW144" s="12" t="s">
        <v>41</v>
      </c>
      <c r="AX144" s="12" t="s">
        <v>77</v>
      </c>
      <c r="AY144" s="229" t="s">
        <v>153</v>
      </c>
    </row>
    <row r="145" spans="2:51" s="13" customFormat="1" ht="13.5">
      <c r="B145" s="230"/>
      <c r="C145" s="231"/>
      <c r="D145" s="220" t="s">
        <v>162</v>
      </c>
      <c r="E145" s="232" t="s">
        <v>34</v>
      </c>
      <c r="F145" s="233" t="s">
        <v>2295</v>
      </c>
      <c r="G145" s="231"/>
      <c r="H145" s="234">
        <v>11.485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86</v>
      </c>
      <c r="AV145" s="13" t="s">
        <v>86</v>
      </c>
      <c r="AW145" s="13" t="s">
        <v>41</v>
      </c>
      <c r="AX145" s="13" t="s">
        <v>77</v>
      </c>
      <c r="AY145" s="240" t="s">
        <v>153</v>
      </c>
    </row>
    <row r="146" spans="2:51" s="14" customFormat="1" ht="13.5">
      <c r="B146" s="241"/>
      <c r="C146" s="242"/>
      <c r="D146" s="243" t="s">
        <v>162</v>
      </c>
      <c r="E146" s="244" t="s">
        <v>34</v>
      </c>
      <c r="F146" s="245" t="s">
        <v>168</v>
      </c>
      <c r="G146" s="242"/>
      <c r="H146" s="246">
        <v>11.485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162</v>
      </c>
      <c r="AU146" s="252" t="s">
        <v>86</v>
      </c>
      <c r="AV146" s="14" t="s">
        <v>160</v>
      </c>
      <c r="AW146" s="14" t="s">
        <v>41</v>
      </c>
      <c r="AX146" s="14" t="s">
        <v>84</v>
      </c>
      <c r="AY146" s="252" t="s">
        <v>153</v>
      </c>
    </row>
    <row r="147" spans="2:65" s="1" customFormat="1" ht="44.25" customHeight="1">
      <c r="B147" s="43"/>
      <c r="C147" s="206" t="s">
        <v>206</v>
      </c>
      <c r="D147" s="206" t="s">
        <v>155</v>
      </c>
      <c r="E147" s="207" t="s">
        <v>2296</v>
      </c>
      <c r="F147" s="208" t="s">
        <v>2297</v>
      </c>
      <c r="G147" s="209" t="s">
        <v>171</v>
      </c>
      <c r="H147" s="210">
        <v>32.906</v>
      </c>
      <c r="I147" s="211"/>
      <c r="J147" s="212">
        <f>ROUND(I147*H147,2)</f>
        <v>0</v>
      </c>
      <c r="K147" s="208" t="s">
        <v>159</v>
      </c>
      <c r="L147" s="63"/>
      <c r="M147" s="213" t="s">
        <v>34</v>
      </c>
      <c r="N147" s="214" t="s">
        <v>48</v>
      </c>
      <c r="O147" s="4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AR147" s="25" t="s">
        <v>160</v>
      </c>
      <c r="AT147" s="25" t="s">
        <v>155</v>
      </c>
      <c r="AU147" s="25" t="s">
        <v>86</v>
      </c>
      <c r="AY147" s="25" t="s">
        <v>153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84</v>
      </c>
      <c r="BK147" s="217">
        <f>ROUND(I147*H147,2)</f>
        <v>0</v>
      </c>
      <c r="BL147" s="25" t="s">
        <v>160</v>
      </c>
      <c r="BM147" s="25" t="s">
        <v>2298</v>
      </c>
    </row>
    <row r="148" spans="2:51" s="12" customFormat="1" ht="13.5">
      <c r="B148" s="218"/>
      <c r="C148" s="219"/>
      <c r="D148" s="220" t="s">
        <v>162</v>
      </c>
      <c r="E148" s="221" t="s">
        <v>34</v>
      </c>
      <c r="F148" s="222" t="s">
        <v>2299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51" s="12" customFormat="1" ht="13.5">
      <c r="B149" s="218"/>
      <c r="C149" s="219"/>
      <c r="D149" s="220" t="s">
        <v>162</v>
      </c>
      <c r="E149" s="221" t="s">
        <v>34</v>
      </c>
      <c r="F149" s="222" t="s">
        <v>2300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51" s="12" customFormat="1" ht="13.5">
      <c r="B150" s="218"/>
      <c r="C150" s="219"/>
      <c r="D150" s="220" t="s">
        <v>162</v>
      </c>
      <c r="E150" s="221" t="s">
        <v>34</v>
      </c>
      <c r="F150" s="222" t="s">
        <v>2273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51" s="13" customFormat="1" ht="27">
      <c r="B151" s="230"/>
      <c r="C151" s="231"/>
      <c r="D151" s="220" t="s">
        <v>162</v>
      </c>
      <c r="E151" s="232" t="s">
        <v>34</v>
      </c>
      <c r="F151" s="233" t="s">
        <v>2274</v>
      </c>
      <c r="G151" s="231"/>
      <c r="H151" s="234">
        <v>48.614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51" s="14" customFormat="1" ht="13.5">
      <c r="B152" s="241"/>
      <c r="C152" s="242"/>
      <c r="D152" s="220" t="s">
        <v>162</v>
      </c>
      <c r="E152" s="253" t="s">
        <v>34</v>
      </c>
      <c r="F152" s="254" t="s">
        <v>168</v>
      </c>
      <c r="G152" s="242"/>
      <c r="H152" s="255">
        <v>48.614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162</v>
      </c>
      <c r="AU152" s="252" t="s">
        <v>86</v>
      </c>
      <c r="AV152" s="14" t="s">
        <v>160</v>
      </c>
      <c r="AW152" s="14" t="s">
        <v>41</v>
      </c>
      <c r="AX152" s="14" t="s">
        <v>77</v>
      </c>
      <c r="AY152" s="252" t="s">
        <v>153</v>
      </c>
    </row>
    <row r="153" spans="2:51" s="12" customFormat="1" ht="13.5">
      <c r="B153" s="218"/>
      <c r="C153" s="219"/>
      <c r="D153" s="220" t="s">
        <v>162</v>
      </c>
      <c r="E153" s="221" t="s">
        <v>34</v>
      </c>
      <c r="F153" s="222" t="s">
        <v>2301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51" s="13" customFormat="1" ht="13.5">
      <c r="B154" s="230"/>
      <c r="C154" s="231"/>
      <c r="D154" s="220" t="s">
        <v>162</v>
      </c>
      <c r="E154" s="232" t="s">
        <v>34</v>
      </c>
      <c r="F154" s="233" t="s">
        <v>2288</v>
      </c>
      <c r="G154" s="231"/>
      <c r="H154" s="234">
        <v>38.284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51" s="14" customFormat="1" ht="13.5">
      <c r="B155" s="241"/>
      <c r="C155" s="242"/>
      <c r="D155" s="220" t="s">
        <v>162</v>
      </c>
      <c r="E155" s="253" t="s">
        <v>34</v>
      </c>
      <c r="F155" s="254" t="s">
        <v>168</v>
      </c>
      <c r="G155" s="242"/>
      <c r="H155" s="255">
        <v>38.284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77</v>
      </c>
      <c r="AY155" s="252" t="s">
        <v>153</v>
      </c>
    </row>
    <row r="156" spans="2:51" s="12" customFormat="1" ht="13.5">
      <c r="B156" s="218"/>
      <c r="C156" s="219"/>
      <c r="D156" s="220" t="s">
        <v>162</v>
      </c>
      <c r="E156" s="221" t="s">
        <v>34</v>
      </c>
      <c r="F156" s="222" t="s">
        <v>2302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51" s="13" customFormat="1" ht="13.5">
      <c r="B157" s="230"/>
      <c r="C157" s="231"/>
      <c r="D157" s="220" t="s">
        <v>162</v>
      </c>
      <c r="E157" s="232" t="s">
        <v>34</v>
      </c>
      <c r="F157" s="233" t="s">
        <v>2303</v>
      </c>
      <c r="G157" s="231"/>
      <c r="H157" s="234">
        <v>16.408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51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16.408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77</v>
      </c>
      <c r="AY158" s="252" t="s">
        <v>153</v>
      </c>
    </row>
    <row r="159" spans="2:51" s="13" customFormat="1" ht="13.5">
      <c r="B159" s="230"/>
      <c r="C159" s="231"/>
      <c r="D159" s="220" t="s">
        <v>162</v>
      </c>
      <c r="E159" s="232" t="s">
        <v>34</v>
      </c>
      <c r="F159" s="233" t="s">
        <v>2304</v>
      </c>
      <c r="G159" s="231"/>
      <c r="H159" s="234">
        <v>32.906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51" s="14" customFormat="1" ht="13.5">
      <c r="B160" s="241"/>
      <c r="C160" s="242"/>
      <c r="D160" s="243" t="s">
        <v>162</v>
      </c>
      <c r="E160" s="244" t="s">
        <v>34</v>
      </c>
      <c r="F160" s="245" t="s">
        <v>168</v>
      </c>
      <c r="G160" s="242"/>
      <c r="H160" s="246">
        <v>32.906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162</v>
      </c>
      <c r="AU160" s="252" t="s">
        <v>86</v>
      </c>
      <c r="AV160" s="14" t="s">
        <v>160</v>
      </c>
      <c r="AW160" s="14" t="s">
        <v>41</v>
      </c>
      <c r="AX160" s="14" t="s">
        <v>84</v>
      </c>
      <c r="AY160" s="252" t="s">
        <v>153</v>
      </c>
    </row>
    <row r="161" spans="2:65" s="1" customFormat="1" ht="44.25" customHeight="1">
      <c r="B161" s="43"/>
      <c r="C161" s="206" t="s">
        <v>211</v>
      </c>
      <c r="D161" s="206" t="s">
        <v>155</v>
      </c>
      <c r="E161" s="207" t="s">
        <v>203</v>
      </c>
      <c r="F161" s="208" t="s">
        <v>204</v>
      </c>
      <c r="G161" s="209" t="s">
        <v>171</v>
      </c>
      <c r="H161" s="210">
        <v>21.876</v>
      </c>
      <c r="I161" s="211"/>
      <c r="J161" s="212">
        <f>ROUND(I161*H161,2)</f>
        <v>0</v>
      </c>
      <c r="K161" s="208" t="s">
        <v>159</v>
      </c>
      <c r="L161" s="63"/>
      <c r="M161" s="213" t="s">
        <v>34</v>
      </c>
      <c r="N161" s="214" t="s">
        <v>48</v>
      </c>
      <c r="O161" s="4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5" t="s">
        <v>160</v>
      </c>
      <c r="AT161" s="25" t="s">
        <v>155</v>
      </c>
      <c r="AU161" s="25" t="s">
        <v>86</v>
      </c>
      <c r="AY161" s="25" t="s">
        <v>153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5" t="s">
        <v>84</v>
      </c>
      <c r="BK161" s="217">
        <f>ROUND(I161*H161,2)</f>
        <v>0</v>
      </c>
      <c r="BL161" s="25" t="s">
        <v>160</v>
      </c>
      <c r="BM161" s="25" t="s">
        <v>2305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2299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2" customFormat="1" ht="13.5">
      <c r="B163" s="218"/>
      <c r="C163" s="219"/>
      <c r="D163" s="220" t="s">
        <v>162</v>
      </c>
      <c r="E163" s="221" t="s">
        <v>34</v>
      </c>
      <c r="F163" s="222" t="s">
        <v>2300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2273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3" customFormat="1" ht="27">
      <c r="B165" s="230"/>
      <c r="C165" s="231"/>
      <c r="D165" s="220" t="s">
        <v>162</v>
      </c>
      <c r="E165" s="232" t="s">
        <v>34</v>
      </c>
      <c r="F165" s="233" t="s">
        <v>2274</v>
      </c>
      <c r="G165" s="231"/>
      <c r="H165" s="234">
        <v>48.614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51" s="14" customFormat="1" ht="13.5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48.614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77</v>
      </c>
      <c r="AY166" s="252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2301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2288</v>
      </c>
      <c r="G168" s="231"/>
      <c r="H168" s="234">
        <v>38.284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196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2" customFormat="1" ht="13.5">
      <c r="B170" s="218"/>
      <c r="C170" s="219"/>
      <c r="D170" s="220" t="s">
        <v>162</v>
      </c>
      <c r="E170" s="221" t="s">
        <v>34</v>
      </c>
      <c r="F170" s="222" t="s">
        <v>2302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51" s="13" customFormat="1" ht="13.5">
      <c r="B171" s="230"/>
      <c r="C171" s="231"/>
      <c r="D171" s="220" t="s">
        <v>162</v>
      </c>
      <c r="E171" s="232" t="s">
        <v>34</v>
      </c>
      <c r="F171" s="233" t="s">
        <v>2306</v>
      </c>
      <c r="G171" s="231"/>
      <c r="H171" s="234">
        <v>-16.408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51" s="14" customFormat="1" ht="13.5">
      <c r="B172" s="241"/>
      <c r="C172" s="242"/>
      <c r="D172" s="243" t="s">
        <v>162</v>
      </c>
      <c r="E172" s="244" t="s">
        <v>34</v>
      </c>
      <c r="F172" s="245" t="s">
        <v>168</v>
      </c>
      <c r="G172" s="242"/>
      <c r="H172" s="246">
        <v>21.876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162</v>
      </c>
      <c r="AU172" s="252" t="s">
        <v>86</v>
      </c>
      <c r="AV172" s="14" t="s">
        <v>160</v>
      </c>
      <c r="AW172" s="14" t="s">
        <v>41</v>
      </c>
      <c r="AX172" s="14" t="s">
        <v>84</v>
      </c>
      <c r="AY172" s="252" t="s">
        <v>153</v>
      </c>
    </row>
    <row r="173" spans="2:65" s="1" customFormat="1" ht="44.25" customHeight="1">
      <c r="B173" s="43"/>
      <c r="C173" s="206" t="s">
        <v>215</v>
      </c>
      <c r="D173" s="206" t="s">
        <v>155</v>
      </c>
      <c r="E173" s="207" t="s">
        <v>207</v>
      </c>
      <c r="F173" s="208" t="s">
        <v>208</v>
      </c>
      <c r="G173" s="209" t="s">
        <v>171</v>
      </c>
      <c r="H173" s="210">
        <v>218.76</v>
      </c>
      <c r="I173" s="211"/>
      <c r="J173" s="212">
        <f>ROUND(I173*H173,2)</f>
        <v>0</v>
      </c>
      <c r="K173" s="208" t="s">
        <v>159</v>
      </c>
      <c r="L173" s="63"/>
      <c r="M173" s="213" t="s">
        <v>34</v>
      </c>
      <c r="N173" s="214" t="s">
        <v>48</v>
      </c>
      <c r="O173" s="4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5" t="s">
        <v>160</v>
      </c>
      <c r="AT173" s="25" t="s">
        <v>155</v>
      </c>
      <c r="AU173" s="25" t="s">
        <v>86</v>
      </c>
      <c r="AY173" s="25" t="s">
        <v>153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84</v>
      </c>
      <c r="BK173" s="217">
        <f>ROUND(I173*H173,2)</f>
        <v>0</v>
      </c>
      <c r="BL173" s="25" t="s">
        <v>160</v>
      </c>
      <c r="BM173" s="25" t="s">
        <v>2307</v>
      </c>
    </row>
    <row r="174" spans="2:51" s="12" customFormat="1" ht="13.5">
      <c r="B174" s="218"/>
      <c r="C174" s="219"/>
      <c r="D174" s="220" t="s">
        <v>162</v>
      </c>
      <c r="E174" s="221" t="s">
        <v>34</v>
      </c>
      <c r="F174" s="222" t="s">
        <v>2299</v>
      </c>
      <c r="G174" s="219"/>
      <c r="H174" s="223" t="s">
        <v>34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162</v>
      </c>
      <c r="AU174" s="229" t="s">
        <v>86</v>
      </c>
      <c r="AV174" s="12" t="s">
        <v>84</v>
      </c>
      <c r="AW174" s="12" t="s">
        <v>41</v>
      </c>
      <c r="AX174" s="12" t="s">
        <v>77</v>
      </c>
      <c r="AY174" s="229" t="s">
        <v>153</v>
      </c>
    </row>
    <row r="175" spans="2:51" s="12" customFormat="1" ht="13.5">
      <c r="B175" s="218"/>
      <c r="C175" s="219"/>
      <c r="D175" s="220" t="s">
        <v>162</v>
      </c>
      <c r="E175" s="221" t="s">
        <v>34</v>
      </c>
      <c r="F175" s="222" t="s">
        <v>2300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2273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51" s="13" customFormat="1" ht="27">
      <c r="B177" s="230"/>
      <c r="C177" s="231"/>
      <c r="D177" s="220" t="s">
        <v>162</v>
      </c>
      <c r="E177" s="232" t="s">
        <v>34</v>
      </c>
      <c r="F177" s="233" t="s">
        <v>2274</v>
      </c>
      <c r="G177" s="231"/>
      <c r="H177" s="234">
        <v>48.614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86</v>
      </c>
      <c r="AV177" s="13" t="s">
        <v>86</v>
      </c>
      <c r="AW177" s="13" t="s">
        <v>41</v>
      </c>
      <c r="AX177" s="13" t="s">
        <v>77</v>
      </c>
      <c r="AY177" s="240" t="s">
        <v>153</v>
      </c>
    </row>
    <row r="178" spans="2:51" s="14" customFormat="1" ht="13.5">
      <c r="B178" s="241"/>
      <c r="C178" s="242"/>
      <c r="D178" s="220" t="s">
        <v>162</v>
      </c>
      <c r="E178" s="253" t="s">
        <v>34</v>
      </c>
      <c r="F178" s="254" t="s">
        <v>168</v>
      </c>
      <c r="G178" s="242"/>
      <c r="H178" s="255">
        <v>48.614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162</v>
      </c>
      <c r="AU178" s="252" t="s">
        <v>86</v>
      </c>
      <c r="AV178" s="14" t="s">
        <v>160</v>
      </c>
      <c r="AW178" s="14" t="s">
        <v>41</v>
      </c>
      <c r="AX178" s="14" t="s">
        <v>77</v>
      </c>
      <c r="AY178" s="252" t="s">
        <v>153</v>
      </c>
    </row>
    <row r="179" spans="2:51" s="12" customFormat="1" ht="13.5">
      <c r="B179" s="218"/>
      <c r="C179" s="219"/>
      <c r="D179" s="220" t="s">
        <v>162</v>
      </c>
      <c r="E179" s="221" t="s">
        <v>34</v>
      </c>
      <c r="F179" s="222" t="s">
        <v>2301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51" s="13" customFormat="1" ht="13.5">
      <c r="B180" s="230"/>
      <c r="C180" s="231"/>
      <c r="D180" s="220" t="s">
        <v>162</v>
      </c>
      <c r="E180" s="232" t="s">
        <v>34</v>
      </c>
      <c r="F180" s="233" t="s">
        <v>2288</v>
      </c>
      <c r="G180" s="231"/>
      <c r="H180" s="234">
        <v>38.284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51" s="12" customFormat="1" ht="13.5">
      <c r="B181" s="218"/>
      <c r="C181" s="219"/>
      <c r="D181" s="220" t="s">
        <v>162</v>
      </c>
      <c r="E181" s="221" t="s">
        <v>34</v>
      </c>
      <c r="F181" s="222" t="s">
        <v>196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51" s="12" customFormat="1" ht="13.5">
      <c r="B182" s="218"/>
      <c r="C182" s="219"/>
      <c r="D182" s="220" t="s">
        <v>162</v>
      </c>
      <c r="E182" s="221" t="s">
        <v>34</v>
      </c>
      <c r="F182" s="222" t="s">
        <v>2302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51" s="13" customFormat="1" ht="13.5">
      <c r="B183" s="230"/>
      <c r="C183" s="231"/>
      <c r="D183" s="220" t="s">
        <v>162</v>
      </c>
      <c r="E183" s="232" t="s">
        <v>34</v>
      </c>
      <c r="F183" s="233" t="s">
        <v>2306</v>
      </c>
      <c r="G183" s="231"/>
      <c r="H183" s="234">
        <v>-16.408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51" s="14" customFormat="1" ht="13.5">
      <c r="B184" s="241"/>
      <c r="C184" s="242"/>
      <c r="D184" s="220" t="s">
        <v>162</v>
      </c>
      <c r="E184" s="253" t="s">
        <v>34</v>
      </c>
      <c r="F184" s="254" t="s">
        <v>168</v>
      </c>
      <c r="G184" s="242"/>
      <c r="H184" s="255">
        <v>21.876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162</v>
      </c>
      <c r="AU184" s="252" t="s">
        <v>86</v>
      </c>
      <c r="AV184" s="14" t="s">
        <v>160</v>
      </c>
      <c r="AW184" s="14" t="s">
        <v>41</v>
      </c>
      <c r="AX184" s="14" t="s">
        <v>77</v>
      </c>
      <c r="AY184" s="252" t="s">
        <v>153</v>
      </c>
    </row>
    <row r="185" spans="2:51" s="13" customFormat="1" ht="13.5">
      <c r="B185" s="230"/>
      <c r="C185" s="231"/>
      <c r="D185" s="220" t="s">
        <v>162</v>
      </c>
      <c r="E185" s="232" t="s">
        <v>34</v>
      </c>
      <c r="F185" s="233" t="s">
        <v>2308</v>
      </c>
      <c r="G185" s="231"/>
      <c r="H185" s="234">
        <v>218.76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51" s="14" customFormat="1" ht="13.5">
      <c r="B186" s="241"/>
      <c r="C186" s="242"/>
      <c r="D186" s="243" t="s">
        <v>162</v>
      </c>
      <c r="E186" s="244" t="s">
        <v>34</v>
      </c>
      <c r="F186" s="245" t="s">
        <v>168</v>
      </c>
      <c r="G186" s="242"/>
      <c r="H186" s="246">
        <v>218.76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162</v>
      </c>
      <c r="AU186" s="252" t="s">
        <v>86</v>
      </c>
      <c r="AV186" s="14" t="s">
        <v>160</v>
      </c>
      <c r="AW186" s="14" t="s">
        <v>41</v>
      </c>
      <c r="AX186" s="14" t="s">
        <v>84</v>
      </c>
      <c r="AY186" s="252" t="s">
        <v>153</v>
      </c>
    </row>
    <row r="187" spans="2:65" s="1" customFormat="1" ht="31.5" customHeight="1">
      <c r="B187" s="43"/>
      <c r="C187" s="206" t="s">
        <v>221</v>
      </c>
      <c r="D187" s="206" t="s">
        <v>155</v>
      </c>
      <c r="E187" s="207" t="s">
        <v>2309</v>
      </c>
      <c r="F187" s="208" t="s">
        <v>2310</v>
      </c>
      <c r="G187" s="209" t="s">
        <v>171</v>
      </c>
      <c r="H187" s="210">
        <v>16.408</v>
      </c>
      <c r="I187" s="211"/>
      <c r="J187" s="212">
        <f>ROUND(I187*H187,2)</f>
        <v>0</v>
      </c>
      <c r="K187" s="208" t="s">
        <v>159</v>
      </c>
      <c r="L187" s="63"/>
      <c r="M187" s="213" t="s">
        <v>34</v>
      </c>
      <c r="N187" s="214" t="s">
        <v>48</v>
      </c>
      <c r="O187" s="44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AR187" s="25" t="s">
        <v>160</v>
      </c>
      <c r="AT187" s="25" t="s">
        <v>155</v>
      </c>
      <c r="AU187" s="25" t="s">
        <v>86</v>
      </c>
      <c r="AY187" s="25" t="s">
        <v>153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84</v>
      </c>
      <c r="BK187" s="217">
        <f>ROUND(I187*H187,2)</f>
        <v>0</v>
      </c>
      <c r="BL187" s="25" t="s">
        <v>160</v>
      </c>
      <c r="BM187" s="25" t="s">
        <v>2311</v>
      </c>
    </row>
    <row r="188" spans="2:51" s="12" customFormat="1" ht="13.5">
      <c r="B188" s="218"/>
      <c r="C188" s="219"/>
      <c r="D188" s="220" t="s">
        <v>162</v>
      </c>
      <c r="E188" s="221" t="s">
        <v>34</v>
      </c>
      <c r="F188" s="222" t="s">
        <v>2272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51" s="12" customFormat="1" ht="13.5">
      <c r="B189" s="218"/>
      <c r="C189" s="219"/>
      <c r="D189" s="220" t="s">
        <v>162</v>
      </c>
      <c r="E189" s="221" t="s">
        <v>34</v>
      </c>
      <c r="F189" s="222" t="s">
        <v>2273</v>
      </c>
      <c r="G189" s="219"/>
      <c r="H189" s="223" t="s">
        <v>34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162</v>
      </c>
      <c r="AU189" s="229" t="s">
        <v>86</v>
      </c>
      <c r="AV189" s="12" t="s">
        <v>84</v>
      </c>
      <c r="AW189" s="12" t="s">
        <v>41</v>
      </c>
      <c r="AX189" s="12" t="s">
        <v>77</v>
      </c>
      <c r="AY189" s="229" t="s">
        <v>153</v>
      </c>
    </row>
    <row r="190" spans="2:51" s="13" customFormat="1" ht="27">
      <c r="B190" s="230"/>
      <c r="C190" s="231"/>
      <c r="D190" s="220" t="s">
        <v>162</v>
      </c>
      <c r="E190" s="232" t="s">
        <v>34</v>
      </c>
      <c r="F190" s="233" t="s">
        <v>2274</v>
      </c>
      <c r="G190" s="231"/>
      <c r="H190" s="234">
        <v>48.614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162</v>
      </c>
      <c r="AU190" s="240" t="s">
        <v>86</v>
      </c>
      <c r="AV190" s="13" t="s">
        <v>86</v>
      </c>
      <c r="AW190" s="13" t="s">
        <v>41</v>
      </c>
      <c r="AX190" s="13" t="s">
        <v>77</v>
      </c>
      <c r="AY190" s="240" t="s">
        <v>153</v>
      </c>
    </row>
    <row r="191" spans="2:51" s="14" customFormat="1" ht="13.5">
      <c r="B191" s="241"/>
      <c r="C191" s="242"/>
      <c r="D191" s="220" t="s">
        <v>162</v>
      </c>
      <c r="E191" s="253" t="s">
        <v>34</v>
      </c>
      <c r="F191" s="254" t="s">
        <v>168</v>
      </c>
      <c r="G191" s="242"/>
      <c r="H191" s="255">
        <v>48.614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162</v>
      </c>
      <c r="AU191" s="252" t="s">
        <v>86</v>
      </c>
      <c r="AV191" s="14" t="s">
        <v>160</v>
      </c>
      <c r="AW191" s="14" t="s">
        <v>41</v>
      </c>
      <c r="AX191" s="14" t="s">
        <v>77</v>
      </c>
      <c r="AY191" s="252" t="s">
        <v>153</v>
      </c>
    </row>
    <row r="192" spans="2:51" s="12" customFormat="1" ht="13.5">
      <c r="B192" s="218"/>
      <c r="C192" s="219"/>
      <c r="D192" s="220" t="s">
        <v>162</v>
      </c>
      <c r="E192" s="221" t="s">
        <v>34</v>
      </c>
      <c r="F192" s="222" t="s">
        <v>2312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51" s="13" customFormat="1" ht="13.5">
      <c r="B193" s="230"/>
      <c r="C193" s="231"/>
      <c r="D193" s="220" t="s">
        <v>162</v>
      </c>
      <c r="E193" s="232" t="s">
        <v>34</v>
      </c>
      <c r="F193" s="233" t="s">
        <v>2288</v>
      </c>
      <c r="G193" s="231"/>
      <c r="H193" s="234">
        <v>38.284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86</v>
      </c>
      <c r="AV193" s="13" t="s">
        <v>86</v>
      </c>
      <c r="AW193" s="13" t="s">
        <v>41</v>
      </c>
      <c r="AX193" s="13" t="s">
        <v>77</v>
      </c>
      <c r="AY193" s="240" t="s">
        <v>153</v>
      </c>
    </row>
    <row r="194" spans="2:51" s="14" customFormat="1" ht="13.5">
      <c r="B194" s="241"/>
      <c r="C194" s="242"/>
      <c r="D194" s="220" t="s">
        <v>162</v>
      </c>
      <c r="E194" s="253" t="s">
        <v>34</v>
      </c>
      <c r="F194" s="254" t="s">
        <v>168</v>
      </c>
      <c r="G194" s="242"/>
      <c r="H194" s="255">
        <v>38.284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162</v>
      </c>
      <c r="AU194" s="252" t="s">
        <v>86</v>
      </c>
      <c r="AV194" s="14" t="s">
        <v>160</v>
      </c>
      <c r="AW194" s="14" t="s">
        <v>41</v>
      </c>
      <c r="AX194" s="14" t="s">
        <v>77</v>
      </c>
      <c r="AY194" s="252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2313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2303</v>
      </c>
      <c r="G196" s="231"/>
      <c r="H196" s="234">
        <v>16.408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4" customFormat="1" ht="13.5">
      <c r="B197" s="241"/>
      <c r="C197" s="242"/>
      <c r="D197" s="243" t="s">
        <v>162</v>
      </c>
      <c r="E197" s="244" t="s">
        <v>34</v>
      </c>
      <c r="F197" s="245" t="s">
        <v>168</v>
      </c>
      <c r="G197" s="242"/>
      <c r="H197" s="246">
        <v>16.408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162</v>
      </c>
      <c r="AU197" s="252" t="s">
        <v>86</v>
      </c>
      <c r="AV197" s="14" t="s">
        <v>160</v>
      </c>
      <c r="AW197" s="14" t="s">
        <v>41</v>
      </c>
      <c r="AX197" s="14" t="s">
        <v>84</v>
      </c>
      <c r="AY197" s="252" t="s">
        <v>153</v>
      </c>
    </row>
    <row r="198" spans="2:65" s="1" customFormat="1" ht="22.5" customHeight="1">
      <c r="B198" s="43"/>
      <c r="C198" s="206" t="s">
        <v>227</v>
      </c>
      <c r="D198" s="206" t="s">
        <v>155</v>
      </c>
      <c r="E198" s="207" t="s">
        <v>216</v>
      </c>
      <c r="F198" s="208" t="s">
        <v>217</v>
      </c>
      <c r="G198" s="209" t="s">
        <v>218</v>
      </c>
      <c r="H198" s="210">
        <v>43.752</v>
      </c>
      <c r="I198" s="211"/>
      <c r="J198" s="212">
        <f>ROUND(I198*H198,2)</f>
        <v>0</v>
      </c>
      <c r="K198" s="208" t="s">
        <v>159</v>
      </c>
      <c r="L198" s="63"/>
      <c r="M198" s="213" t="s">
        <v>34</v>
      </c>
      <c r="N198" s="214" t="s">
        <v>48</v>
      </c>
      <c r="O198" s="44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AR198" s="25" t="s">
        <v>160</v>
      </c>
      <c r="AT198" s="25" t="s">
        <v>155</v>
      </c>
      <c r="AU198" s="25" t="s">
        <v>86</v>
      </c>
      <c r="AY198" s="25" t="s">
        <v>153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5" t="s">
        <v>84</v>
      </c>
      <c r="BK198" s="217">
        <f>ROUND(I198*H198,2)</f>
        <v>0</v>
      </c>
      <c r="BL198" s="25" t="s">
        <v>160</v>
      </c>
      <c r="BM198" s="25" t="s">
        <v>2314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2299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2" customFormat="1" ht="13.5">
      <c r="B200" s="218"/>
      <c r="C200" s="219"/>
      <c r="D200" s="220" t="s">
        <v>162</v>
      </c>
      <c r="E200" s="221" t="s">
        <v>34</v>
      </c>
      <c r="F200" s="222" t="s">
        <v>2300</v>
      </c>
      <c r="G200" s="219"/>
      <c r="H200" s="223" t="s">
        <v>34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86</v>
      </c>
      <c r="AV200" s="12" t="s">
        <v>84</v>
      </c>
      <c r="AW200" s="12" t="s">
        <v>41</v>
      </c>
      <c r="AX200" s="12" t="s">
        <v>77</v>
      </c>
      <c r="AY200" s="229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2273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27">
      <c r="B202" s="230"/>
      <c r="C202" s="231"/>
      <c r="D202" s="220" t="s">
        <v>162</v>
      </c>
      <c r="E202" s="232" t="s">
        <v>34</v>
      </c>
      <c r="F202" s="233" t="s">
        <v>2274</v>
      </c>
      <c r="G202" s="231"/>
      <c r="H202" s="234">
        <v>48.614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4" customFormat="1" ht="13.5">
      <c r="B203" s="241"/>
      <c r="C203" s="242"/>
      <c r="D203" s="220" t="s">
        <v>162</v>
      </c>
      <c r="E203" s="253" t="s">
        <v>34</v>
      </c>
      <c r="F203" s="254" t="s">
        <v>168</v>
      </c>
      <c r="G203" s="242"/>
      <c r="H203" s="255">
        <v>48.614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162</v>
      </c>
      <c r="AU203" s="252" t="s">
        <v>86</v>
      </c>
      <c r="AV203" s="14" t="s">
        <v>160</v>
      </c>
      <c r="AW203" s="14" t="s">
        <v>41</v>
      </c>
      <c r="AX203" s="14" t="s">
        <v>77</v>
      </c>
      <c r="AY203" s="252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2301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2288</v>
      </c>
      <c r="G205" s="231"/>
      <c r="H205" s="234">
        <v>38.284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196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2" customFormat="1" ht="13.5">
      <c r="B207" s="218"/>
      <c r="C207" s="219"/>
      <c r="D207" s="220" t="s">
        <v>162</v>
      </c>
      <c r="E207" s="221" t="s">
        <v>34</v>
      </c>
      <c r="F207" s="222" t="s">
        <v>2302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51" s="13" customFormat="1" ht="13.5">
      <c r="B208" s="230"/>
      <c r="C208" s="231"/>
      <c r="D208" s="220" t="s">
        <v>162</v>
      </c>
      <c r="E208" s="232" t="s">
        <v>34</v>
      </c>
      <c r="F208" s="233" t="s">
        <v>2306</v>
      </c>
      <c r="G208" s="231"/>
      <c r="H208" s="234">
        <v>-16.408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86</v>
      </c>
      <c r="AV208" s="13" t="s">
        <v>86</v>
      </c>
      <c r="AW208" s="13" t="s">
        <v>41</v>
      </c>
      <c r="AX208" s="13" t="s">
        <v>77</v>
      </c>
      <c r="AY208" s="240" t="s">
        <v>153</v>
      </c>
    </row>
    <row r="209" spans="2:51" s="14" customFormat="1" ht="13.5">
      <c r="B209" s="241"/>
      <c r="C209" s="242"/>
      <c r="D209" s="220" t="s">
        <v>162</v>
      </c>
      <c r="E209" s="253" t="s">
        <v>34</v>
      </c>
      <c r="F209" s="254" t="s">
        <v>168</v>
      </c>
      <c r="G209" s="242"/>
      <c r="H209" s="255">
        <v>21.876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162</v>
      </c>
      <c r="AU209" s="252" t="s">
        <v>86</v>
      </c>
      <c r="AV209" s="14" t="s">
        <v>160</v>
      </c>
      <c r="AW209" s="14" t="s">
        <v>41</v>
      </c>
      <c r="AX209" s="14" t="s">
        <v>77</v>
      </c>
      <c r="AY209" s="252" t="s">
        <v>153</v>
      </c>
    </row>
    <row r="210" spans="2:51" s="13" customFormat="1" ht="13.5">
      <c r="B210" s="230"/>
      <c r="C210" s="231"/>
      <c r="D210" s="220" t="s">
        <v>162</v>
      </c>
      <c r="E210" s="232" t="s">
        <v>34</v>
      </c>
      <c r="F210" s="233" t="s">
        <v>2315</v>
      </c>
      <c r="G210" s="231"/>
      <c r="H210" s="234">
        <v>43.752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86</v>
      </c>
      <c r="AV210" s="13" t="s">
        <v>86</v>
      </c>
      <c r="AW210" s="13" t="s">
        <v>41</v>
      </c>
      <c r="AX210" s="13" t="s">
        <v>77</v>
      </c>
      <c r="AY210" s="240" t="s">
        <v>153</v>
      </c>
    </row>
    <row r="211" spans="2:51" s="14" customFormat="1" ht="13.5">
      <c r="B211" s="241"/>
      <c r="C211" s="242"/>
      <c r="D211" s="243" t="s">
        <v>162</v>
      </c>
      <c r="E211" s="244" t="s">
        <v>34</v>
      </c>
      <c r="F211" s="245" t="s">
        <v>168</v>
      </c>
      <c r="G211" s="242"/>
      <c r="H211" s="246">
        <v>43.752</v>
      </c>
      <c r="I211" s="247"/>
      <c r="J211" s="242"/>
      <c r="K211" s="242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162</v>
      </c>
      <c r="AU211" s="252" t="s">
        <v>86</v>
      </c>
      <c r="AV211" s="14" t="s">
        <v>160</v>
      </c>
      <c r="AW211" s="14" t="s">
        <v>41</v>
      </c>
      <c r="AX211" s="14" t="s">
        <v>84</v>
      </c>
      <c r="AY211" s="252" t="s">
        <v>153</v>
      </c>
    </row>
    <row r="212" spans="2:65" s="1" customFormat="1" ht="31.5" customHeight="1">
      <c r="B212" s="43"/>
      <c r="C212" s="206" t="s">
        <v>232</v>
      </c>
      <c r="D212" s="206" t="s">
        <v>155</v>
      </c>
      <c r="E212" s="207" t="s">
        <v>222</v>
      </c>
      <c r="F212" s="208" t="s">
        <v>223</v>
      </c>
      <c r="G212" s="209" t="s">
        <v>171</v>
      </c>
      <c r="H212" s="210">
        <v>16.408</v>
      </c>
      <c r="I212" s="211"/>
      <c r="J212" s="212">
        <f>ROUND(I212*H212,2)</f>
        <v>0</v>
      </c>
      <c r="K212" s="208" t="s">
        <v>159</v>
      </c>
      <c r="L212" s="63"/>
      <c r="M212" s="213" t="s">
        <v>34</v>
      </c>
      <c r="N212" s="214" t="s">
        <v>48</v>
      </c>
      <c r="O212" s="44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AR212" s="25" t="s">
        <v>160</v>
      </c>
      <c r="AT212" s="25" t="s">
        <v>155</v>
      </c>
      <c r="AU212" s="25" t="s">
        <v>86</v>
      </c>
      <c r="AY212" s="25" t="s">
        <v>153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5" t="s">
        <v>84</v>
      </c>
      <c r="BK212" s="217">
        <f>ROUND(I212*H212,2)</f>
        <v>0</v>
      </c>
      <c r="BL212" s="25" t="s">
        <v>160</v>
      </c>
      <c r="BM212" s="25" t="s">
        <v>2316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2302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2303</v>
      </c>
      <c r="G214" s="231"/>
      <c r="H214" s="234">
        <v>16.408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4" customFormat="1" ht="13.5">
      <c r="B215" s="241"/>
      <c r="C215" s="242"/>
      <c r="D215" s="220" t="s">
        <v>162</v>
      </c>
      <c r="E215" s="253" t="s">
        <v>34</v>
      </c>
      <c r="F215" s="254" t="s">
        <v>168</v>
      </c>
      <c r="G215" s="242"/>
      <c r="H215" s="255">
        <v>16.408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162</v>
      </c>
      <c r="AU215" s="252" t="s">
        <v>86</v>
      </c>
      <c r="AV215" s="14" t="s">
        <v>160</v>
      </c>
      <c r="AW215" s="14" t="s">
        <v>41</v>
      </c>
      <c r="AX215" s="14" t="s">
        <v>84</v>
      </c>
      <c r="AY215" s="252" t="s">
        <v>153</v>
      </c>
    </row>
    <row r="216" spans="2:63" s="11" customFormat="1" ht="29.85" customHeight="1">
      <c r="B216" s="189"/>
      <c r="C216" s="190"/>
      <c r="D216" s="203" t="s">
        <v>76</v>
      </c>
      <c r="E216" s="204" t="s">
        <v>86</v>
      </c>
      <c r="F216" s="204" t="s">
        <v>656</v>
      </c>
      <c r="G216" s="190"/>
      <c r="H216" s="190"/>
      <c r="I216" s="193"/>
      <c r="J216" s="205">
        <f>BK216</f>
        <v>0</v>
      </c>
      <c r="K216" s="190"/>
      <c r="L216" s="195"/>
      <c r="M216" s="196"/>
      <c r="N216" s="197"/>
      <c r="O216" s="197"/>
      <c r="P216" s="198">
        <f>SUM(P217:P271)</f>
        <v>0</v>
      </c>
      <c r="Q216" s="197"/>
      <c r="R216" s="198">
        <f>SUM(R217:R271)</f>
        <v>27.5240690398</v>
      </c>
      <c r="S216" s="197"/>
      <c r="T216" s="199">
        <f>SUM(T217:T271)</f>
        <v>0</v>
      </c>
      <c r="AR216" s="200" t="s">
        <v>84</v>
      </c>
      <c r="AT216" s="201" t="s">
        <v>76</v>
      </c>
      <c r="AU216" s="201" t="s">
        <v>84</v>
      </c>
      <c r="AY216" s="200" t="s">
        <v>153</v>
      </c>
      <c r="BK216" s="202">
        <f>SUM(BK217:BK271)</f>
        <v>0</v>
      </c>
    </row>
    <row r="217" spans="2:65" s="1" customFormat="1" ht="31.5" customHeight="1">
      <c r="B217" s="43"/>
      <c r="C217" s="206" t="s">
        <v>237</v>
      </c>
      <c r="D217" s="206" t="s">
        <v>155</v>
      </c>
      <c r="E217" s="207" t="s">
        <v>2317</v>
      </c>
      <c r="F217" s="208" t="s">
        <v>2318</v>
      </c>
      <c r="G217" s="209" t="s">
        <v>171</v>
      </c>
      <c r="H217" s="210">
        <v>1.945</v>
      </c>
      <c r="I217" s="211"/>
      <c r="J217" s="212">
        <f>ROUND(I217*H217,2)</f>
        <v>0</v>
      </c>
      <c r="K217" s="208" t="s">
        <v>159</v>
      </c>
      <c r="L217" s="63"/>
      <c r="M217" s="213" t="s">
        <v>34</v>
      </c>
      <c r="N217" s="214" t="s">
        <v>48</v>
      </c>
      <c r="O217" s="4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AR217" s="25" t="s">
        <v>160</v>
      </c>
      <c r="AT217" s="25" t="s">
        <v>155</v>
      </c>
      <c r="AU217" s="25" t="s">
        <v>86</v>
      </c>
      <c r="AY217" s="25" t="s">
        <v>153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25" t="s">
        <v>84</v>
      </c>
      <c r="BK217" s="217">
        <f>ROUND(I217*H217,2)</f>
        <v>0</v>
      </c>
      <c r="BL217" s="25" t="s">
        <v>160</v>
      </c>
      <c r="BM217" s="25" t="s">
        <v>2319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2272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2273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27">
      <c r="B220" s="230"/>
      <c r="C220" s="231"/>
      <c r="D220" s="220" t="s">
        <v>162</v>
      </c>
      <c r="E220" s="232" t="s">
        <v>34</v>
      </c>
      <c r="F220" s="233" t="s">
        <v>2274</v>
      </c>
      <c r="G220" s="231"/>
      <c r="H220" s="234">
        <v>48.614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4" customFormat="1" ht="13.5">
      <c r="B221" s="241"/>
      <c r="C221" s="242"/>
      <c r="D221" s="220" t="s">
        <v>162</v>
      </c>
      <c r="E221" s="253" t="s">
        <v>34</v>
      </c>
      <c r="F221" s="254" t="s">
        <v>168</v>
      </c>
      <c r="G221" s="242"/>
      <c r="H221" s="255">
        <v>48.614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162</v>
      </c>
      <c r="AU221" s="252" t="s">
        <v>86</v>
      </c>
      <c r="AV221" s="14" t="s">
        <v>160</v>
      </c>
      <c r="AW221" s="14" t="s">
        <v>41</v>
      </c>
      <c r="AX221" s="14" t="s">
        <v>77</v>
      </c>
      <c r="AY221" s="252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2320</v>
      </c>
      <c r="G222" s="231"/>
      <c r="H222" s="234">
        <v>1.945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4" customFormat="1" ht="13.5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1.945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244</v>
      </c>
      <c r="D224" s="206" t="s">
        <v>155</v>
      </c>
      <c r="E224" s="207" t="s">
        <v>2321</v>
      </c>
      <c r="F224" s="208" t="s">
        <v>2322</v>
      </c>
      <c r="G224" s="209" t="s">
        <v>158</v>
      </c>
      <c r="H224" s="210">
        <v>63.879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0.00017</v>
      </c>
      <c r="R224" s="215">
        <f>Q224*H224</f>
        <v>0.01085943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2323</v>
      </c>
    </row>
    <row r="225" spans="2:51" s="12" customFormat="1" ht="13.5">
      <c r="B225" s="218"/>
      <c r="C225" s="219"/>
      <c r="D225" s="220" t="s">
        <v>162</v>
      </c>
      <c r="E225" s="221" t="s">
        <v>34</v>
      </c>
      <c r="F225" s="222" t="s">
        <v>2272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51" s="12" customFormat="1" ht="13.5">
      <c r="B226" s="218"/>
      <c r="C226" s="219"/>
      <c r="D226" s="220" t="s">
        <v>162</v>
      </c>
      <c r="E226" s="221" t="s">
        <v>34</v>
      </c>
      <c r="F226" s="222" t="s">
        <v>2273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51" s="13" customFormat="1" ht="27">
      <c r="B227" s="230"/>
      <c r="C227" s="231"/>
      <c r="D227" s="220" t="s">
        <v>162</v>
      </c>
      <c r="E227" s="232" t="s">
        <v>34</v>
      </c>
      <c r="F227" s="233" t="s">
        <v>2274</v>
      </c>
      <c r="G227" s="231"/>
      <c r="H227" s="234">
        <v>48.614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51" s="14" customFormat="1" ht="13.5">
      <c r="B228" s="241"/>
      <c r="C228" s="242"/>
      <c r="D228" s="220" t="s">
        <v>162</v>
      </c>
      <c r="E228" s="253" t="s">
        <v>34</v>
      </c>
      <c r="F228" s="254" t="s">
        <v>168</v>
      </c>
      <c r="G228" s="242"/>
      <c r="H228" s="255">
        <v>48.614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77</v>
      </c>
      <c r="AY228" s="252" t="s">
        <v>153</v>
      </c>
    </row>
    <row r="229" spans="2:51" s="12" customFormat="1" ht="13.5">
      <c r="B229" s="218"/>
      <c r="C229" s="219"/>
      <c r="D229" s="220" t="s">
        <v>162</v>
      </c>
      <c r="E229" s="221" t="s">
        <v>34</v>
      </c>
      <c r="F229" s="222" t="s">
        <v>2324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51" s="13" customFormat="1" ht="13.5">
      <c r="B230" s="230"/>
      <c r="C230" s="231"/>
      <c r="D230" s="220" t="s">
        <v>162</v>
      </c>
      <c r="E230" s="232" t="s">
        <v>34</v>
      </c>
      <c r="F230" s="233" t="s">
        <v>2325</v>
      </c>
      <c r="G230" s="231"/>
      <c r="H230" s="234">
        <v>15.265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51" s="12" customFormat="1" ht="13.5">
      <c r="B231" s="218"/>
      <c r="C231" s="219"/>
      <c r="D231" s="220" t="s">
        <v>162</v>
      </c>
      <c r="E231" s="221" t="s">
        <v>34</v>
      </c>
      <c r="F231" s="222" t="s">
        <v>2326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51" s="13" customFormat="1" ht="13.5">
      <c r="B232" s="230"/>
      <c r="C232" s="231"/>
      <c r="D232" s="220" t="s">
        <v>162</v>
      </c>
      <c r="E232" s="232" t="s">
        <v>34</v>
      </c>
      <c r="F232" s="233" t="s">
        <v>2327</v>
      </c>
      <c r="G232" s="231"/>
      <c r="H232" s="234">
        <v>48.614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51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63.879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77" t="s">
        <v>248</v>
      </c>
      <c r="D234" s="277" t="s">
        <v>928</v>
      </c>
      <c r="E234" s="278" t="s">
        <v>2328</v>
      </c>
      <c r="F234" s="279" t="s">
        <v>2329</v>
      </c>
      <c r="G234" s="280" t="s">
        <v>158</v>
      </c>
      <c r="H234" s="281">
        <v>73.461</v>
      </c>
      <c r="I234" s="282"/>
      <c r="J234" s="283">
        <f>ROUND(I234*H234,2)</f>
        <v>0</v>
      </c>
      <c r="K234" s="279" t="s">
        <v>159</v>
      </c>
      <c r="L234" s="284"/>
      <c r="M234" s="285" t="s">
        <v>34</v>
      </c>
      <c r="N234" s="286" t="s">
        <v>48</v>
      </c>
      <c r="O234" s="44"/>
      <c r="P234" s="215">
        <f>O234*H234</f>
        <v>0</v>
      </c>
      <c r="Q234" s="215">
        <v>0.0003</v>
      </c>
      <c r="R234" s="215">
        <f>Q234*H234</f>
        <v>0.022038299999999997</v>
      </c>
      <c r="S234" s="215">
        <v>0</v>
      </c>
      <c r="T234" s="216">
        <f>S234*H234</f>
        <v>0</v>
      </c>
      <c r="AR234" s="25" t="s">
        <v>215</v>
      </c>
      <c r="AT234" s="25" t="s">
        <v>928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2330</v>
      </c>
    </row>
    <row r="235" spans="2:51" s="12" customFormat="1" ht="13.5">
      <c r="B235" s="218"/>
      <c r="C235" s="219"/>
      <c r="D235" s="220" t="s">
        <v>162</v>
      </c>
      <c r="E235" s="221" t="s">
        <v>34</v>
      </c>
      <c r="F235" s="222" t="s">
        <v>2272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51" s="12" customFormat="1" ht="13.5">
      <c r="B236" s="218"/>
      <c r="C236" s="219"/>
      <c r="D236" s="220" t="s">
        <v>162</v>
      </c>
      <c r="E236" s="221" t="s">
        <v>34</v>
      </c>
      <c r="F236" s="222" t="s">
        <v>2273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51" s="13" customFormat="1" ht="27">
      <c r="B237" s="230"/>
      <c r="C237" s="231"/>
      <c r="D237" s="220" t="s">
        <v>162</v>
      </c>
      <c r="E237" s="232" t="s">
        <v>34</v>
      </c>
      <c r="F237" s="233" t="s">
        <v>2274</v>
      </c>
      <c r="G237" s="231"/>
      <c r="H237" s="234">
        <v>48.614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51" s="14" customFormat="1" ht="13.5">
      <c r="B238" s="241"/>
      <c r="C238" s="242"/>
      <c r="D238" s="220" t="s">
        <v>162</v>
      </c>
      <c r="E238" s="253" t="s">
        <v>34</v>
      </c>
      <c r="F238" s="254" t="s">
        <v>168</v>
      </c>
      <c r="G238" s="242"/>
      <c r="H238" s="255">
        <v>48.614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162</v>
      </c>
      <c r="AU238" s="252" t="s">
        <v>86</v>
      </c>
      <c r="AV238" s="14" t="s">
        <v>160</v>
      </c>
      <c r="AW238" s="14" t="s">
        <v>41</v>
      </c>
      <c r="AX238" s="14" t="s">
        <v>77</v>
      </c>
      <c r="AY238" s="252" t="s">
        <v>153</v>
      </c>
    </row>
    <row r="239" spans="2:51" s="12" customFormat="1" ht="13.5">
      <c r="B239" s="218"/>
      <c r="C239" s="219"/>
      <c r="D239" s="220" t="s">
        <v>162</v>
      </c>
      <c r="E239" s="221" t="s">
        <v>34</v>
      </c>
      <c r="F239" s="222" t="s">
        <v>2324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51" s="13" customFormat="1" ht="13.5">
      <c r="B240" s="230"/>
      <c r="C240" s="231"/>
      <c r="D240" s="220" t="s">
        <v>162</v>
      </c>
      <c r="E240" s="232" t="s">
        <v>34</v>
      </c>
      <c r="F240" s="233" t="s">
        <v>2325</v>
      </c>
      <c r="G240" s="231"/>
      <c r="H240" s="234">
        <v>15.265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51" s="12" customFormat="1" ht="13.5">
      <c r="B241" s="218"/>
      <c r="C241" s="219"/>
      <c r="D241" s="220" t="s">
        <v>162</v>
      </c>
      <c r="E241" s="221" t="s">
        <v>34</v>
      </c>
      <c r="F241" s="222" t="s">
        <v>2326</v>
      </c>
      <c r="G241" s="219"/>
      <c r="H241" s="223" t="s">
        <v>34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86</v>
      </c>
      <c r="AV241" s="12" t="s">
        <v>84</v>
      </c>
      <c r="AW241" s="12" t="s">
        <v>41</v>
      </c>
      <c r="AX241" s="12" t="s">
        <v>77</v>
      </c>
      <c r="AY241" s="229" t="s">
        <v>153</v>
      </c>
    </row>
    <row r="242" spans="2:51" s="13" customFormat="1" ht="13.5">
      <c r="B242" s="230"/>
      <c r="C242" s="231"/>
      <c r="D242" s="220" t="s">
        <v>162</v>
      </c>
      <c r="E242" s="232" t="s">
        <v>34</v>
      </c>
      <c r="F242" s="233" t="s">
        <v>2327</v>
      </c>
      <c r="G242" s="231"/>
      <c r="H242" s="234">
        <v>48.614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86</v>
      </c>
      <c r="AV242" s="13" t="s">
        <v>86</v>
      </c>
      <c r="AW242" s="13" t="s">
        <v>41</v>
      </c>
      <c r="AX242" s="13" t="s">
        <v>77</v>
      </c>
      <c r="AY242" s="240" t="s">
        <v>153</v>
      </c>
    </row>
    <row r="243" spans="2:51" s="14" customFormat="1" ht="13.5">
      <c r="B243" s="241"/>
      <c r="C243" s="242"/>
      <c r="D243" s="220" t="s">
        <v>162</v>
      </c>
      <c r="E243" s="253" t="s">
        <v>34</v>
      </c>
      <c r="F243" s="254" t="s">
        <v>168</v>
      </c>
      <c r="G243" s="242"/>
      <c r="H243" s="255">
        <v>63.879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162</v>
      </c>
      <c r="AU243" s="252" t="s">
        <v>86</v>
      </c>
      <c r="AV243" s="14" t="s">
        <v>160</v>
      </c>
      <c r="AW243" s="14" t="s">
        <v>41</v>
      </c>
      <c r="AX243" s="14" t="s">
        <v>77</v>
      </c>
      <c r="AY243" s="252" t="s">
        <v>153</v>
      </c>
    </row>
    <row r="244" spans="2:51" s="13" customFormat="1" ht="13.5">
      <c r="B244" s="230"/>
      <c r="C244" s="231"/>
      <c r="D244" s="220" t="s">
        <v>162</v>
      </c>
      <c r="E244" s="232" t="s">
        <v>34</v>
      </c>
      <c r="F244" s="233" t="s">
        <v>2331</v>
      </c>
      <c r="G244" s="231"/>
      <c r="H244" s="234">
        <v>73.461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86</v>
      </c>
      <c r="AV244" s="13" t="s">
        <v>86</v>
      </c>
      <c r="AW244" s="13" t="s">
        <v>41</v>
      </c>
      <c r="AX244" s="13" t="s">
        <v>77</v>
      </c>
      <c r="AY244" s="240" t="s">
        <v>153</v>
      </c>
    </row>
    <row r="245" spans="2:51" s="14" customFormat="1" ht="13.5">
      <c r="B245" s="241"/>
      <c r="C245" s="242"/>
      <c r="D245" s="243" t="s">
        <v>162</v>
      </c>
      <c r="E245" s="244" t="s">
        <v>34</v>
      </c>
      <c r="F245" s="245" t="s">
        <v>168</v>
      </c>
      <c r="G245" s="242"/>
      <c r="H245" s="246">
        <v>73.461</v>
      </c>
      <c r="I245" s="247"/>
      <c r="J245" s="242"/>
      <c r="K245" s="242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162</v>
      </c>
      <c r="AU245" s="252" t="s">
        <v>86</v>
      </c>
      <c r="AV245" s="14" t="s">
        <v>160</v>
      </c>
      <c r="AW245" s="14" t="s">
        <v>41</v>
      </c>
      <c r="AX245" s="14" t="s">
        <v>84</v>
      </c>
      <c r="AY245" s="252" t="s">
        <v>153</v>
      </c>
    </row>
    <row r="246" spans="2:65" s="1" customFormat="1" ht="44.25" customHeight="1">
      <c r="B246" s="43"/>
      <c r="C246" s="206" t="s">
        <v>10</v>
      </c>
      <c r="D246" s="206" t="s">
        <v>155</v>
      </c>
      <c r="E246" s="207" t="s">
        <v>2332</v>
      </c>
      <c r="F246" s="208" t="s">
        <v>2333</v>
      </c>
      <c r="G246" s="209" t="s">
        <v>423</v>
      </c>
      <c r="H246" s="210">
        <v>48.614</v>
      </c>
      <c r="I246" s="211"/>
      <c r="J246" s="212">
        <f>ROUND(I246*H246,2)</f>
        <v>0</v>
      </c>
      <c r="K246" s="208" t="s">
        <v>159</v>
      </c>
      <c r="L246" s="63"/>
      <c r="M246" s="213" t="s">
        <v>34</v>
      </c>
      <c r="N246" s="214" t="s">
        <v>48</v>
      </c>
      <c r="O246" s="44"/>
      <c r="P246" s="215">
        <f>O246*H246</f>
        <v>0</v>
      </c>
      <c r="Q246" s="215">
        <v>0.22657</v>
      </c>
      <c r="R246" s="215">
        <f>Q246*H246</f>
        <v>11.014473979999998</v>
      </c>
      <c r="S246" s="215">
        <v>0</v>
      </c>
      <c r="T246" s="216">
        <f>S246*H246</f>
        <v>0</v>
      </c>
      <c r="AR246" s="25" t="s">
        <v>160</v>
      </c>
      <c r="AT246" s="25" t="s">
        <v>155</v>
      </c>
      <c r="AU246" s="25" t="s">
        <v>86</v>
      </c>
      <c r="AY246" s="25" t="s">
        <v>153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25" t="s">
        <v>84</v>
      </c>
      <c r="BK246" s="217">
        <f>ROUND(I246*H246,2)</f>
        <v>0</v>
      </c>
      <c r="BL246" s="25" t="s">
        <v>160</v>
      </c>
      <c r="BM246" s="25" t="s">
        <v>2334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2272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2" customFormat="1" ht="13.5">
      <c r="B248" s="218"/>
      <c r="C248" s="219"/>
      <c r="D248" s="220" t="s">
        <v>162</v>
      </c>
      <c r="E248" s="221" t="s">
        <v>34</v>
      </c>
      <c r="F248" s="222" t="s">
        <v>2273</v>
      </c>
      <c r="G248" s="219"/>
      <c r="H248" s="223" t="s">
        <v>34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162</v>
      </c>
      <c r="AU248" s="229" t="s">
        <v>86</v>
      </c>
      <c r="AV248" s="12" t="s">
        <v>84</v>
      </c>
      <c r="AW248" s="12" t="s">
        <v>41</v>
      </c>
      <c r="AX248" s="12" t="s">
        <v>77</v>
      </c>
      <c r="AY248" s="229" t="s">
        <v>153</v>
      </c>
    </row>
    <row r="249" spans="2:51" s="13" customFormat="1" ht="27">
      <c r="B249" s="230"/>
      <c r="C249" s="231"/>
      <c r="D249" s="220" t="s">
        <v>162</v>
      </c>
      <c r="E249" s="232" t="s">
        <v>34</v>
      </c>
      <c r="F249" s="233" t="s">
        <v>2274</v>
      </c>
      <c r="G249" s="231"/>
      <c r="H249" s="234">
        <v>48.614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86</v>
      </c>
      <c r="AV249" s="13" t="s">
        <v>86</v>
      </c>
      <c r="AW249" s="13" t="s">
        <v>41</v>
      </c>
      <c r="AX249" s="13" t="s">
        <v>77</v>
      </c>
      <c r="AY249" s="240" t="s">
        <v>153</v>
      </c>
    </row>
    <row r="250" spans="2:51" s="14" customFormat="1" ht="13.5">
      <c r="B250" s="241"/>
      <c r="C250" s="242"/>
      <c r="D250" s="243" t="s">
        <v>162</v>
      </c>
      <c r="E250" s="244" t="s">
        <v>34</v>
      </c>
      <c r="F250" s="245" t="s">
        <v>168</v>
      </c>
      <c r="G250" s="242"/>
      <c r="H250" s="246">
        <v>48.614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162</v>
      </c>
      <c r="AU250" s="252" t="s">
        <v>86</v>
      </c>
      <c r="AV250" s="14" t="s">
        <v>160</v>
      </c>
      <c r="AW250" s="14" t="s">
        <v>41</v>
      </c>
      <c r="AX250" s="14" t="s">
        <v>84</v>
      </c>
      <c r="AY250" s="252" t="s">
        <v>153</v>
      </c>
    </row>
    <row r="251" spans="2:65" s="1" customFormat="1" ht="31.5" customHeight="1">
      <c r="B251" s="43"/>
      <c r="C251" s="206" t="s">
        <v>288</v>
      </c>
      <c r="D251" s="206" t="s">
        <v>155</v>
      </c>
      <c r="E251" s="207" t="s">
        <v>2335</v>
      </c>
      <c r="F251" s="208" t="s">
        <v>2336</v>
      </c>
      <c r="G251" s="209" t="s">
        <v>158</v>
      </c>
      <c r="H251" s="210">
        <v>0.165</v>
      </c>
      <c r="I251" s="211"/>
      <c r="J251" s="212">
        <f>ROUND(I251*H251,2)</f>
        <v>0</v>
      </c>
      <c r="K251" s="208" t="s">
        <v>159</v>
      </c>
      <c r="L251" s="63"/>
      <c r="M251" s="213" t="s">
        <v>34</v>
      </c>
      <c r="N251" s="214" t="s">
        <v>48</v>
      </c>
      <c r="O251" s="44"/>
      <c r="P251" s="215">
        <f>O251*H251</f>
        <v>0</v>
      </c>
      <c r="Q251" s="215">
        <v>0.34661988</v>
      </c>
      <c r="R251" s="215">
        <f>Q251*H251</f>
        <v>0.0571922802</v>
      </c>
      <c r="S251" s="215">
        <v>0</v>
      </c>
      <c r="T251" s="216">
        <f>S251*H251</f>
        <v>0</v>
      </c>
      <c r="AR251" s="25" t="s">
        <v>160</v>
      </c>
      <c r="AT251" s="25" t="s">
        <v>155</v>
      </c>
      <c r="AU251" s="25" t="s">
        <v>86</v>
      </c>
      <c r="AY251" s="25" t="s">
        <v>153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5" t="s">
        <v>84</v>
      </c>
      <c r="BK251" s="217">
        <f>ROUND(I251*H251,2)</f>
        <v>0</v>
      </c>
      <c r="BL251" s="25" t="s">
        <v>160</v>
      </c>
      <c r="BM251" s="25" t="s">
        <v>2337</v>
      </c>
    </row>
    <row r="252" spans="2:51" s="12" customFormat="1" ht="13.5">
      <c r="B252" s="218"/>
      <c r="C252" s="219"/>
      <c r="D252" s="220" t="s">
        <v>162</v>
      </c>
      <c r="E252" s="221" t="s">
        <v>34</v>
      </c>
      <c r="F252" s="222" t="s">
        <v>2338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51" s="13" customFormat="1" ht="13.5">
      <c r="B253" s="230"/>
      <c r="C253" s="231"/>
      <c r="D253" s="243" t="s">
        <v>162</v>
      </c>
      <c r="E253" s="273" t="s">
        <v>34</v>
      </c>
      <c r="F253" s="267" t="s">
        <v>2339</v>
      </c>
      <c r="G253" s="231"/>
      <c r="H253" s="268">
        <v>0.165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84</v>
      </c>
      <c r="AY253" s="240" t="s">
        <v>153</v>
      </c>
    </row>
    <row r="254" spans="2:65" s="1" customFormat="1" ht="31.5" customHeight="1">
      <c r="B254" s="43"/>
      <c r="C254" s="206" t="s">
        <v>292</v>
      </c>
      <c r="D254" s="206" t="s">
        <v>155</v>
      </c>
      <c r="E254" s="207" t="s">
        <v>2340</v>
      </c>
      <c r="F254" s="208" t="s">
        <v>2341</v>
      </c>
      <c r="G254" s="209" t="s">
        <v>158</v>
      </c>
      <c r="H254" s="210">
        <v>36.461</v>
      </c>
      <c r="I254" s="211"/>
      <c r="J254" s="212">
        <f>ROUND(I254*H254,2)</f>
        <v>0</v>
      </c>
      <c r="K254" s="208" t="s">
        <v>159</v>
      </c>
      <c r="L254" s="63"/>
      <c r="M254" s="213" t="s">
        <v>34</v>
      </c>
      <c r="N254" s="214" t="s">
        <v>48</v>
      </c>
      <c r="O254" s="44"/>
      <c r="P254" s="215">
        <f>O254*H254</f>
        <v>0</v>
      </c>
      <c r="Q254" s="215">
        <v>0.4283208</v>
      </c>
      <c r="R254" s="215">
        <f>Q254*H254</f>
        <v>15.6170046888</v>
      </c>
      <c r="S254" s="215">
        <v>0</v>
      </c>
      <c r="T254" s="216">
        <f>S254*H254</f>
        <v>0</v>
      </c>
      <c r="AR254" s="25" t="s">
        <v>160</v>
      </c>
      <c r="AT254" s="25" t="s">
        <v>155</v>
      </c>
      <c r="AU254" s="25" t="s">
        <v>86</v>
      </c>
      <c r="AY254" s="25" t="s">
        <v>153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25" t="s">
        <v>84</v>
      </c>
      <c r="BK254" s="217">
        <f>ROUND(I254*H254,2)</f>
        <v>0</v>
      </c>
      <c r="BL254" s="25" t="s">
        <v>160</v>
      </c>
      <c r="BM254" s="25" t="s">
        <v>2342</v>
      </c>
    </row>
    <row r="255" spans="2:51" s="12" customFormat="1" ht="13.5">
      <c r="B255" s="218"/>
      <c r="C255" s="219"/>
      <c r="D255" s="220" t="s">
        <v>162</v>
      </c>
      <c r="E255" s="221" t="s">
        <v>34</v>
      </c>
      <c r="F255" s="222" t="s">
        <v>2272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2273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51" s="13" customFormat="1" ht="27">
      <c r="B257" s="230"/>
      <c r="C257" s="231"/>
      <c r="D257" s="220" t="s">
        <v>162</v>
      </c>
      <c r="E257" s="232" t="s">
        <v>34</v>
      </c>
      <c r="F257" s="233" t="s">
        <v>2274</v>
      </c>
      <c r="G257" s="231"/>
      <c r="H257" s="234">
        <v>48.614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86</v>
      </c>
      <c r="AV257" s="13" t="s">
        <v>86</v>
      </c>
      <c r="AW257" s="13" t="s">
        <v>41</v>
      </c>
      <c r="AX257" s="13" t="s">
        <v>77</v>
      </c>
      <c r="AY257" s="240" t="s">
        <v>153</v>
      </c>
    </row>
    <row r="258" spans="2:51" s="14" customFormat="1" ht="13.5">
      <c r="B258" s="241"/>
      <c r="C258" s="242"/>
      <c r="D258" s="220" t="s">
        <v>162</v>
      </c>
      <c r="E258" s="253" t="s">
        <v>34</v>
      </c>
      <c r="F258" s="254" t="s">
        <v>168</v>
      </c>
      <c r="G258" s="242"/>
      <c r="H258" s="255">
        <v>48.614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162</v>
      </c>
      <c r="AU258" s="252" t="s">
        <v>86</v>
      </c>
      <c r="AV258" s="14" t="s">
        <v>160</v>
      </c>
      <c r="AW258" s="14" t="s">
        <v>41</v>
      </c>
      <c r="AX258" s="14" t="s">
        <v>77</v>
      </c>
      <c r="AY258" s="252" t="s">
        <v>153</v>
      </c>
    </row>
    <row r="259" spans="2:51" s="13" customFormat="1" ht="13.5">
      <c r="B259" s="230"/>
      <c r="C259" s="231"/>
      <c r="D259" s="220" t="s">
        <v>162</v>
      </c>
      <c r="E259" s="232" t="s">
        <v>34</v>
      </c>
      <c r="F259" s="233" t="s">
        <v>2343</v>
      </c>
      <c r="G259" s="231"/>
      <c r="H259" s="234">
        <v>36.461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86</v>
      </c>
      <c r="AV259" s="13" t="s">
        <v>86</v>
      </c>
      <c r="AW259" s="13" t="s">
        <v>41</v>
      </c>
      <c r="AX259" s="13" t="s">
        <v>77</v>
      </c>
      <c r="AY259" s="240" t="s">
        <v>153</v>
      </c>
    </row>
    <row r="260" spans="2:51" s="14" customFormat="1" ht="13.5">
      <c r="B260" s="241"/>
      <c r="C260" s="242"/>
      <c r="D260" s="243" t="s">
        <v>162</v>
      </c>
      <c r="E260" s="244" t="s">
        <v>34</v>
      </c>
      <c r="F260" s="245" t="s">
        <v>168</v>
      </c>
      <c r="G260" s="242"/>
      <c r="H260" s="246">
        <v>36.461</v>
      </c>
      <c r="I260" s="247"/>
      <c r="J260" s="242"/>
      <c r="K260" s="242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162</v>
      </c>
      <c r="AU260" s="252" t="s">
        <v>86</v>
      </c>
      <c r="AV260" s="14" t="s">
        <v>160</v>
      </c>
      <c r="AW260" s="14" t="s">
        <v>41</v>
      </c>
      <c r="AX260" s="14" t="s">
        <v>84</v>
      </c>
      <c r="AY260" s="252" t="s">
        <v>153</v>
      </c>
    </row>
    <row r="261" spans="2:65" s="1" customFormat="1" ht="44.25" customHeight="1">
      <c r="B261" s="43"/>
      <c r="C261" s="206" t="s">
        <v>303</v>
      </c>
      <c r="D261" s="206" t="s">
        <v>155</v>
      </c>
      <c r="E261" s="207" t="s">
        <v>2344</v>
      </c>
      <c r="F261" s="208" t="s">
        <v>2345</v>
      </c>
      <c r="G261" s="209" t="s">
        <v>218</v>
      </c>
      <c r="H261" s="210">
        <v>0.758</v>
      </c>
      <c r="I261" s="211"/>
      <c r="J261" s="212">
        <f>ROUND(I261*H261,2)</f>
        <v>0</v>
      </c>
      <c r="K261" s="208" t="s">
        <v>159</v>
      </c>
      <c r="L261" s="63"/>
      <c r="M261" s="213" t="s">
        <v>34</v>
      </c>
      <c r="N261" s="214" t="s">
        <v>48</v>
      </c>
      <c r="O261" s="44"/>
      <c r="P261" s="215">
        <f>O261*H261</f>
        <v>0</v>
      </c>
      <c r="Q261" s="215">
        <v>1.0587076</v>
      </c>
      <c r="R261" s="215">
        <f>Q261*H261</f>
        <v>0.8025003608</v>
      </c>
      <c r="S261" s="215">
        <v>0</v>
      </c>
      <c r="T261" s="216">
        <f>S261*H261</f>
        <v>0</v>
      </c>
      <c r="AR261" s="25" t="s">
        <v>160</v>
      </c>
      <c r="AT261" s="25" t="s">
        <v>155</v>
      </c>
      <c r="AU261" s="25" t="s">
        <v>86</v>
      </c>
      <c r="AY261" s="25" t="s">
        <v>153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5" t="s">
        <v>84</v>
      </c>
      <c r="BK261" s="217">
        <f>ROUND(I261*H261,2)</f>
        <v>0</v>
      </c>
      <c r="BL261" s="25" t="s">
        <v>160</v>
      </c>
      <c r="BM261" s="25" t="s">
        <v>2346</v>
      </c>
    </row>
    <row r="262" spans="2:51" s="12" customFormat="1" ht="13.5">
      <c r="B262" s="218"/>
      <c r="C262" s="219"/>
      <c r="D262" s="220" t="s">
        <v>162</v>
      </c>
      <c r="E262" s="221" t="s">
        <v>34</v>
      </c>
      <c r="F262" s="222" t="s">
        <v>2272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51" s="12" customFormat="1" ht="13.5">
      <c r="B263" s="218"/>
      <c r="C263" s="219"/>
      <c r="D263" s="220" t="s">
        <v>162</v>
      </c>
      <c r="E263" s="221" t="s">
        <v>34</v>
      </c>
      <c r="F263" s="222" t="s">
        <v>2273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51" s="13" customFormat="1" ht="27">
      <c r="B264" s="230"/>
      <c r="C264" s="231"/>
      <c r="D264" s="220" t="s">
        <v>162</v>
      </c>
      <c r="E264" s="232" t="s">
        <v>34</v>
      </c>
      <c r="F264" s="233" t="s">
        <v>2274</v>
      </c>
      <c r="G264" s="231"/>
      <c r="H264" s="234">
        <v>48.614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51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48.614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51" s="13" customFormat="1" ht="13.5">
      <c r="B266" s="230"/>
      <c r="C266" s="231"/>
      <c r="D266" s="220" t="s">
        <v>162</v>
      </c>
      <c r="E266" s="232" t="s">
        <v>34</v>
      </c>
      <c r="F266" s="233" t="s">
        <v>2343</v>
      </c>
      <c r="G266" s="231"/>
      <c r="H266" s="234">
        <v>36.461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51" s="12" customFormat="1" ht="13.5">
      <c r="B267" s="218"/>
      <c r="C267" s="219"/>
      <c r="D267" s="220" t="s">
        <v>162</v>
      </c>
      <c r="E267" s="221" t="s">
        <v>34</v>
      </c>
      <c r="F267" s="222" t="s">
        <v>2338</v>
      </c>
      <c r="G267" s="219"/>
      <c r="H267" s="223" t="s">
        <v>34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162</v>
      </c>
      <c r="AU267" s="229" t="s">
        <v>86</v>
      </c>
      <c r="AV267" s="12" t="s">
        <v>84</v>
      </c>
      <c r="AW267" s="12" t="s">
        <v>41</v>
      </c>
      <c r="AX267" s="12" t="s">
        <v>77</v>
      </c>
      <c r="AY267" s="229" t="s">
        <v>153</v>
      </c>
    </row>
    <row r="268" spans="2:51" s="13" customFormat="1" ht="13.5">
      <c r="B268" s="230"/>
      <c r="C268" s="231"/>
      <c r="D268" s="220" t="s">
        <v>162</v>
      </c>
      <c r="E268" s="232" t="s">
        <v>34</v>
      </c>
      <c r="F268" s="233" t="s">
        <v>2339</v>
      </c>
      <c r="G268" s="231"/>
      <c r="H268" s="234">
        <v>0.165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86</v>
      </c>
      <c r="AV268" s="13" t="s">
        <v>86</v>
      </c>
      <c r="AW268" s="13" t="s">
        <v>41</v>
      </c>
      <c r="AX268" s="13" t="s">
        <v>77</v>
      </c>
      <c r="AY268" s="240" t="s">
        <v>153</v>
      </c>
    </row>
    <row r="269" spans="2:51" s="14" customFormat="1" ht="13.5">
      <c r="B269" s="241"/>
      <c r="C269" s="242"/>
      <c r="D269" s="220" t="s">
        <v>162</v>
      </c>
      <c r="E269" s="253" t="s">
        <v>34</v>
      </c>
      <c r="F269" s="254" t="s">
        <v>168</v>
      </c>
      <c r="G269" s="242"/>
      <c r="H269" s="255">
        <v>36.626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162</v>
      </c>
      <c r="AU269" s="252" t="s">
        <v>86</v>
      </c>
      <c r="AV269" s="14" t="s">
        <v>160</v>
      </c>
      <c r="AW269" s="14" t="s">
        <v>41</v>
      </c>
      <c r="AX269" s="14" t="s">
        <v>77</v>
      </c>
      <c r="AY269" s="252" t="s">
        <v>153</v>
      </c>
    </row>
    <row r="270" spans="2:51" s="13" customFormat="1" ht="13.5">
      <c r="B270" s="230"/>
      <c r="C270" s="231"/>
      <c r="D270" s="220" t="s">
        <v>162</v>
      </c>
      <c r="E270" s="232" t="s">
        <v>34</v>
      </c>
      <c r="F270" s="233" t="s">
        <v>2347</v>
      </c>
      <c r="G270" s="231"/>
      <c r="H270" s="234">
        <v>0.758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51" s="14" customFormat="1" ht="13.5">
      <c r="B271" s="241"/>
      <c r="C271" s="242"/>
      <c r="D271" s="220" t="s">
        <v>162</v>
      </c>
      <c r="E271" s="253" t="s">
        <v>34</v>
      </c>
      <c r="F271" s="254" t="s">
        <v>168</v>
      </c>
      <c r="G271" s="242"/>
      <c r="H271" s="255">
        <v>0.758</v>
      </c>
      <c r="I271" s="247"/>
      <c r="J271" s="242"/>
      <c r="K271" s="242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162</v>
      </c>
      <c r="AU271" s="252" t="s">
        <v>86</v>
      </c>
      <c r="AV271" s="14" t="s">
        <v>160</v>
      </c>
      <c r="AW271" s="14" t="s">
        <v>41</v>
      </c>
      <c r="AX271" s="14" t="s">
        <v>84</v>
      </c>
      <c r="AY271" s="252" t="s">
        <v>153</v>
      </c>
    </row>
    <row r="272" spans="2:63" s="11" customFormat="1" ht="29.85" customHeight="1">
      <c r="B272" s="189"/>
      <c r="C272" s="190"/>
      <c r="D272" s="203" t="s">
        <v>76</v>
      </c>
      <c r="E272" s="204" t="s">
        <v>95</v>
      </c>
      <c r="F272" s="204" t="s">
        <v>660</v>
      </c>
      <c r="G272" s="190"/>
      <c r="H272" s="190"/>
      <c r="I272" s="193"/>
      <c r="J272" s="205">
        <f>BK272</f>
        <v>0</v>
      </c>
      <c r="K272" s="190"/>
      <c r="L272" s="195"/>
      <c r="M272" s="196"/>
      <c r="N272" s="197"/>
      <c r="O272" s="197"/>
      <c r="P272" s="198">
        <f>SUM(P273:P304)</f>
        <v>0</v>
      </c>
      <c r="Q272" s="197"/>
      <c r="R272" s="198">
        <f>SUM(R273:R304)</f>
        <v>13.930448219999999</v>
      </c>
      <c r="S272" s="197"/>
      <c r="T272" s="199">
        <f>SUM(T273:T304)</f>
        <v>0</v>
      </c>
      <c r="AR272" s="200" t="s">
        <v>84</v>
      </c>
      <c r="AT272" s="201" t="s">
        <v>76</v>
      </c>
      <c r="AU272" s="201" t="s">
        <v>84</v>
      </c>
      <c r="AY272" s="200" t="s">
        <v>153</v>
      </c>
      <c r="BK272" s="202">
        <f>SUM(BK273:BK304)</f>
        <v>0</v>
      </c>
    </row>
    <row r="273" spans="2:65" s="1" customFormat="1" ht="31.5" customHeight="1">
      <c r="B273" s="43"/>
      <c r="C273" s="206" t="s">
        <v>311</v>
      </c>
      <c r="D273" s="206" t="s">
        <v>155</v>
      </c>
      <c r="E273" s="207" t="s">
        <v>2348</v>
      </c>
      <c r="F273" s="208" t="s">
        <v>2349</v>
      </c>
      <c r="G273" s="209" t="s">
        <v>218</v>
      </c>
      <c r="H273" s="210">
        <v>0.488</v>
      </c>
      <c r="I273" s="211"/>
      <c r="J273" s="212">
        <f>ROUND(I273*H273,2)</f>
        <v>0</v>
      </c>
      <c r="K273" s="208" t="s">
        <v>159</v>
      </c>
      <c r="L273" s="63"/>
      <c r="M273" s="213" t="s">
        <v>34</v>
      </c>
      <c r="N273" s="214" t="s">
        <v>48</v>
      </c>
      <c r="O273" s="44"/>
      <c r="P273" s="215">
        <f>O273*H273</f>
        <v>0</v>
      </c>
      <c r="Q273" s="215">
        <v>0.01954</v>
      </c>
      <c r="R273" s="215">
        <f>Q273*H273</f>
        <v>0.009535519999999999</v>
      </c>
      <c r="S273" s="215">
        <v>0</v>
      </c>
      <c r="T273" s="216">
        <f>S273*H273</f>
        <v>0</v>
      </c>
      <c r="AR273" s="25" t="s">
        <v>160</v>
      </c>
      <c r="AT273" s="25" t="s">
        <v>155</v>
      </c>
      <c r="AU273" s="25" t="s">
        <v>86</v>
      </c>
      <c r="AY273" s="25" t="s">
        <v>153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25" t="s">
        <v>84</v>
      </c>
      <c r="BK273" s="217">
        <f>ROUND(I273*H273,2)</f>
        <v>0</v>
      </c>
      <c r="BL273" s="25" t="s">
        <v>160</v>
      </c>
      <c r="BM273" s="25" t="s">
        <v>2350</v>
      </c>
    </row>
    <row r="274" spans="2:51" s="12" customFormat="1" ht="13.5">
      <c r="B274" s="218"/>
      <c r="C274" s="219"/>
      <c r="D274" s="220" t="s">
        <v>162</v>
      </c>
      <c r="E274" s="221" t="s">
        <v>34</v>
      </c>
      <c r="F274" s="222" t="s">
        <v>2351</v>
      </c>
      <c r="G274" s="219"/>
      <c r="H274" s="223" t="s">
        <v>34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162</v>
      </c>
      <c r="AU274" s="229" t="s">
        <v>86</v>
      </c>
      <c r="AV274" s="12" t="s">
        <v>84</v>
      </c>
      <c r="AW274" s="12" t="s">
        <v>41</v>
      </c>
      <c r="AX274" s="12" t="s">
        <v>77</v>
      </c>
      <c r="AY274" s="229" t="s">
        <v>153</v>
      </c>
    </row>
    <row r="275" spans="2:51" s="13" customFormat="1" ht="13.5">
      <c r="B275" s="230"/>
      <c r="C275" s="231"/>
      <c r="D275" s="220" t="s">
        <v>162</v>
      </c>
      <c r="E275" s="232" t="s">
        <v>34</v>
      </c>
      <c r="F275" s="233" t="s">
        <v>2352</v>
      </c>
      <c r="G275" s="231"/>
      <c r="H275" s="234">
        <v>41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162</v>
      </c>
      <c r="AU275" s="240" t="s">
        <v>86</v>
      </c>
      <c r="AV275" s="13" t="s">
        <v>86</v>
      </c>
      <c r="AW275" s="13" t="s">
        <v>41</v>
      </c>
      <c r="AX275" s="13" t="s">
        <v>77</v>
      </c>
      <c r="AY275" s="240" t="s">
        <v>153</v>
      </c>
    </row>
    <row r="276" spans="2:51" s="12" customFormat="1" ht="13.5">
      <c r="B276" s="218"/>
      <c r="C276" s="219"/>
      <c r="D276" s="220" t="s">
        <v>162</v>
      </c>
      <c r="E276" s="221" t="s">
        <v>34</v>
      </c>
      <c r="F276" s="222" t="s">
        <v>2353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51" s="13" customFormat="1" ht="13.5">
      <c r="B277" s="230"/>
      <c r="C277" s="231"/>
      <c r="D277" s="220" t="s">
        <v>162</v>
      </c>
      <c r="E277" s="232" t="s">
        <v>34</v>
      </c>
      <c r="F277" s="233" t="s">
        <v>2354</v>
      </c>
      <c r="G277" s="231"/>
      <c r="H277" s="234">
        <v>218.4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51" s="14" customFormat="1" ht="13.5">
      <c r="B278" s="241"/>
      <c r="C278" s="242"/>
      <c r="D278" s="220" t="s">
        <v>162</v>
      </c>
      <c r="E278" s="253" t="s">
        <v>34</v>
      </c>
      <c r="F278" s="254" t="s">
        <v>168</v>
      </c>
      <c r="G278" s="242"/>
      <c r="H278" s="255">
        <v>259.4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77</v>
      </c>
      <c r="AY278" s="252" t="s">
        <v>153</v>
      </c>
    </row>
    <row r="279" spans="2:51" s="13" customFormat="1" ht="13.5">
      <c r="B279" s="230"/>
      <c r="C279" s="231"/>
      <c r="D279" s="220" t="s">
        <v>162</v>
      </c>
      <c r="E279" s="232" t="s">
        <v>34</v>
      </c>
      <c r="F279" s="233" t="s">
        <v>2355</v>
      </c>
      <c r="G279" s="231"/>
      <c r="H279" s="234">
        <v>0.488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162</v>
      </c>
      <c r="AU279" s="240" t="s">
        <v>86</v>
      </c>
      <c r="AV279" s="13" t="s">
        <v>86</v>
      </c>
      <c r="AW279" s="13" t="s">
        <v>41</v>
      </c>
      <c r="AX279" s="13" t="s">
        <v>77</v>
      </c>
      <c r="AY279" s="240" t="s">
        <v>153</v>
      </c>
    </row>
    <row r="280" spans="2:51" s="14" customFormat="1" ht="13.5">
      <c r="B280" s="241"/>
      <c r="C280" s="242"/>
      <c r="D280" s="243" t="s">
        <v>162</v>
      </c>
      <c r="E280" s="244" t="s">
        <v>34</v>
      </c>
      <c r="F280" s="245" t="s">
        <v>168</v>
      </c>
      <c r="G280" s="242"/>
      <c r="H280" s="246">
        <v>0.488</v>
      </c>
      <c r="I280" s="247"/>
      <c r="J280" s="242"/>
      <c r="K280" s="242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162</v>
      </c>
      <c r="AU280" s="252" t="s">
        <v>86</v>
      </c>
      <c r="AV280" s="14" t="s">
        <v>160</v>
      </c>
      <c r="AW280" s="14" t="s">
        <v>41</v>
      </c>
      <c r="AX280" s="14" t="s">
        <v>84</v>
      </c>
      <c r="AY280" s="252" t="s">
        <v>153</v>
      </c>
    </row>
    <row r="281" spans="2:65" s="1" customFormat="1" ht="22.5" customHeight="1">
      <c r="B281" s="43"/>
      <c r="C281" s="277" t="s">
        <v>315</v>
      </c>
      <c r="D281" s="277" t="s">
        <v>928</v>
      </c>
      <c r="E281" s="278" t="s">
        <v>2356</v>
      </c>
      <c r="F281" s="279" t="s">
        <v>2357</v>
      </c>
      <c r="G281" s="280" t="s">
        <v>218</v>
      </c>
      <c r="H281" s="281">
        <v>0.561</v>
      </c>
      <c r="I281" s="282"/>
      <c r="J281" s="283">
        <f>ROUND(I281*H281,2)</f>
        <v>0</v>
      </c>
      <c r="K281" s="279" t="s">
        <v>159</v>
      </c>
      <c r="L281" s="284"/>
      <c r="M281" s="285" t="s">
        <v>34</v>
      </c>
      <c r="N281" s="286" t="s">
        <v>48</v>
      </c>
      <c r="O281" s="44"/>
      <c r="P281" s="215">
        <f>O281*H281</f>
        <v>0</v>
      </c>
      <c r="Q281" s="215">
        <v>1</v>
      </c>
      <c r="R281" s="215">
        <f>Q281*H281</f>
        <v>0.561</v>
      </c>
      <c r="S281" s="215">
        <v>0</v>
      </c>
      <c r="T281" s="216">
        <f>S281*H281</f>
        <v>0</v>
      </c>
      <c r="AR281" s="25" t="s">
        <v>215</v>
      </c>
      <c r="AT281" s="25" t="s">
        <v>928</v>
      </c>
      <c r="AU281" s="25" t="s">
        <v>86</v>
      </c>
      <c r="AY281" s="25" t="s">
        <v>153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25" t="s">
        <v>84</v>
      </c>
      <c r="BK281" s="217">
        <f>ROUND(I281*H281,2)</f>
        <v>0</v>
      </c>
      <c r="BL281" s="25" t="s">
        <v>160</v>
      </c>
      <c r="BM281" s="25" t="s">
        <v>2358</v>
      </c>
    </row>
    <row r="282" spans="2:47" s="1" customFormat="1" ht="27">
      <c r="B282" s="43"/>
      <c r="C282" s="65"/>
      <c r="D282" s="220" t="s">
        <v>932</v>
      </c>
      <c r="E282" s="65"/>
      <c r="F282" s="287" t="s">
        <v>2359</v>
      </c>
      <c r="G282" s="65"/>
      <c r="H282" s="65"/>
      <c r="I282" s="174"/>
      <c r="J282" s="65"/>
      <c r="K282" s="65"/>
      <c r="L282" s="63"/>
      <c r="M282" s="288"/>
      <c r="N282" s="44"/>
      <c r="O282" s="44"/>
      <c r="P282" s="44"/>
      <c r="Q282" s="44"/>
      <c r="R282" s="44"/>
      <c r="S282" s="44"/>
      <c r="T282" s="80"/>
      <c r="AT282" s="25" t="s">
        <v>932</v>
      </c>
      <c r="AU282" s="25" t="s">
        <v>86</v>
      </c>
    </row>
    <row r="283" spans="2:51" s="12" customFormat="1" ht="13.5">
      <c r="B283" s="218"/>
      <c r="C283" s="219"/>
      <c r="D283" s="220" t="s">
        <v>162</v>
      </c>
      <c r="E283" s="221" t="s">
        <v>34</v>
      </c>
      <c r="F283" s="222" t="s">
        <v>2360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51" s="13" customFormat="1" ht="13.5">
      <c r="B284" s="230"/>
      <c r="C284" s="231"/>
      <c r="D284" s="220" t="s">
        <v>162</v>
      </c>
      <c r="E284" s="232" t="s">
        <v>34</v>
      </c>
      <c r="F284" s="233" t="s">
        <v>2352</v>
      </c>
      <c r="G284" s="231"/>
      <c r="H284" s="234">
        <v>41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51" s="12" customFormat="1" ht="13.5">
      <c r="B285" s="218"/>
      <c r="C285" s="219"/>
      <c r="D285" s="220" t="s">
        <v>162</v>
      </c>
      <c r="E285" s="221" t="s">
        <v>34</v>
      </c>
      <c r="F285" s="222" t="s">
        <v>2361</v>
      </c>
      <c r="G285" s="219"/>
      <c r="H285" s="223" t="s">
        <v>34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162</v>
      </c>
      <c r="AU285" s="229" t="s">
        <v>86</v>
      </c>
      <c r="AV285" s="12" t="s">
        <v>84</v>
      </c>
      <c r="AW285" s="12" t="s">
        <v>41</v>
      </c>
      <c r="AX285" s="12" t="s">
        <v>77</v>
      </c>
      <c r="AY285" s="229" t="s">
        <v>153</v>
      </c>
    </row>
    <row r="286" spans="2:51" s="13" customFormat="1" ht="13.5">
      <c r="B286" s="230"/>
      <c r="C286" s="231"/>
      <c r="D286" s="220" t="s">
        <v>162</v>
      </c>
      <c r="E286" s="232" t="s">
        <v>34</v>
      </c>
      <c r="F286" s="233" t="s">
        <v>2362</v>
      </c>
      <c r="G286" s="231"/>
      <c r="H286" s="234">
        <v>31.2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51" s="14" customFormat="1" ht="13.5">
      <c r="B287" s="241"/>
      <c r="C287" s="242"/>
      <c r="D287" s="220" t="s">
        <v>162</v>
      </c>
      <c r="E287" s="253" t="s">
        <v>34</v>
      </c>
      <c r="F287" s="254" t="s">
        <v>168</v>
      </c>
      <c r="G287" s="242"/>
      <c r="H287" s="255">
        <v>72.2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77</v>
      </c>
      <c r="AY287" s="252" t="s">
        <v>153</v>
      </c>
    </row>
    <row r="288" spans="2:51" s="13" customFormat="1" ht="13.5">
      <c r="B288" s="230"/>
      <c r="C288" s="231"/>
      <c r="D288" s="220" t="s">
        <v>162</v>
      </c>
      <c r="E288" s="232" t="s">
        <v>34</v>
      </c>
      <c r="F288" s="233" t="s">
        <v>2363</v>
      </c>
      <c r="G288" s="231"/>
      <c r="H288" s="234">
        <v>0.561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51" s="14" customFormat="1" ht="13.5">
      <c r="B289" s="241"/>
      <c r="C289" s="242"/>
      <c r="D289" s="243" t="s">
        <v>162</v>
      </c>
      <c r="E289" s="244" t="s">
        <v>34</v>
      </c>
      <c r="F289" s="245" t="s">
        <v>168</v>
      </c>
      <c r="G289" s="242"/>
      <c r="H289" s="246">
        <v>0.561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84</v>
      </c>
      <c r="AY289" s="252" t="s">
        <v>153</v>
      </c>
    </row>
    <row r="290" spans="2:65" s="1" customFormat="1" ht="31.5" customHeight="1">
      <c r="B290" s="43"/>
      <c r="C290" s="206" t="s">
        <v>9</v>
      </c>
      <c r="D290" s="206" t="s">
        <v>155</v>
      </c>
      <c r="E290" s="207" t="s">
        <v>2364</v>
      </c>
      <c r="F290" s="208" t="s">
        <v>2349</v>
      </c>
      <c r="G290" s="209" t="s">
        <v>2365</v>
      </c>
      <c r="H290" s="210">
        <v>561.283</v>
      </c>
      <c r="I290" s="211"/>
      <c r="J290" s="212">
        <f>ROUND(I290*H290,2)</f>
        <v>0</v>
      </c>
      <c r="K290" s="208" t="s">
        <v>34</v>
      </c>
      <c r="L290" s="63"/>
      <c r="M290" s="213" t="s">
        <v>34</v>
      </c>
      <c r="N290" s="214" t="s">
        <v>48</v>
      </c>
      <c r="O290" s="44"/>
      <c r="P290" s="215">
        <f>O290*H290</f>
        <v>0</v>
      </c>
      <c r="Q290" s="215">
        <v>0.01954</v>
      </c>
      <c r="R290" s="215">
        <f>Q290*H290</f>
        <v>10.96746982</v>
      </c>
      <c r="S290" s="215">
        <v>0</v>
      </c>
      <c r="T290" s="216">
        <f>S290*H290</f>
        <v>0</v>
      </c>
      <c r="AR290" s="25" t="s">
        <v>160</v>
      </c>
      <c r="AT290" s="25" t="s">
        <v>155</v>
      </c>
      <c r="AU290" s="25" t="s">
        <v>86</v>
      </c>
      <c r="AY290" s="25" t="s">
        <v>153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25" t="s">
        <v>84</v>
      </c>
      <c r="BK290" s="217">
        <f>ROUND(I290*H290,2)</f>
        <v>0</v>
      </c>
      <c r="BL290" s="25" t="s">
        <v>160</v>
      </c>
      <c r="BM290" s="25" t="s">
        <v>2366</v>
      </c>
    </row>
    <row r="291" spans="2:51" s="12" customFormat="1" ht="13.5">
      <c r="B291" s="218"/>
      <c r="C291" s="219"/>
      <c r="D291" s="220" t="s">
        <v>162</v>
      </c>
      <c r="E291" s="221" t="s">
        <v>34</v>
      </c>
      <c r="F291" s="222" t="s">
        <v>2360</v>
      </c>
      <c r="G291" s="219"/>
      <c r="H291" s="223" t="s">
        <v>34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162</v>
      </c>
      <c r="AU291" s="229" t="s">
        <v>86</v>
      </c>
      <c r="AV291" s="12" t="s">
        <v>84</v>
      </c>
      <c r="AW291" s="12" t="s">
        <v>41</v>
      </c>
      <c r="AX291" s="12" t="s">
        <v>77</v>
      </c>
      <c r="AY291" s="229" t="s">
        <v>153</v>
      </c>
    </row>
    <row r="292" spans="2:51" s="13" customFormat="1" ht="13.5">
      <c r="B292" s="230"/>
      <c r="C292" s="231"/>
      <c r="D292" s="220" t="s">
        <v>162</v>
      </c>
      <c r="E292" s="232" t="s">
        <v>34</v>
      </c>
      <c r="F292" s="233" t="s">
        <v>2352</v>
      </c>
      <c r="G292" s="231"/>
      <c r="H292" s="234">
        <v>41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86</v>
      </c>
      <c r="AV292" s="13" t="s">
        <v>86</v>
      </c>
      <c r="AW292" s="13" t="s">
        <v>41</v>
      </c>
      <c r="AX292" s="13" t="s">
        <v>77</v>
      </c>
      <c r="AY292" s="240" t="s">
        <v>153</v>
      </c>
    </row>
    <row r="293" spans="2:51" s="12" customFormat="1" ht="13.5">
      <c r="B293" s="218"/>
      <c r="C293" s="219"/>
      <c r="D293" s="220" t="s">
        <v>162</v>
      </c>
      <c r="E293" s="221" t="s">
        <v>34</v>
      </c>
      <c r="F293" s="222" t="s">
        <v>2361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51" s="13" customFormat="1" ht="13.5">
      <c r="B294" s="230"/>
      <c r="C294" s="231"/>
      <c r="D294" s="220" t="s">
        <v>162</v>
      </c>
      <c r="E294" s="232" t="s">
        <v>34</v>
      </c>
      <c r="F294" s="233" t="s">
        <v>2362</v>
      </c>
      <c r="G294" s="231"/>
      <c r="H294" s="234">
        <v>31.2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51" s="14" customFormat="1" ht="13.5">
      <c r="B295" s="241"/>
      <c r="C295" s="242"/>
      <c r="D295" s="220" t="s">
        <v>162</v>
      </c>
      <c r="E295" s="253" t="s">
        <v>34</v>
      </c>
      <c r="F295" s="254" t="s">
        <v>168</v>
      </c>
      <c r="G295" s="242"/>
      <c r="H295" s="255">
        <v>72.2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77</v>
      </c>
      <c r="AY295" s="252" t="s">
        <v>153</v>
      </c>
    </row>
    <row r="296" spans="2:51" s="13" customFormat="1" ht="13.5">
      <c r="B296" s="230"/>
      <c r="C296" s="231"/>
      <c r="D296" s="220" t="s">
        <v>162</v>
      </c>
      <c r="E296" s="232" t="s">
        <v>34</v>
      </c>
      <c r="F296" s="233" t="s">
        <v>2367</v>
      </c>
      <c r="G296" s="231"/>
      <c r="H296" s="234">
        <v>561.283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51" s="14" customFormat="1" ht="13.5">
      <c r="B297" s="241"/>
      <c r="C297" s="242"/>
      <c r="D297" s="243" t="s">
        <v>162</v>
      </c>
      <c r="E297" s="244" t="s">
        <v>34</v>
      </c>
      <c r="F297" s="245" t="s">
        <v>168</v>
      </c>
      <c r="G297" s="242"/>
      <c r="H297" s="246">
        <v>561.283</v>
      </c>
      <c r="I297" s="247"/>
      <c r="J297" s="242"/>
      <c r="K297" s="242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162</v>
      </c>
      <c r="AU297" s="252" t="s">
        <v>86</v>
      </c>
      <c r="AV297" s="14" t="s">
        <v>160</v>
      </c>
      <c r="AW297" s="14" t="s">
        <v>41</v>
      </c>
      <c r="AX297" s="14" t="s">
        <v>84</v>
      </c>
      <c r="AY297" s="252" t="s">
        <v>153</v>
      </c>
    </row>
    <row r="298" spans="2:65" s="1" customFormat="1" ht="31.5" customHeight="1">
      <c r="B298" s="43"/>
      <c r="C298" s="206" t="s">
        <v>328</v>
      </c>
      <c r="D298" s="206" t="s">
        <v>155</v>
      </c>
      <c r="E298" s="207" t="s">
        <v>2368</v>
      </c>
      <c r="F298" s="208" t="s">
        <v>2369</v>
      </c>
      <c r="G298" s="209" t="s">
        <v>158</v>
      </c>
      <c r="H298" s="210">
        <v>24.064</v>
      </c>
      <c r="I298" s="211"/>
      <c r="J298" s="212">
        <f>ROUND(I298*H298,2)</f>
        <v>0</v>
      </c>
      <c r="K298" s="208" t="s">
        <v>159</v>
      </c>
      <c r="L298" s="63"/>
      <c r="M298" s="213" t="s">
        <v>34</v>
      </c>
      <c r="N298" s="214" t="s">
        <v>48</v>
      </c>
      <c r="O298" s="44"/>
      <c r="P298" s="215">
        <f>O298*H298</f>
        <v>0</v>
      </c>
      <c r="Q298" s="215">
        <v>0.09942</v>
      </c>
      <c r="R298" s="215">
        <f>Q298*H298</f>
        <v>2.39244288</v>
      </c>
      <c r="S298" s="215">
        <v>0</v>
      </c>
      <c r="T298" s="216">
        <f>S298*H298</f>
        <v>0</v>
      </c>
      <c r="AR298" s="25" t="s">
        <v>160</v>
      </c>
      <c r="AT298" s="25" t="s">
        <v>155</v>
      </c>
      <c r="AU298" s="25" t="s">
        <v>86</v>
      </c>
      <c r="AY298" s="25" t="s">
        <v>153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25" t="s">
        <v>84</v>
      </c>
      <c r="BK298" s="217">
        <f>ROUND(I298*H298,2)</f>
        <v>0</v>
      </c>
      <c r="BL298" s="25" t="s">
        <v>160</v>
      </c>
      <c r="BM298" s="25" t="s">
        <v>2370</v>
      </c>
    </row>
    <row r="299" spans="2:51" s="12" customFormat="1" ht="13.5">
      <c r="B299" s="218"/>
      <c r="C299" s="219"/>
      <c r="D299" s="220" t="s">
        <v>162</v>
      </c>
      <c r="E299" s="221" t="s">
        <v>34</v>
      </c>
      <c r="F299" s="222" t="s">
        <v>2272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51" s="12" customFormat="1" ht="13.5">
      <c r="B300" s="218"/>
      <c r="C300" s="219"/>
      <c r="D300" s="220" t="s">
        <v>162</v>
      </c>
      <c r="E300" s="221" t="s">
        <v>34</v>
      </c>
      <c r="F300" s="222" t="s">
        <v>2273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51" s="13" customFormat="1" ht="27">
      <c r="B301" s="230"/>
      <c r="C301" s="231"/>
      <c r="D301" s="220" t="s">
        <v>162</v>
      </c>
      <c r="E301" s="232" t="s">
        <v>34</v>
      </c>
      <c r="F301" s="233" t="s">
        <v>2274</v>
      </c>
      <c r="G301" s="231"/>
      <c r="H301" s="234">
        <v>48.614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51" s="14" customFormat="1" ht="13.5">
      <c r="B302" s="241"/>
      <c r="C302" s="242"/>
      <c r="D302" s="220" t="s">
        <v>162</v>
      </c>
      <c r="E302" s="253" t="s">
        <v>34</v>
      </c>
      <c r="F302" s="254" t="s">
        <v>168</v>
      </c>
      <c r="G302" s="242"/>
      <c r="H302" s="255">
        <v>48.614</v>
      </c>
      <c r="I302" s="247"/>
      <c r="J302" s="242"/>
      <c r="K302" s="242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162</v>
      </c>
      <c r="AU302" s="252" t="s">
        <v>86</v>
      </c>
      <c r="AV302" s="14" t="s">
        <v>160</v>
      </c>
      <c r="AW302" s="14" t="s">
        <v>41</v>
      </c>
      <c r="AX302" s="14" t="s">
        <v>77</v>
      </c>
      <c r="AY302" s="252" t="s">
        <v>153</v>
      </c>
    </row>
    <row r="303" spans="2:51" s="13" customFormat="1" ht="13.5">
      <c r="B303" s="230"/>
      <c r="C303" s="231"/>
      <c r="D303" s="220" t="s">
        <v>162</v>
      </c>
      <c r="E303" s="232" t="s">
        <v>34</v>
      </c>
      <c r="F303" s="233" t="s">
        <v>2371</v>
      </c>
      <c r="G303" s="231"/>
      <c r="H303" s="234">
        <v>24.064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51" s="14" customFormat="1" ht="13.5">
      <c r="B304" s="241"/>
      <c r="C304" s="242"/>
      <c r="D304" s="220" t="s">
        <v>162</v>
      </c>
      <c r="E304" s="253" t="s">
        <v>34</v>
      </c>
      <c r="F304" s="254" t="s">
        <v>168</v>
      </c>
      <c r="G304" s="242"/>
      <c r="H304" s="255">
        <v>24.064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3" s="11" customFormat="1" ht="29.85" customHeight="1">
      <c r="B305" s="189"/>
      <c r="C305" s="190"/>
      <c r="D305" s="203" t="s">
        <v>76</v>
      </c>
      <c r="E305" s="204" t="s">
        <v>160</v>
      </c>
      <c r="F305" s="204" t="s">
        <v>684</v>
      </c>
      <c r="G305" s="190"/>
      <c r="H305" s="190"/>
      <c r="I305" s="193"/>
      <c r="J305" s="205">
        <f>BK305</f>
        <v>0</v>
      </c>
      <c r="K305" s="190"/>
      <c r="L305" s="195"/>
      <c r="M305" s="196"/>
      <c r="N305" s="197"/>
      <c r="O305" s="197"/>
      <c r="P305" s="198">
        <f>SUM(P306:P335)</f>
        <v>0</v>
      </c>
      <c r="Q305" s="197"/>
      <c r="R305" s="198">
        <f>SUM(R306:R335)</f>
        <v>0.33199430976</v>
      </c>
      <c r="S305" s="197"/>
      <c r="T305" s="199">
        <f>SUM(T306:T335)</f>
        <v>0</v>
      </c>
      <c r="AR305" s="200" t="s">
        <v>84</v>
      </c>
      <c r="AT305" s="201" t="s">
        <v>76</v>
      </c>
      <c r="AU305" s="201" t="s">
        <v>84</v>
      </c>
      <c r="AY305" s="200" t="s">
        <v>153</v>
      </c>
      <c r="BK305" s="202">
        <f>SUM(BK306:BK335)</f>
        <v>0</v>
      </c>
    </row>
    <row r="306" spans="2:65" s="1" customFormat="1" ht="31.5" customHeight="1">
      <c r="B306" s="43"/>
      <c r="C306" s="206" t="s">
        <v>341</v>
      </c>
      <c r="D306" s="206" t="s">
        <v>155</v>
      </c>
      <c r="E306" s="207" t="s">
        <v>2372</v>
      </c>
      <c r="F306" s="208" t="s">
        <v>2373</v>
      </c>
      <c r="G306" s="209" t="s">
        <v>171</v>
      </c>
      <c r="H306" s="210">
        <v>3.014</v>
      </c>
      <c r="I306" s="211"/>
      <c r="J306" s="212">
        <f>ROUND(I306*H306,2)</f>
        <v>0</v>
      </c>
      <c r="K306" s="208" t="s">
        <v>159</v>
      </c>
      <c r="L306" s="63"/>
      <c r="M306" s="213" t="s">
        <v>34</v>
      </c>
      <c r="N306" s="214" t="s">
        <v>48</v>
      </c>
      <c r="O306" s="44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AR306" s="25" t="s">
        <v>160</v>
      </c>
      <c r="AT306" s="25" t="s">
        <v>155</v>
      </c>
      <c r="AU306" s="25" t="s">
        <v>86</v>
      </c>
      <c r="AY306" s="25" t="s">
        <v>153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25" t="s">
        <v>84</v>
      </c>
      <c r="BK306" s="217">
        <f>ROUND(I306*H306,2)</f>
        <v>0</v>
      </c>
      <c r="BL306" s="25" t="s">
        <v>160</v>
      </c>
      <c r="BM306" s="25" t="s">
        <v>2374</v>
      </c>
    </row>
    <row r="307" spans="2:51" s="12" customFormat="1" ht="13.5">
      <c r="B307" s="218"/>
      <c r="C307" s="219"/>
      <c r="D307" s="220" t="s">
        <v>162</v>
      </c>
      <c r="E307" s="221" t="s">
        <v>34</v>
      </c>
      <c r="F307" s="222" t="s">
        <v>2375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51" s="12" customFormat="1" ht="13.5">
      <c r="B308" s="218"/>
      <c r="C308" s="219"/>
      <c r="D308" s="220" t="s">
        <v>162</v>
      </c>
      <c r="E308" s="221" t="s">
        <v>34</v>
      </c>
      <c r="F308" s="222" t="s">
        <v>2272</v>
      </c>
      <c r="G308" s="219"/>
      <c r="H308" s="223" t="s">
        <v>34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162</v>
      </c>
      <c r="AU308" s="229" t="s">
        <v>86</v>
      </c>
      <c r="AV308" s="12" t="s">
        <v>84</v>
      </c>
      <c r="AW308" s="12" t="s">
        <v>41</v>
      </c>
      <c r="AX308" s="12" t="s">
        <v>77</v>
      </c>
      <c r="AY308" s="229" t="s">
        <v>153</v>
      </c>
    </row>
    <row r="309" spans="2:51" s="12" customFormat="1" ht="13.5">
      <c r="B309" s="218"/>
      <c r="C309" s="219"/>
      <c r="D309" s="220" t="s">
        <v>162</v>
      </c>
      <c r="E309" s="221" t="s">
        <v>34</v>
      </c>
      <c r="F309" s="222" t="s">
        <v>2273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51" s="13" customFormat="1" ht="27">
      <c r="B310" s="230"/>
      <c r="C310" s="231"/>
      <c r="D310" s="220" t="s">
        <v>162</v>
      </c>
      <c r="E310" s="232" t="s">
        <v>34</v>
      </c>
      <c r="F310" s="233" t="s">
        <v>2274</v>
      </c>
      <c r="G310" s="231"/>
      <c r="H310" s="234">
        <v>48.614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162</v>
      </c>
      <c r="AU310" s="240" t="s">
        <v>86</v>
      </c>
      <c r="AV310" s="13" t="s">
        <v>86</v>
      </c>
      <c r="AW310" s="13" t="s">
        <v>41</v>
      </c>
      <c r="AX310" s="13" t="s">
        <v>77</v>
      </c>
      <c r="AY310" s="240" t="s">
        <v>153</v>
      </c>
    </row>
    <row r="311" spans="2:51" s="14" customFormat="1" ht="13.5">
      <c r="B311" s="241"/>
      <c r="C311" s="242"/>
      <c r="D311" s="220" t="s">
        <v>162</v>
      </c>
      <c r="E311" s="253" t="s">
        <v>34</v>
      </c>
      <c r="F311" s="254" t="s">
        <v>168</v>
      </c>
      <c r="G311" s="242"/>
      <c r="H311" s="255">
        <v>48.614</v>
      </c>
      <c r="I311" s="247"/>
      <c r="J311" s="242"/>
      <c r="K311" s="242"/>
      <c r="L311" s="248"/>
      <c r="M311" s="249"/>
      <c r="N311" s="250"/>
      <c r="O311" s="250"/>
      <c r="P311" s="250"/>
      <c r="Q311" s="250"/>
      <c r="R311" s="250"/>
      <c r="S311" s="250"/>
      <c r="T311" s="251"/>
      <c r="AT311" s="252" t="s">
        <v>162</v>
      </c>
      <c r="AU311" s="252" t="s">
        <v>86</v>
      </c>
      <c r="AV311" s="14" t="s">
        <v>160</v>
      </c>
      <c r="AW311" s="14" t="s">
        <v>41</v>
      </c>
      <c r="AX311" s="14" t="s">
        <v>77</v>
      </c>
      <c r="AY311" s="252" t="s">
        <v>153</v>
      </c>
    </row>
    <row r="312" spans="2:51" s="13" customFormat="1" ht="13.5">
      <c r="B312" s="230"/>
      <c r="C312" s="231"/>
      <c r="D312" s="220" t="s">
        <v>162</v>
      </c>
      <c r="E312" s="232" t="s">
        <v>34</v>
      </c>
      <c r="F312" s="233" t="s">
        <v>2376</v>
      </c>
      <c r="G312" s="231"/>
      <c r="H312" s="234">
        <v>3.014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51" s="14" customFormat="1" ht="13.5">
      <c r="B313" s="241"/>
      <c r="C313" s="242"/>
      <c r="D313" s="243" t="s">
        <v>162</v>
      </c>
      <c r="E313" s="244" t="s">
        <v>34</v>
      </c>
      <c r="F313" s="245" t="s">
        <v>168</v>
      </c>
      <c r="G313" s="242"/>
      <c r="H313" s="246">
        <v>3.014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162</v>
      </c>
      <c r="AU313" s="252" t="s">
        <v>86</v>
      </c>
      <c r="AV313" s="14" t="s">
        <v>160</v>
      </c>
      <c r="AW313" s="14" t="s">
        <v>41</v>
      </c>
      <c r="AX313" s="14" t="s">
        <v>84</v>
      </c>
      <c r="AY313" s="252" t="s">
        <v>153</v>
      </c>
    </row>
    <row r="314" spans="2:65" s="1" customFormat="1" ht="31.5" customHeight="1">
      <c r="B314" s="43"/>
      <c r="C314" s="206" t="s">
        <v>367</v>
      </c>
      <c r="D314" s="206" t="s">
        <v>155</v>
      </c>
      <c r="E314" s="207" t="s">
        <v>2377</v>
      </c>
      <c r="F314" s="208" t="s">
        <v>2378</v>
      </c>
      <c r="G314" s="209" t="s">
        <v>171</v>
      </c>
      <c r="H314" s="210">
        <v>3.646</v>
      </c>
      <c r="I314" s="211"/>
      <c r="J314" s="212">
        <f>ROUND(I314*H314,2)</f>
        <v>0</v>
      </c>
      <c r="K314" s="208" t="s">
        <v>159</v>
      </c>
      <c r="L314" s="63"/>
      <c r="M314" s="213" t="s">
        <v>34</v>
      </c>
      <c r="N314" s="214" t="s">
        <v>48</v>
      </c>
      <c r="O314" s="44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AR314" s="25" t="s">
        <v>160</v>
      </c>
      <c r="AT314" s="25" t="s">
        <v>155</v>
      </c>
      <c r="AU314" s="25" t="s">
        <v>86</v>
      </c>
      <c r="AY314" s="25" t="s">
        <v>153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25" t="s">
        <v>84</v>
      </c>
      <c r="BK314" s="217">
        <f>ROUND(I314*H314,2)</f>
        <v>0</v>
      </c>
      <c r="BL314" s="25" t="s">
        <v>160</v>
      </c>
      <c r="BM314" s="25" t="s">
        <v>2379</v>
      </c>
    </row>
    <row r="315" spans="2:51" s="12" customFormat="1" ht="13.5">
      <c r="B315" s="218"/>
      <c r="C315" s="219"/>
      <c r="D315" s="220" t="s">
        <v>162</v>
      </c>
      <c r="E315" s="221" t="s">
        <v>34</v>
      </c>
      <c r="F315" s="222" t="s">
        <v>2272</v>
      </c>
      <c r="G315" s="219"/>
      <c r="H315" s="223" t="s">
        <v>34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162</v>
      </c>
      <c r="AU315" s="229" t="s">
        <v>86</v>
      </c>
      <c r="AV315" s="12" t="s">
        <v>84</v>
      </c>
      <c r="AW315" s="12" t="s">
        <v>41</v>
      </c>
      <c r="AX315" s="12" t="s">
        <v>77</v>
      </c>
      <c r="AY315" s="229" t="s">
        <v>153</v>
      </c>
    </row>
    <row r="316" spans="2:51" s="12" customFormat="1" ht="13.5">
      <c r="B316" s="218"/>
      <c r="C316" s="219"/>
      <c r="D316" s="220" t="s">
        <v>162</v>
      </c>
      <c r="E316" s="221" t="s">
        <v>34</v>
      </c>
      <c r="F316" s="222" t="s">
        <v>2273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51" s="13" customFormat="1" ht="27">
      <c r="B317" s="230"/>
      <c r="C317" s="231"/>
      <c r="D317" s="220" t="s">
        <v>162</v>
      </c>
      <c r="E317" s="232" t="s">
        <v>34</v>
      </c>
      <c r="F317" s="233" t="s">
        <v>2274</v>
      </c>
      <c r="G317" s="231"/>
      <c r="H317" s="234">
        <v>48.614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162</v>
      </c>
      <c r="AU317" s="240" t="s">
        <v>86</v>
      </c>
      <c r="AV317" s="13" t="s">
        <v>86</v>
      </c>
      <c r="AW317" s="13" t="s">
        <v>41</v>
      </c>
      <c r="AX317" s="13" t="s">
        <v>77</v>
      </c>
      <c r="AY317" s="240" t="s">
        <v>153</v>
      </c>
    </row>
    <row r="318" spans="2:51" s="14" customFormat="1" ht="13.5">
      <c r="B318" s="241"/>
      <c r="C318" s="242"/>
      <c r="D318" s="220" t="s">
        <v>162</v>
      </c>
      <c r="E318" s="253" t="s">
        <v>34</v>
      </c>
      <c r="F318" s="254" t="s">
        <v>168</v>
      </c>
      <c r="G318" s="242"/>
      <c r="H318" s="255">
        <v>48.614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162</v>
      </c>
      <c r="AU318" s="252" t="s">
        <v>86</v>
      </c>
      <c r="AV318" s="14" t="s">
        <v>160</v>
      </c>
      <c r="AW318" s="14" t="s">
        <v>41</v>
      </c>
      <c r="AX318" s="14" t="s">
        <v>77</v>
      </c>
      <c r="AY318" s="252" t="s">
        <v>153</v>
      </c>
    </row>
    <row r="319" spans="2:51" s="12" customFormat="1" ht="13.5">
      <c r="B319" s="218"/>
      <c r="C319" s="219"/>
      <c r="D319" s="220" t="s">
        <v>162</v>
      </c>
      <c r="E319" s="221" t="s">
        <v>34</v>
      </c>
      <c r="F319" s="222" t="s">
        <v>2380</v>
      </c>
      <c r="G319" s="219"/>
      <c r="H319" s="223" t="s">
        <v>34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86</v>
      </c>
      <c r="AV319" s="12" t="s">
        <v>84</v>
      </c>
      <c r="AW319" s="12" t="s">
        <v>41</v>
      </c>
      <c r="AX319" s="12" t="s">
        <v>77</v>
      </c>
      <c r="AY319" s="229" t="s">
        <v>153</v>
      </c>
    </row>
    <row r="320" spans="2:51" s="13" customFormat="1" ht="13.5">
      <c r="B320" s="230"/>
      <c r="C320" s="231"/>
      <c r="D320" s="220" t="s">
        <v>162</v>
      </c>
      <c r="E320" s="232" t="s">
        <v>34</v>
      </c>
      <c r="F320" s="233" t="s">
        <v>2381</v>
      </c>
      <c r="G320" s="231"/>
      <c r="H320" s="234">
        <v>3.646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86</v>
      </c>
      <c r="AV320" s="13" t="s">
        <v>86</v>
      </c>
      <c r="AW320" s="13" t="s">
        <v>41</v>
      </c>
      <c r="AX320" s="13" t="s">
        <v>77</v>
      </c>
      <c r="AY320" s="240" t="s">
        <v>153</v>
      </c>
    </row>
    <row r="321" spans="2:51" s="14" customFormat="1" ht="13.5">
      <c r="B321" s="241"/>
      <c r="C321" s="242"/>
      <c r="D321" s="243" t="s">
        <v>162</v>
      </c>
      <c r="E321" s="244" t="s">
        <v>34</v>
      </c>
      <c r="F321" s="245" t="s">
        <v>168</v>
      </c>
      <c r="G321" s="242"/>
      <c r="H321" s="246">
        <v>3.646</v>
      </c>
      <c r="I321" s="247"/>
      <c r="J321" s="242"/>
      <c r="K321" s="242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162</v>
      </c>
      <c r="AU321" s="252" t="s">
        <v>86</v>
      </c>
      <c r="AV321" s="14" t="s">
        <v>160</v>
      </c>
      <c r="AW321" s="14" t="s">
        <v>41</v>
      </c>
      <c r="AX321" s="14" t="s">
        <v>84</v>
      </c>
      <c r="AY321" s="252" t="s">
        <v>153</v>
      </c>
    </row>
    <row r="322" spans="2:65" s="1" customFormat="1" ht="31.5" customHeight="1">
      <c r="B322" s="43"/>
      <c r="C322" s="206" t="s">
        <v>377</v>
      </c>
      <c r="D322" s="206" t="s">
        <v>155</v>
      </c>
      <c r="E322" s="207" t="s">
        <v>2382</v>
      </c>
      <c r="F322" s="208" t="s">
        <v>2383</v>
      </c>
      <c r="G322" s="209" t="s">
        <v>158</v>
      </c>
      <c r="H322" s="210">
        <v>14.584</v>
      </c>
      <c r="I322" s="211"/>
      <c r="J322" s="212">
        <f>ROUND(I322*H322,2)</f>
        <v>0</v>
      </c>
      <c r="K322" s="208" t="s">
        <v>159</v>
      </c>
      <c r="L322" s="63"/>
      <c r="M322" s="213" t="s">
        <v>34</v>
      </c>
      <c r="N322" s="214" t="s">
        <v>48</v>
      </c>
      <c r="O322" s="44"/>
      <c r="P322" s="215">
        <f>O322*H322</f>
        <v>0</v>
      </c>
      <c r="Q322" s="215">
        <v>0.00631714</v>
      </c>
      <c r="R322" s="215">
        <f>Q322*H322</f>
        <v>0.09212916975999999</v>
      </c>
      <c r="S322" s="215">
        <v>0</v>
      </c>
      <c r="T322" s="216">
        <f>S322*H322</f>
        <v>0</v>
      </c>
      <c r="AR322" s="25" t="s">
        <v>160</v>
      </c>
      <c r="AT322" s="25" t="s">
        <v>155</v>
      </c>
      <c r="AU322" s="25" t="s">
        <v>86</v>
      </c>
      <c r="AY322" s="25" t="s">
        <v>153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25" t="s">
        <v>84</v>
      </c>
      <c r="BK322" s="217">
        <f>ROUND(I322*H322,2)</f>
        <v>0</v>
      </c>
      <c r="BL322" s="25" t="s">
        <v>160</v>
      </c>
      <c r="BM322" s="25" t="s">
        <v>2384</v>
      </c>
    </row>
    <row r="323" spans="2:51" s="12" customFormat="1" ht="13.5">
      <c r="B323" s="218"/>
      <c r="C323" s="219"/>
      <c r="D323" s="220" t="s">
        <v>162</v>
      </c>
      <c r="E323" s="221" t="s">
        <v>34</v>
      </c>
      <c r="F323" s="222" t="s">
        <v>2272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2273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27">
      <c r="B325" s="230"/>
      <c r="C325" s="231"/>
      <c r="D325" s="220" t="s">
        <v>162</v>
      </c>
      <c r="E325" s="232" t="s">
        <v>34</v>
      </c>
      <c r="F325" s="233" t="s">
        <v>2274</v>
      </c>
      <c r="G325" s="231"/>
      <c r="H325" s="234">
        <v>48.614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4" customFormat="1" ht="13.5">
      <c r="B326" s="241"/>
      <c r="C326" s="242"/>
      <c r="D326" s="220" t="s">
        <v>162</v>
      </c>
      <c r="E326" s="253" t="s">
        <v>34</v>
      </c>
      <c r="F326" s="254" t="s">
        <v>168</v>
      </c>
      <c r="G326" s="242"/>
      <c r="H326" s="255">
        <v>48.614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162</v>
      </c>
      <c r="AU326" s="252" t="s">
        <v>86</v>
      </c>
      <c r="AV326" s="14" t="s">
        <v>160</v>
      </c>
      <c r="AW326" s="14" t="s">
        <v>41</v>
      </c>
      <c r="AX326" s="14" t="s">
        <v>77</v>
      </c>
      <c r="AY326" s="252" t="s">
        <v>153</v>
      </c>
    </row>
    <row r="327" spans="2:51" s="13" customFormat="1" ht="13.5">
      <c r="B327" s="230"/>
      <c r="C327" s="231"/>
      <c r="D327" s="220" t="s">
        <v>162</v>
      </c>
      <c r="E327" s="232" t="s">
        <v>34</v>
      </c>
      <c r="F327" s="233" t="s">
        <v>2385</v>
      </c>
      <c r="G327" s="231"/>
      <c r="H327" s="234">
        <v>14.584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51" s="14" customFormat="1" ht="13.5">
      <c r="B328" s="241"/>
      <c r="C328" s="242"/>
      <c r="D328" s="243" t="s">
        <v>162</v>
      </c>
      <c r="E328" s="244" t="s">
        <v>34</v>
      </c>
      <c r="F328" s="245" t="s">
        <v>168</v>
      </c>
      <c r="G328" s="242"/>
      <c r="H328" s="246">
        <v>14.584</v>
      </c>
      <c r="I328" s="247"/>
      <c r="J328" s="242"/>
      <c r="K328" s="242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162</v>
      </c>
      <c r="AU328" s="252" t="s">
        <v>86</v>
      </c>
      <c r="AV328" s="14" t="s">
        <v>160</v>
      </c>
      <c r="AW328" s="14" t="s">
        <v>41</v>
      </c>
      <c r="AX328" s="14" t="s">
        <v>84</v>
      </c>
      <c r="AY328" s="252" t="s">
        <v>153</v>
      </c>
    </row>
    <row r="329" spans="2:65" s="1" customFormat="1" ht="31.5" customHeight="1">
      <c r="B329" s="43"/>
      <c r="C329" s="206" t="s">
        <v>385</v>
      </c>
      <c r="D329" s="206" t="s">
        <v>155</v>
      </c>
      <c r="E329" s="207" t="s">
        <v>2386</v>
      </c>
      <c r="F329" s="208" t="s">
        <v>2387</v>
      </c>
      <c r="G329" s="209" t="s">
        <v>218</v>
      </c>
      <c r="H329" s="210">
        <v>0.283</v>
      </c>
      <c r="I329" s="211"/>
      <c r="J329" s="212">
        <f>ROUND(I329*H329,2)</f>
        <v>0</v>
      </c>
      <c r="K329" s="208" t="s">
        <v>159</v>
      </c>
      <c r="L329" s="63"/>
      <c r="M329" s="213" t="s">
        <v>34</v>
      </c>
      <c r="N329" s="214" t="s">
        <v>48</v>
      </c>
      <c r="O329" s="44"/>
      <c r="P329" s="215">
        <f>O329*H329</f>
        <v>0</v>
      </c>
      <c r="Q329" s="215">
        <v>0.84758</v>
      </c>
      <c r="R329" s="215">
        <f>Q329*H329</f>
        <v>0.23986513999999998</v>
      </c>
      <c r="S329" s="215">
        <v>0</v>
      </c>
      <c r="T329" s="216">
        <f>S329*H329</f>
        <v>0</v>
      </c>
      <c r="AR329" s="25" t="s">
        <v>160</v>
      </c>
      <c r="AT329" s="25" t="s">
        <v>155</v>
      </c>
      <c r="AU329" s="25" t="s">
        <v>86</v>
      </c>
      <c r="AY329" s="25" t="s">
        <v>153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25" t="s">
        <v>84</v>
      </c>
      <c r="BK329" s="217">
        <f>ROUND(I329*H329,2)</f>
        <v>0</v>
      </c>
      <c r="BL329" s="25" t="s">
        <v>160</v>
      </c>
      <c r="BM329" s="25" t="s">
        <v>2388</v>
      </c>
    </row>
    <row r="330" spans="2:51" s="12" customFormat="1" ht="13.5">
      <c r="B330" s="218"/>
      <c r="C330" s="219"/>
      <c r="D330" s="220" t="s">
        <v>162</v>
      </c>
      <c r="E330" s="221" t="s">
        <v>34</v>
      </c>
      <c r="F330" s="222" t="s">
        <v>2272</v>
      </c>
      <c r="G330" s="219"/>
      <c r="H330" s="223" t="s">
        <v>34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162</v>
      </c>
      <c r="AU330" s="229" t="s">
        <v>86</v>
      </c>
      <c r="AV330" s="12" t="s">
        <v>84</v>
      </c>
      <c r="AW330" s="12" t="s">
        <v>41</v>
      </c>
      <c r="AX330" s="12" t="s">
        <v>77</v>
      </c>
      <c r="AY330" s="229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2273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27">
      <c r="B332" s="230"/>
      <c r="C332" s="231"/>
      <c r="D332" s="220" t="s">
        <v>162</v>
      </c>
      <c r="E332" s="232" t="s">
        <v>34</v>
      </c>
      <c r="F332" s="233" t="s">
        <v>2274</v>
      </c>
      <c r="G332" s="231"/>
      <c r="H332" s="234">
        <v>48.614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4" customFormat="1" ht="13.5">
      <c r="B333" s="241"/>
      <c r="C333" s="242"/>
      <c r="D333" s="220" t="s">
        <v>162</v>
      </c>
      <c r="E333" s="253" t="s">
        <v>34</v>
      </c>
      <c r="F333" s="254" t="s">
        <v>168</v>
      </c>
      <c r="G333" s="242"/>
      <c r="H333" s="255">
        <v>48.614</v>
      </c>
      <c r="I333" s="247"/>
      <c r="J333" s="242"/>
      <c r="K333" s="242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162</v>
      </c>
      <c r="AU333" s="252" t="s">
        <v>86</v>
      </c>
      <c r="AV333" s="14" t="s">
        <v>160</v>
      </c>
      <c r="AW333" s="14" t="s">
        <v>41</v>
      </c>
      <c r="AX333" s="14" t="s">
        <v>77</v>
      </c>
      <c r="AY333" s="252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2389</v>
      </c>
      <c r="G334" s="231"/>
      <c r="H334" s="234">
        <v>0.283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0.283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84</v>
      </c>
      <c r="AY335" s="252" t="s">
        <v>153</v>
      </c>
    </row>
    <row r="336" spans="2:63" s="11" customFormat="1" ht="29.85" customHeight="1">
      <c r="B336" s="189"/>
      <c r="C336" s="190"/>
      <c r="D336" s="203" t="s">
        <v>76</v>
      </c>
      <c r="E336" s="204" t="s">
        <v>202</v>
      </c>
      <c r="F336" s="204" t="s">
        <v>2390</v>
      </c>
      <c r="G336" s="190"/>
      <c r="H336" s="190"/>
      <c r="I336" s="193"/>
      <c r="J336" s="205">
        <f>BK336</f>
        <v>0</v>
      </c>
      <c r="K336" s="190"/>
      <c r="L336" s="195"/>
      <c r="M336" s="196"/>
      <c r="N336" s="197"/>
      <c r="O336" s="197"/>
      <c r="P336" s="198">
        <f>SUM(P337:P343)</f>
        <v>0</v>
      </c>
      <c r="Q336" s="197"/>
      <c r="R336" s="198">
        <f>SUM(R337:R343)</f>
        <v>11.308433599999999</v>
      </c>
      <c r="S336" s="197"/>
      <c r="T336" s="199">
        <f>SUM(T337:T343)</f>
        <v>0</v>
      </c>
      <c r="AR336" s="200" t="s">
        <v>84</v>
      </c>
      <c r="AT336" s="201" t="s">
        <v>76</v>
      </c>
      <c r="AU336" s="201" t="s">
        <v>84</v>
      </c>
      <c r="AY336" s="200" t="s">
        <v>153</v>
      </c>
      <c r="BK336" s="202">
        <f>SUM(BK337:BK343)</f>
        <v>0</v>
      </c>
    </row>
    <row r="337" spans="2:65" s="1" customFormat="1" ht="31.5" customHeight="1">
      <c r="B337" s="43"/>
      <c r="C337" s="206" t="s">
        <v>391</v>
      </c>
      <c r="D337" s="206" t="s">
        <v>155</v>
      </c>
      <c r="E337" s="207" t="s">
        <v>2391</v>
      </c>
      <c r="F337" s="208" t="s">
        <v>2392</v>
      </c>
      <c r="G337" s="209" t="s">
        <v>158</v>
      </c>
      <c r="H337" s="210">
        <v>29.168</v>
      </c>
      <c r="I337" s="211"/>
      <c r="J337" s="212">
        <f>ROUND(I337*H337,2)</f>
        <v>0</v>
      </c>
      <c r="K337" s="208" t="s">
        <v>159</v>
      </c>
      <c r="L337" s="63"/>
      <c r="M337" s="213" t="s">
        <v>34</v>
      </c>
      <c r="N337" s="214" t="s">
        <v>48</v>
      </c>
      <c r="O337" s="44"/>
      <c r="P337" s="215">
        <f>O337*H337</f>
        <v>0</v>
      </c>
      <c r="Q337" s="215">
        <v>0.3877</v>
      </c>
      <c r="R337" s="215">
        <f>Q337*H337</f>
        <v>11.308433599999999</v>
      </c>
      <c r="S337" s="215">
        <v>0</v>
      </c>
      <c r="T337" s="216">
        <f>S337*H337</f>
        <v>0</v>
      </c>
      <c r="AR337" s="25" t="s">
        <v>160</v>
      </c>
      <c r="AT337" s="25" t="s">
        <v>155</v>
      </c>
      <c r="AU337" s="25" t="s">
        <v>86</v>
      </c>
      <c r="AY337" s="25" t="s">
        <v>153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25" t="s">
        <v>84</v>
      </c>
      <c r="BK337" s="217">
        <f>ROUND(I337*H337,2)</f>
        <v>0</v>
      </c>
      <c r="BL337" s="25" t="s">
        <v>160</v>
      </c>
      <c r="BM337" s="25" t="s">
        <v>2393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2272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2273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27">
      <c r="B340" s="230"/>
      <c r="C340" s="231"/>
      <c r="D340" s="220" t="s">
        <v>162</v>
      </c>
      <c r="E340" s="232" t="s">
        <v>34</v>
      </c>
      <c r="F340" s="233" t="s">
        <v>2274</v>
      </c>
      <c r="G340" s="231"/>
      <c r="H340" s="234">
        <v>48.614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4" customFormat="1" ht="13.5">
      <c r="B341" s="241"/>
      <c r="C341" s="242"/>
      <c r="D341" s="220" t="s">
        <v>162</v>
      </c>
      <c r="E341" s="253" t="s">
        <v>34</v>
      </c>
      <c r="F341" s="254" t="s">
        <v>168</v>
      </c>
      <c r="G341" s="242"/>
      <c r="H341" s="255">
        <v>48.614</v>
      </c>
      <c r="I341" s="247"/>
      <c r="J341" s="242"/>
      <c r="K341" s="242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162</v>
      </c>
      <c r="AU341" s="252" t="s">
        <v>86</v>
      </c>
      <c r="AV341" s="14" t="s">
        <v>160</v>
      </c>
      <c r="AW341" s="14" t="s">
        <v>41</v>
      </c>
      <c r="AX341" s="14" t="s">
        <v>77</v>
      </c>
      <c r="AY341" s="252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2279</v>
      </c>
      <c r="G342" s="231"/>
      <c r="H342" s="234">
        <v>29.168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4" customFormat="1" ht="13.5">
      <c r="B343" s="241"/>
      <c r="C343" s="242"/>
      <c r="D343" s="220" t="s">
        <v>162</v>
      </c>
      <c r="E343" s="253" t="s">
        <v>34</v>
      </c>
      <c r="F343" s="254" t="s">
        <v>168</v>
      </c>
      <c r="G343" s="242"/>
      <c r="H343" s="255">
        <v>29.168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162</v>
      </c>
      <c r="AU343" s="252" t="s">
        <v>86</v>
      </c>
      <c r="AV343" s="14" t="s">
        <v>160</v>
      </c>
      <c r="AW343" s="14" t="s">
        <v>41</v>
      </c>
      <c r="AX343" s="14" t="s">
        <v>84</v>
      </c>
      <c r="AY343" s="252" t="s">
        <v>153</v>
      </c>
    </row>
    <row r="344" spans="2:63" s="11" customFormat="1" ht="29.85" customHeight="1">
      <c r="B344" s="189"/>
      <c r="C344" s="190"/>
      <c r="D344" s="203" t="s">
        <v>76</v>
      </c>
      <c r="E344" s="204" t="s">
        <v>206</v>
      </c>
      <c r="F344" s="204" t="s">
        <v>697</v>
      </c>
      <c r="G344" s="190"/>
      <c r="H344" s="190"/>
      <c r="I344" s="193"/>
      <c r="J344" s="205">
        <f>BK344</f>
        <v>0</v>
      </c>
      <c r="K344" s="190"/>
      <c r="L344" s="195"/>
      <c r="M344" s="196"/>
      <c r="N344" s="197"/>
      <c r="O344" s="197"/>
      <c r="P344" s="198">
        <f>SUM(P345:P371)</f>
        <v>0</v>
      </c>
      <c r="Q344" s="197"/>
      <c r="R344" s="198">
        <f>SUM(R345:R371)</f>
        <v>4.615907399999999</v>
      </c>
      <c r="S344" s="197"/>
      <c r="T344" s="199">
        <f>SUM(T345:T371)</f>
        <v>0</v>
      </c>
      <c r="AR344" s="200" t="s">
        <v>84</v>
      </c>
      <c r="AT344" s="201" t="s">
        <v>76</v>
      </c>
      <c r="AU344" s="201" t="s">
        <v>84</v>
      </c>
      <c r="AY344" s="200" t="s">
        <v>153</v>
      </c>
      <c r="BK344" s="202">
        <f>SUM(BK345:BK371)</f>
        <v>0</v>
      </c>
    </row>
    <row r="345" spans="2:65" s="1" customFormat="1" ht="22.5" customHeight="1">
      <c r="B345" s="43"/>
      <c r="C345" s="206" t="s">
        <v>395</v>
      </c>
      <c r="D345" s="206" t="s">
        <v>155</v>
      </c>
      <c r="E345" s="207" t="s">
        <v>2394</v>
      </c>
      <c r="F345" s="208" t="s">
        <v>2395</v>
      </c>
      <c r="G345" s="209" t="s">
        <v>158</v>
      </c>
      <c r="H345" s="210">
        <v>0.26</v>
      </c>
      <c r="I345" s="211"/>
      <c r="J345" s="212">
        <f>ROUND(I345*H345,2)</f>
        <v>0</v>
      </c>
      <c r="K345" s="208" t="s">
        <v>159</v>
      </c>
      <c r="L345" s="63"/>
      <c r="M345" s="213" t="s">
        <v>34</v>
      </c>
      <c r="N345" s="214" t="s">
        <v>48</v>
      </c>
      <c r="O345" s="44"/>
      <c r="P345" s="215">
        <f>O345*H345</f>
        <v>0</v>
      </c>
      <c r="Q345" s="215">
        <v>0.04</v>
      </c>
      <c r="R345" s="215">
        <f>Q345*H345</f>
        <v>0.010400000000000001</v>
      </c>
      <c r="S345" s="215">
        <v>0</v>
      </c>
      <c r="T345" s="216">
        <f>S345*H345</f>
        <v>0</v>
      </c>
      <c r="AR345" s="25" t="s">
        <v>160</v>
      </c>
      <c r="AT345" s="25" t="s">
        <v>155</v>
      </c>
      <c r="AU345" s="25" t="s">
        <v>86</v>
      </c>
      <c r="AY345" s="25" t="s">
        <v>153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25" t="s">
        <v>84</v>
      </c>
      <c r="BK345" s="217">
        <f>ROUND(I345*H345,2)</f>
        <v>0</v>
      </c>
      <c r="BL345" s="25" t="s">
        <v>160</v>
      </c>
      <c r="BM345" s="25" t="s">
        <v>2396</v>
      </c>
    </row>
    <row r="346" spans="2:51" s="12" customFormat="1" ht="13.5">
      <c r="B346" s="218"/>
      <c r="C346" s="219"/>
      <c r="D346" s="220" t="s">
        <v>162</v>
      </c>
      <c r="E346" s="221" t="s">
        <v>34</v>
      </c>
      <c r="F346" s="222" t="s">
        <v>2397</v>
      </c>
      <c r="G346" s="219"/>
      <c r="H346" s="223" t="s">
        <v>34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162</v>
      </c>
      <c r="AU346" s="229" t="s">
        <v>86</v>
      </c>
      <c r="AV346" s="12" t="s">
        <v>84</v>
      </c>
      <c r="AW346" s="12" t="s">
        <v>41</v>
      </c>
      <c r="AX346" s="12" t="s">
        <v>77</v>
      </c>
      <c r="AY346" s="229" t="s">
        <v>153</v>
      </c>
    </row>
    <row r="347" spans="2:51" s="13" customFormat="1" ht="13.5">
      <c r="B347" s="230"/>
      <c r="C347" s="231"/>
      <c r="D347" s="220" t="s">
        <v>162</v>
      </c>
      <c r="E347" s="232" t="s">
        <v>34</v>
      </c>
      <c r="F347" s="233" t="s">
        <v>2398</v>
      </c>
      <c r="G347" s="231"/>
      <c r="H347" s="234">
        <v>0.26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86</v>
      </c>
      <c r="AV347" s="13" t="s">
        <v>86</v>
      </c>
      <c r="AW347" s="13" t="s">
        <v>41</v>
      </c>
      <c r="AX347" s="13" t="s">
        <v>77</v>
      </c>
      <c r="AY347" s="240" t="s">
        <v>153</v>
      </c>
    </row>
    <row r="348" spans="2:51" s="14" customFormat="1" ht="13.5">
      <c r="B348" s="241"/>
      <c r="C348" s="242"/>
      <c r="D348" s="243" t="s">
        <v>162</v>
      </c>
      <c r="E348" s="244" t="s">
        <v>34</v>
      </c>
      <c r="F348" s="245" t="s">
        <v>168</v>
      </c>
      <c r="G348" s="242"/>
      <c r="H348" s="246">
        <v>0.26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162</v>
      </c>
      <c r="AU348" s="252" t="s">
        <v>86</v>
      </c>
      <c r="AV348" s="14" t="s">
        <v>160</v>
      </c>
      <c r="AW348" s="14" t="s">
        <v>41</v>
      </c>
      <c r="AX348" s="14" t="s">
        <v>84</v>
      </c>
      <c r="AY348" s="252" t="s">
        <v>153</v>
      </c>
    </row>
    <row r="349" spans="2:65" s="1" customFormat="1" ht="31.5" customHeight="1">
      <c r="B349" s="43"/>
      <c r="C349" s="206" t="s">
        <v>402</v>
      </c>
      <c r="D349" s="206" t="s">
        <v>155</v>
      </c>
      <c r="E349" s="207" t="s">
        <v>779</v>
      </c>
      <c r="F349" s="208" t="s">
        <v>780</v>
      </c>
      <c r="G349" s="209" t="s">
        <v>171</v>
      </c>
      <c r="H349" s="210">
        <v>1.094</v>
      </c>
      <c r="I349" s="211"/>
      <c r="J349" s="212">
        <f>ROUND(I349*H349,2)</f>
        <v>0</v>
      </c>
      <c r="K349" s="208" t="s">
        <v>159</v>
      </c>
      <c r="L349" s="63"/>
      <c r="M349" s="213" t="s">
        <v>34</v>
      </c>
      <c r="N349" s="214" t="s">
        <v>48</v>
      </c>
      <c r="O349" s="44"/>
      <c r="P349" s="215">
        <f>O349*H349</f>
        <v>0</v>
      </c>
      <c r="Q349" s="215">
        <v>2.25634</v>
      </c>
      <c r="R349" s="215">
        <f>Q349*H349</f>
        <v>2.46843596</v>
      </c>
      <c r="S349" s="215">
        <v>0</v>
      </c>
      <c r="T349" s="216">
        <f>S349*H349</f>
        <v>0</v>
      </c>
      <c r="AR349" s="25" t="s">
        <v>160</v>
      </c>
      <c r="AT349" s="25" t="s">
        <v>155</v>
      </c>
      <c r="AU349" s="25" t="s">
        <v>86</v>
      </c>
      <c r="AY349" s="25" t="s">
        <v>153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25" t="s">
        <v>84</v>
      </c>
      <c r="BK349" s="217">
        <f>ROUND(I349*H349,2)</f>
        <v>0</v>
      </c>
      <c r="BL349" s="25" t="s">
        <v>160</v>
      </c>
      <c r="BM349" s="25" t="s">
        <v>2399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2400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2" customFormat="1" ht="13.5">
      <c r="B351" s="218"/>
      <c r="C351" s="219"/>
      <c r="D351" s="220" t="s">
        <v>162</v>
      </c>
      <c r="E351" s="221" t="s">
        <v>34</v>
      </c>
      <c r="F351" s="222" t="s">
        <v>2272</v>
      </c>
      <c r="G351" s="219"/>
      <c r="H351" s="223" t="s">
        <v>34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86</v>
      </c>
      <c r="AV351" s="12" t="s">
        <v>84</v>
      </c>
      <c r="AW351" s="12" t="s">
        <v>41</v>
      </c>
      <c r="AX351" s="12" t="s">
        <v>77</v>
      </c>
      <c r="AY351" s="229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2273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27">
      <c r="B353" s="230"/>
      <c r="C353" s="231"/>
      <c r="D353" s="220" t="s">
        <v>162</v>
      </c>
      <c r="E353" s="232" t="s">
        <v>34</v>
      </c>
      <c r="F353" s="233" t="s">
        <v>2274</v>
      </c>
      <c r="G353" s="231"/>
      <c r="H353" s="234">
        <v>48.614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4" customFormat="1" ht="13.5">
      <c r="B354" s="241"/>
      <c r="C354" s="242"/>
      <c r="D354" s="220" t="s">
        <v>162</v>
      </c>
      <c r="E354" s="253" t="s">
        <v>34</v>
      </c>
      <c r="F354" s="254" t="s">
        <v>168</v>
      </c>
      <c r="G354" s="242"/>
      <c r="H354" s="255">
        <v>48.614</v>
      </c>
      <c r="I354" s="247"/>
      <c r="J354" s="242"/>
      <c r="K354" s="242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162</v>
      </c>
      <c r="AU354" s="252" t="s">
        <v>86</v>
      </c>
      <c r="AV354" s="14" t="s">
        <v>160</v>
      </c>
      <c r="AW354" s="14" t="s">
        <v>41</v>
      </c>
      <c r="AX354" s="14" t="s">
        <v>77</v>
      </c>
      <c r="AY354" s="252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2401</v>
      </c>
      <c r="G355" s="231"/>
      <c r="H355" s="234">
        <v>1.094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4" customFormat="1" ht="13.5">
      <c r="B356" s="241"/>
      <c r="C356" s="242"/>
      <c r="D356" s="243" t="s">
        <v>162</v>
      </c>
      <c r="E356" s="244" t="s">
        <v>34</v>
      </c>
      <c r="F356" s="245" t="s">
        <v>168</v>
      </c>
      <c r="G356" s="242"/>
      <c r="H356" s="246">
        <v>1.094</v>
      </c>
      <c r="I356" s="247"/>
      <c r="J356" s="242"/>
      <c r="K356" s="242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162</v>
      </c>
      <c r="AU356" s="252" t="s">
        <v>86</v>
      </c>
      <c r="AV356" s="14" t="s">
        <v>160</v>
      </c>
      <c r="AW356" s="14" t="s">
        <v>41</v>
      </c>
      <c r="AX356" s="14" t="s">
        <v>84</v>
      </c>
      <c r="AY356" s="252" t="s">
        <v>153</v>
      </c>
    </row>
    <row r="357" spans="2:65" s="1" customFormat="1" ht="31.5" customHeight="1">
      <c r="B357" s="43"/>
      <c r="C357" s="206" t="s">
        <v>412</v>
      </c>
      <c r="D357" s="206" t="s">
        <v>155</v>
      </c>
      <c r="E357" s="207" t="s">
        <v>792</v>
      </c>
      <c r="F357" s="208" t="s">
        <v>793</v>
      </c>
      <c r="G357" s="209" t="s">
        <v>171</v>
      </c>
      <c r="H357" s="210">
        <v>1.094</v>
      </c>
      <c r="I357" s="211"/>
      <c r="J357" s="212">
        <f>ROUND(I357*H357,2)</f>
        <v>0</v>
      </c>
      <c r="K357" s="208" t="s">
        <v>159</v>
      </c>
      <c r="L357" s="63"/>
      <c r="M357" s="213" t="s">
        <v>34</v>
      </c>
      <c r="N357" s="214" t="s">
        <v>48</v>
      </c>
      <c r="O357" s="44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AR357" s="25" t="s">
        <v>160</v>
      </c>
      <c r="AT357" s="25" t="s">
        <v>155</v>
      </c>
      <c r="AU357" s="25" t="s">
        <v>86</v>
      </c>
      <c r="AY357" s="25" t="s">
        <v>153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25" t="s">
        <v>84</v>
      </c>
      <c r="BK357" s="217">
        <f>ROUND(I357*H357,2)</f>
        <v>0</v>
      </c>
      <c r="BL357" s="25" t="s">
        <v>160</v>
      </c>
      <c r="BM357" s="25" t="s">
        <v>2402</v>
      </c>
    </row>
    <row r="358" spans="2:51" s="12" customFormat="1" ht="13.5">
      <c r="B358" s="218"/>
      <c r="C358" s="219"/>
      <c r="D358" s="220" t="s">
        <v>162</v>
      </c>
      <c r="E358" s="221" t="s">
        <v>34</v>
      </c>
      <c r="F358" s="222" t="s">
        <v>2400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2272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2" customFormat="1" ht="13.5">
      <c r="B360" s="218"/>
      <c r="C360" s="219"/>
      <c r="D360" s="220" t="s">
        <v>162</v>
      </c>
      <c r="E360" s="221" t="s">
        <v>34</v>
      </c>
      <c r="F360" s="222" t="s">
        <v>2273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51" s="13" customFormat="1" ht="27">
      <c r="B361" s="230"/>
      <c r="C361" s="231"/>
      <c r="D361" s="220" t="s">
        <v>162</v>
      </c>
      <c r="E361" s="232" t="s">
        <v>34</v>
      </c>
      <c r="F361" s="233" t="s">
        <v>2274</v>
      </c>
      <c r="G361" s="231"/>
      <c r="H361" s="234">
        <v>48.614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51" s="14" customFormat="1" ht="13.5">
      <c r="B362" s="241"/>
      <c r="C362" s="242"/>
      <c r="D362" s="220" t="s">
        <v>162</v>
      </c>
      <c r="E362" s="253" t="s">
        <v>34</v>
      </c>
      <c r="F362" s="254" t="s">
        <v>168</v>
      </c>
      <c r="G362" s="242"/>
      <c r="H362" s="255">
        <v>48.614</v>
      </c>
      <c r="I362" s="247"/>
      <c r="J362" s="242"/>
      <c r="K362" s="242"/>
      <c r="L362" s="248"/>
      <c r="M362" s="249"/>
      <c r="N362" s="250"/>
      <c r="O362" s="250"/>
      <c r="P362" s="250"/>
      <c r="Q362" s="250"/>
      <c r="R362" s="250"/>
      <c r="S362" s="250"/>
      <c r="T362" s="251"/>
      <c r="AT362" s="252" t="s">
        <v>162</v>
      </c>
      <c r="AU362" s="252" t="s">
        <v>86</v>
      </c>
      <c r="AV362" s="14" t="s">
        <v>160</v>
      </c>
      <c r="AW362" s="14" t="s">
        <v>41</v>
      </c>
      <c r="AX362" s="14" t="s">
        <v>77</v>
      </c>
      <c r="AY362" s="252" t="s">
        <v>153</v>
      </c>
    </row>
    <row r="363" spans="2:51" s="13" customFormat="1" ht="13.5">
      <c r="B363" s="230"/>
      <c r="C363" s="231"/>
      <c r="D363" s="220" t="s">
        <v>162</v>
      </c>
      <c r="E363" s="232" t="s">
        <v>34</v>
      </c>
      <c r="F363" s="233" t="s">
        <v>2401</v>
      </c>
      <c r="G363" s="231"/>
      <c r="H363" s="234">
        <v>1.094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51" s="14" customFormat="1" ht="13.5">
      <c r="B364" s="241"/>
      <c r="C364" s="242"/>
      <c r="D364" s="243" t="s">
        <v>162</v>
      </c>
      <c r="E364" s="244" t="s">
        <v>34</v>
      </c>
      <c r="F364" s="245" t="s">
        <v>168</v>
      </c>
      <c r="G364" s="242"/>
      <c r="H364" s="246">
        <v>1.094</v>
      </c>
      <c r="I364" s="247"/>
      <c r="J364" s="242"/>
      <c r="K364" s="242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162</v>
      </c>
      <c r="AU364" s="252" t="s">
        <v>86</v>
      </c>
      <c r="AV364" s="14" t="s">
        <v>160</v>
      </c>
      <c r="AW364" s="14" t="s">
        <v>41</v>
      </c>
      <c r="AX364" s="14" t="s">
        <v>84</v>
      </c>
      <c r="AY364" s="252" t="s">
        <v>153</v>
      </c>
    </row>
    <row r="365" spans="2:65" s="1" customFormat="1" ht="22.5" customHeight="1">
      <c r="B365" s="43"/>
      <c r="C365" s="206" t="s">
        <v>416</v>
      </c>
      <c r="D365" s="206" t="s">
        <v>155</v>
      </c>
      <c r="E365" s="207" t="s">
        <v>2403</v>
      </c>
      <c r="F365" s="208" t="s">
        <v>2404</v>
      </c>
      <c r="G365" s="209" t="s">
        <v>158</v>
      </c>
      <c r="H365" s="210">
        <v>48.614</v>
      </c>
      <c r="I365" s="211"/>
      <c r="J365" s="212">
        <f>ROUND(I365*H365,2)</f>
        <v>0</v>
      </c>
      <c r="K365" s="208" t="s">
        <v>34</v>
      </c>
      <c r="L365" s="63"/>
      <c r="M365" s="213" t="s">
        <v>34</v>
      </c>
      <c r="N365" s="214" t="s">
        <v>48</v>
      </c>
      <c r="O365" s="44"/>
      <c r="P365" s="215">
        <f>O365*H365</f>
        <v>0</v>
      </c>
      <c r="Q365" s="215">
        <v>0.04396</v>
      </c>
      <c r="R365" s="215">
        <f>Q365*H365</f>
        <v>2.1370714399999997</v>
      </c>
      <c r="S365" s="215">
        <v>0</v>
      </c>
      <c r="T365" s="216">
        <f>S365*H365</f>
        <v>0</v>
      </c>
      <c r="AR365" s="25" t="s">
        <v>160</v>
      </c>
      <c r="AT365" s="25" t="s">
        <v>155</v>
      </c>
      <c r="AU365" s="25" t="s">
        <v>86</v>
      </c>
      <c r="AY365" s="25" t="s">
        <v>153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25" t="s">
        <v>84</v>
      </c>
      <c r="BK365" s="217">
        <f>ROUND(I365*H365,2)</f>
        <v>0</v>
      </c>
      <c r="BL365" s="25" t="s">
        <v>160</v>
      </c>
      <c r="BM365" s="25" t="s">
        <v>2405</v>
      </c>
    </row>
    <row r="366" spans="2:51" s="12" customFormat="1" ht="13.5">
      <c r="B366" s="218"/>
      <c r="C366" s="219"/>
      <c r="D366" s="220" t="s">
        <v>162</v>
      </c>
      <c r="E366" s="221" t="s">
        <v>34</v>
      </c>
      <c r="F366" s="222" t="s">
        <v>2272</v>
      </c>
      <c r="G366" s="219"/>
      <c r="H366" s="223" t="s">
        <v>34</v>
      </c>
      <c r="I366" s="224"/>
      <c r="J366" s="219"/>
      <c r="K366" s="219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162</v>
      </c>
      <c r="AU366" s="229" t="s">
        <v>86</v>
      </c>
      <c r="AV366" s="12" t="s">
        <v>84</v>
      </c>
      <c r="AW366" s="12" t="s">
        <v>41</v>
      </c>
      <c r="AX366" s="12" t="s">
        <v>77</v>
      </c>
      <c r="AY366" s="229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2273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3" customFormat="1" ht="27">
      <c r="B368" s="230"/>
      <c r="C368" s="231"/>
      <c r="D368" s="220" t="s">
        <v>162</v>
      </c>
      <c r="E368" s="232" t="s">
        <v>34</v>
      </c>
      <c r="F368" s="233" t="s">
        <v>2274</v>
      </c>
      <c r="G368" s="231"/>
      <c r="H368" s="234">
        <v>48.614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162</v>
      </c>
      <c r="AU368" s="240" t="s">
        <v>86</v>
      </c>
      <c r="AV368" s="13" t="s">
        <v>86</v>
      </c>
      <c r="AW368" s="13" t="s">
        <v>41</v>
      </c>
      <c r="AX368" s="13" t="s">
        <v>77</v>
      </c>
      <c r="AY368" s="240" t="s">
        <v>153</v>
      </c>
    </row>
    <row r="369" spans="2:51" s="14" customFormat="1" ht="13.5">
      <c r="B369" s="241"/>
      <c r="C369" s="242"/>
      <c r="D369" s="220" t="s">
        <v>162</v>
      </c>
      <c r="E369" s="253" t="s">
        <v>34</v>
      </c>
      <c r="F369" s="254" t="s">
        <v>168</v>
      </c>
      <c r="G369" s="242"/>
      <c r="H369" s="255">
        <v>48.614</v>
      </c>
      <c r="I369" s="247"/>
      <c r="J369" s="242"/>
      <c r="K369" s="242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162</v>
      </c>
      <c r="AU369" s="252" t="s">
        <v>86</v>
      </c>
      <c r="AV369" s="14" t="s">
        <v>160</v>
      </c>
      <c r="AW369" s="14" t="s">
        <v>41</v>
      </c>
      <c r="AX369" s="14" t="s">
        <v>77</v>
      </c>
      <c r="AY369" s="252" t="s">
        <v>153</v>
      </c>
    </row>
    <row r="370" spans="2:51" s="13" customFormat="1" ht="13.5">
      <c r="B370" s="230"/>
      <c r="C370" s="231"/>
      <c r="D370" s="220" t="s">
        <v>162</v>
      </c>
      <c r="E370" s="232" t="s">
        <v>34</v>
      </c>
      <c r="F370" s="233" t="s">
        <v>2406</v>
      </c>
      <c r="G370" s="231"/>
      <c r="H370" s="234">
        <v>48.614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4" customFormat="1" ht="13.5">
      <c r="B371" s="241"/>
      <c r="C371" s="242"/>
      <c r="D371" s="220" t="s">
        <v>162</v>
      </c>
      <c r="E371" s="253" t="s">
        <v>34</v>
      </c>
      <c r="F371" s="254" t="s">
        <v>168</v>
      </c>
      <c r="G371" s="242"/>
      <c r="H371" s="255">
        <v>48.614</v>
      </c>
      <c r="I371" s="247"/>
      <c r="J371" s="242"/>
      <c r="K371" s="242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162</v>
      </c>
      <c r="AU371" s="252" t="s">
        <v>86</v>
      </c>
      <c r="AV371" s="14" t="s">
        <v>160</v>
      </c>
      <c r="AW371" s="14" t="s">
        <v>41</v>
      </c>
      <c r="AX371" s="14" t="s">
        <v>84</v>
      </c>
      <c r="AY371" s="252" t="s">
        <v>153</v>
      </c>
    </row>
    <row r="372" spans="2:63" s="11" customFormat="1" ht="29.85" customHeight="1">
      <c r="B372" s="189"/>
      <c r="C372" s="190"/>
      <c r="D372" s="203" t="s">
        <v>76</v>
      </c>
      <c r="E372" s="204" t="s">
        <v>215</v>
      </c>
      <c r="F372" s="204" t="s">
        <v>2407</v>
      </c>
      <c r="G372" s="190"/>
      <c r="H372" s="190"/>
      <c r="I372" s="193"/>
      <c r="J372" s="205">
        <f>BK372</f>
        <v>0</v>
      </c>
      <c r="K372" s="190"/>
      <c r="L372" s="195"/>
      <c r="M372" s="196"/>
      <c r="N372" s="197"/>
      <c r="O372" s="197"/>
      <c r="P372" s="198">
        <f>SUM(P373:P404)</f>
        <v>0</v>
      </c>
      <c r="Q372" s="197"/>
      <c r="R372" s="198">
        <f>SUM(R373:R404)</f>
        <v>4.995149592</v>
      </c>
      <c r="S372" s="197"/>
      <c r="T372" s="199">
        <f>SUM(T373:T404)</f>
        <v>0</v>
      </c>
      <c r="AR372" s="200" t="s">
        <v>84</v>
      </c>
      <c r="AT372" s="201" t="s">
        <v>76</v>
      </c>
      <c r="AU372" s="201" t="s">
        <v>84</v>
      </c>
      <c r="AY372" s="200" t="s">
        <v>153</v>
      </c>
      <c r="BK372" s="202">
        <f>SUM(BK373:BK404)</f>
        <v>0</v>
      </c>
    </row>
    <row r="373" spans="2:65" s="1" customFormat="1" ht="31.5" customHeight="1">
      <c r="B373" s="43"/>
      <c r="C373" s="206" t="s">
        <v>420</v>
      </c>
      <c r="D373" s="206" t="s">
        <v>155</v>
      </c>
      <c r="E373" s="207" t="s">
        <v>2408</v>
      </c>
      <c r="F373" s="208" t="s">
        <v>2409</v>
      </c>
      <c r="G373" s="209" t="s">
        <v>423</v>
      </c>
      <c r="H373" s="210">
        <v>9.8</v>
      </c>
      <c r="I373" s="211"/>
      <c r="J373" s="212">
        <f>ROUND(I373*H373,2)</f>
        <v>0</v>
      </c>
      <c r="K373" s="208" t="s">
        <v>159</v>
      </c>
      <c r="L373" s="63"/>
      <c r="M373" s="213" t="s">
        <v>34</v>
      </c>
      <c r="N373" s="214" t="s">
        <v>48</v>
      </c>
      <c r="O373" s="44"/>
      <c r="P373" s="215">
        <f>O373*H373</f>
        <v>0</v>
      </c>
      <c r="Q373" s="215">
        <v>0.00128</v>
      </c>
      <c r="R373" s="215">
        <f>Q373*H373</f>
        <v>0.012544000000000001</v>
      </c>
      <c r="S373" s="215">
        <v>0</v>
      </c>
      <c r="T373" s="216">
        <f>S373*H373</f>
        <v>0</v>
      </c>
      <c r="AR373" s="25" t="s">
        <v>160</v>
      </c>
      <c r="AT373" s="25" t="s">
        <v>155</v>
      </c>
      <c r="AU373" s="25" t="s">
        <v>86</v>
      </c>
      <c r="AY373" s="25" t="s">
        <v>153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25" t="s">
        <v>84</v>
      </c>
      <c r="BK373" s="217">
        <f>ROUND(I373*H373,2)</f>
        <v>0</v>
      </c>
      <c r="BL373" s="25" t="s">
        <v>160</v>
      </c>
      <c r="BM373" s="25" t="s">
        <v>2410</v>
      </c>
    </row>
    <row r="374" spans="2:51" s="12" customFormat="1" ht="13.5">
      <c r="B374" s="218"/>
      <c r="C374" s="219"/>
      <c r="D374" s="220" t="s">
        <v>162</v>
      </c>
      <c r="E374" s="221" t="s">
        <v>34</v>
      </c>
      <c r="F374" s="222" t="s">
        <v>2411</v>
      </c>
      <c r="G374" s="219"/>
      <c r="H374" s="223" t="s">
        <v>34</v>
      </c>
      <c r="I374" s="224"/>
      <c r="J374" s="219"/>
      <c r="K374" s="219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162</v>
      </c>
      <c r="AU374" s="229" t="s">
        <v>86</v>
      </c>
      <c r="AV374" s="12" t="s">
        <v>84</v>
      </c>
      <c r="AW374" s="12" t="s">
        <v>41</v>
      </c>
      <c r="AX374" s="12" t="s">
        <v>77</v>
      </c>
      <c r="AY374" s="229" t="s">
        <v>153</v>
      </c>
    </row>
    <row r="375" spans="2:51" s="13" customFormat="1" ht="13.5">
      <c r="B375" s="230"/>
      <c r="C375" s="231"/>
      <c r="D375" s="220" t="s">
        <v>162</v>
      </c>
      <c r="E375" s="232" t="s">
        <v>34</v>
      </c>
      <c r="F375" s="233" t="s">
        <v>2412</v>
      </c>
      <c r="G375" s="231"/>
      <c r="H375" s="234">
        <v>9.8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51" s="14" customFormat="1" ht="13.5">
      <c r="B376" s="241"/>
      <c r="C376" s="242"/>
      <c r="D376" s="243" t="s">
        <v>162</v>
      </c>
      <c r="E376" s="244" t="s">
        <v>34</v>
      </c>
      <c r="F376" s="245" t="s">
        <v>168</v>
      </c>
      <c r="G376" s="242"/>
      <c r="H376" s="246">
        <v>9.8</v>
      </c>
      <c r="I376" s="247"/>
      <c r="J376" s="242"/>
      <c r="K376" s="242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162</v>
      </c>
      <c r="AU376" s="252" t="s">
        <v>86</v>
      </c>
      <c r="AV376" s="14" t="s">
        <v>160</v>
      </c>
      <c r="AW376" s="14" t="s">
        <v>41</v>
      </c>
      <c r="AX376" s="14" t="s">
        <v>84</v>
      </c>
      <c r="AY376" s="252" t="s">
        <v>153</v>
      </c>
    </row>
    <row r="377" spans="2:65" s="1" customFormat="1" ht="22.5" customHeight="1">
      <c r="B377" s="43"/>
      <c r="C377" s="206" t="s">
        <v>426</v>
      </c>
      <c r="D377" s="206" t="s">
        <v>155</v>
      </c>
      <c r="E377" s="207" t="s">
        <v>2413</v>
      </c>
      <c r="F377" s="208" t="s">
        <v>2414</v>
      </c>
      <c r="G377" s="209" t="s">
        <v>318</v>
      </c>
      <c r="H377" s="210">
        <v>39.41</v>
      </c>
      <c r="I377" s="211"/>
      <c r="J377" s="212">
        <f>ROUND(I377*H377,2)</f>
        <v>0</v>
      </c>
      <c r="K377" s="208" t="s">
        <v>34</v>
      </c>
      <c r="L377" s="63"/>
      <c r="M377" s="213" t="s">
        <v>34</v>
      </c>
      <c r="N377" s="214" t="s">
        <v>48</v>
      </c>
      <c r="O377" s="44"/>
      <c r="P377" s="215">
        <f>O377*H377</f>
        <v>0</v>
      </c>
      <c r="Q377" s="215">
        <v>0.0390312</v>
      </c>
      <c r="R377" s="215">
        <f>Q377*H377</f>
        <v>1.538219592</v>
      </c>
      <c r="S377" s="215">
        <v>0</v>
      </c>
      <c r="T377" s="216">
        <f>S377*H377</f>
        <v>0</v>
      </c>
      <c r="AR377" s="25" t="s">
        <v>160</v>
      </c>
      <c r="AT377" s="25" t="s">
        <v>155</v>
      </c>
      <c r="AU377" s="25" t="s">
        <v>86</v>
      </c>
      <c r="AY377" s="25" t="s">
        <v>153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25" t="s">
        <v>84</v>
      </c>
      <c r="BK377" s="217">
        <f>ROUND(I377*H377,2)</f>
        <v>0</v>
      </c>
      <c r="BL377" s="25" t="s">
        <v>160</v>
      </c>
      <c r="BM377" s="25" t="s">
        <v>2415</v>
      </c>
    </row>
    <row r="378" spans="2:51" s="12" customFormat="1" ht="13.5">
      <c r="B378" s="218"/>
      <c r="C378" s="219"/>
      <c r="D378" s="220" t="s">
        <v>162</v>
      </c>
      <c r="E378" s="221" t="s">
        <v>34</v>
      </c>
      <c r="F378" s="222" t="s">
        <v>2272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51" s="12" customFormat="1" ht="13.5">
      <c r="B379" s="218"/>
      <c r="C379" s="219"/>
      <c r="D379" s="220" t="s">
        <v>162</v>
      </c>
      <c r="E379" s="221" t="s">
        <v>34</v>
      </c>
      <c r="F379" s="222" t="s">
        <v>2273</v>
      </c>
      <c r="G379" s="219"/>
      <c r="H379" s="223" t="s">
        <v>34</v>
      </c>
      <c r="I379" s="224"/>
      <c r="J379" s="219"/>
      <c r="K379" s="219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162</v>
      </c>
      <c r="AU379" s="229" t="s">
        <v>86</v>
      </c>
      <c r="AV379" s="12" t="s">
        <v>84</v>
      </c>
      <c r="AW379" s="12" t="s">
        <v>41</v>
      </c>
      <c r="AX379" s="12" t="s">
        <v>77</v>
      </c>
      <c r="AY379" s="229" t="s">
        <v>153</v>
      </c>
    </row>
    <row r="380" spans="2:51" s="13" customFormat="1" ht="27">
      <c r="B380" s="230"/>
      <c r="C380" s="231"/>
      <c r="D380" s="220" t="s">
        <v>162</v>
      </c>
      <c r="E380" s="232" t="s">
        <v>34</v>
      </c>
      <c r="F380" s="233" t="s">
        <v>2274</v>
      </c>
      <c r="G380" s="231"/>
      <c r="H380" s="234">
        <v>48.614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51" s="14" customFormat="1" ht="13.5">
      <c r="B381" s="241"/>
      <c r="C381" s="242"/>
      <c r="D381" s="220" t="s">
        <v>162</v>
      </c>
      <c r="E381" s="253" t="s">
        <v>34</v>
      </c>
      <c r="F381" s="254" t="s">
        <v>168</v>
      </c>
      <c r="G381" s="242"/>
      <c r="H381" s="255">
        <v>48.614</v>
      </c>
      <c r="I381" s="247"/>
      <c r="J381" s="242"/>
      <c r="K381" s="242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162</v>
      </c>
      <c r="AU381" s="252" t="s">
        <v>86</v>
      </c>
      <c r="AV381" s="14" t="s">
        <v>160</v>
      </c>
      <c r="AW381" s="14" t="s">
        <v>41</v>
      </c>
      <c r="AX381" s="14" t="s">
        <v>77</v>
      </c>
      <c r="AY381" s="252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2416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2" customFormat="1" ht="13.5">
      <c r="B383" s="218"/>
      <c r="C383" s="219"/>
      <c r="D383" s="220" t="s">
        <v>162</v>
      </c>
      <c r="E383" s="221" t="s">
        <v>34</v>
      </c>
      <c r="F383" s="222" t="s">
        <v>2353</v>
      </c>
      <c r="G383" s="219"/>
      <c r="H383" s="223" t="s">
        <v>34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162</v>
      </c>
      <c r="AU383" s="229" t="s">
        <v>86</v>
      </c>
      <c r="AV383" s="12" t="s">
        <v>84</v>
      </c>
      <c r="AW383" s="12" t="s">
        <v>41</v>
      </c>
      <c r="AX383" s="12" t="s">
        <v>77</v>
      </c>
      <c r="AY383" s="229" t="s">
        <v>153</v>
      </c>
    </row>
    <row r="384" spans="2:51" s="13" customFormat="1" ht="13.5">
      <c r="B384" s="230"/>
      <c r="C384" s="231"/>
      <c r="D384" s="220" t="s">
        <v>162</v>
      </c>
      <c r="E384" s="232" t="s">
        <v>34</v>
      </c>
      <c r="F384" s="233" t="s">
        <v>2417</v>
      </c>
      <c r="G384" s="231"/>
      <c r="H384" s="234">
        <v>11.667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51" s="12" customFormat="1" ht="13.5">
      <c r="B385" s="218"/>
      <c r="C385" s="219"/>
      <c r="D385" s="220" t="s">
        <v>162</v>
      </c>
      <c r="E385" s="221" t="s">
        <v>34</v>
      </c>
      <c r="F385" s="222" t="s">
        <v>2351</v>
      </c>
      <c r="G385" s="219"/>
      <c r="H385" s="223" t="s">
        <v>34</v>
      </c>
      <c r="I385" s="224"/>
      <c r="J385" s="219"/>
      <c r="K385" s="219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162</v>
      </c>
      <c r="AU385" s="229" t="s">
        <v>86</v>
      </c>
      <c r="AV385" s="12" t="s">
        <v>84</v>
      </c>
      <c r="AW385" s="12" t="s">
        <v>41</v>
      </c>
      <c r="AX385" s="12" t="s">
        <v>77</v>
      </c>
      <c r="AY385" s="229" t="s">
        <v>153</v>
      </c>
    </row>
    <row r="386" spans="2:51" s="13" customFormat="1" ht="13.5">
      <c r="B386" s="230"/>
      <c r="C386" s="231"/>
      <c r="D386" s="220" t="s">
        <v>162</v>
      </c>
      <c r="E386" s="232" t="s">
        <v>34</v>
      </c>
      <c r="F386" s="233" t="s">
        <v>2418</v>
      </c>
      <c r="G386" s="231"/>
      <c r="H386" s="234">
        <v>27.743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162</v>
      </c>
      <c r="AU386" s="240" t="s">
        <v>86</v>
      </c>
      <c r="AV386" s="13" t="s">
        <v>86</v>
      </c>
      <c r="AW386" s="13" t="s">
        <v>41</v>
      </c>
      <c r="AX386" s="13" t="s">
        <v>77</v>
      </c>
      <c r="AY386" s="240" t="s">
        <v>153</v>
      </c>
    </row>
    <row r="387" spans="2:51" s="14" customFormat="1" ht="13.5">
      <c r="B387" s="241"/>
      <c r="C387" s="242"/>
      <c r="D387" s="243" t="s">
        <v>162</v>
      </c>
      <c r="E387" s="244" t="s">
        <v>34</v>
      </c>
      <c r="F387" s="245" t="s">
        <v>168</v>
      </c>
      <c r="G387" s="242"/>
      <c r="H387" s="246">
        <v>39.41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162</v>
      </c>
      <c r="AU387" s="252" t="s">
        <v>86</v>
      </c>
      <c r="AV387" s="14" t="s">
        <v>160</v>
      </c>
      <c r="AW387" s="14" t="s">
        <v>41</v>
      </c>
      <c r="AX387" s="14" t="s">
        <v>84</v>
      </c>
      <c r="AY387" s="252" t="s">
        <v>153</v>
      </c>
    </row>
    <row r="388" spans="2:65" s="1" customFormat="1" ht="22.5" customHeight="1">
      <c r="B388" s="43"/>
      <c r="C388" s="277" t="s">
        <v>431</v>
      </c>
      <c r="D388" s="277" t="s">
        <v>928</v>
      </c>
      <c r="E388" s="278" t="s">
        <v>2419</v>
      </c>
      <c r="F388" s="279" t="s">
        <v>2420</v>
      </c>
      <c r="G388" s="280" t="s">
        <v>318</v>
      </c>
      <c r="H388" s="281">
        <v>28.298</v>
      </c>
      <c r="I388" s="282"/>
      <c r="J388" s="283">
        <f>ROUND(I388*H388,2)</f>
        <v>0</v>
      </c>
      <c r="K388" s="279" t="s">
        <v>34</v>
      </c>
      <c r="L388" s="284"/>
      <c r="M388" s="285" t="s">
        <v>34</v>
      </c>
      <c r="N388" s="286" t="s">
        <v>48</v>
      </c>
      <c r="O388" s="44"/>
      <c r="P388" s="215">
        <f>O388*H388</f>
        <v>0</v>
      </c>
      <c r="Q388" s="215">
        <v>0.107</v>
      </c>
      <c r="R388" s="215">
        <f>Q388*H388</f>
        <v>3.0278859999999996</v>
      </c>
      <c r="S388" s="215">
        <v>0</v>
      </c>
      <c r="T388" s="216">
        <f>S388*H388</f>
        <v>0</v>
      </c>
      <c r="AR388" s="25" t="s">
        <v>215</v>
      </c>
      <c r="AT388" s="25" t="s">
        <v>928</v>
      </c>
      <c r="AU388" s="25" t="s">
        <v>86</v>
      </c>
      <c r="AY388" s="25" t="s">
        <v>153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25" t="s">
        <v>84</v>
      </c>
      <c r="BK388" s="217">
        <f>ROUND(I388*H388,2)</f>
        <v>0</v>
      </c>
      <c r="BL388" s="25" t="s">
        <v>160</v>
      </c>
      <c r="BM388" s="25" t="s">
        <v>2421</v>
      </c>
    </row>
    <row r="389" spans="2:51" s="12" customFormat="1" ht="13.5">
      <c r="B389" s="218"/>
      <c r="C389" s="219"/>
      <c r="D389" s="220" t="s">
        <v>162</v>
      </c>
      <c r="E389" s="221" t="s">
        <v>34</v>
      </c>
      <c r="F389" s="222" t="s">
        <v>2351</v>
      </c>
      <c r="G389" s="219"/>
      <c r="H389" s="223" t="s">
        <v>34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162</v>
      </c>
      <c r="AU389" s="229" t="s">
        <v>86</v>
      </c>
      <c r="AV389" s="12" t="s">
        <v>84</v>
      </c>
      <c r="AW389" s="12" t="s">
        <v>41</v>
      </c>
      <c r="AX389" s="12" t="s">
        <v>77</v>
      </c>
      <c r="AY389" s="229" t="s">
        <v>153</v>
      </c>
    </row>
    <row r="390" spans="2:51" s="13" customFormat="1" ht="13.5">
      <c r="B390" s="230"/>
      <c r="C390" s="231"/>
      <c r="D390" s="220" t="s">
        <v>162</v>
      </c>
      <c r="E390" s="232" t="s">
        <v>34</v>
      </c>
      <c r="F390" s="233" t="s">
        <v>2418</v>
      </c>
      <c r="G390" s="231"/>
      <c r="H390" s="234">
        <v>27.743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162</v>
      </c>
      <c r="AU390" s="240" t="s">
        <v>86</v>
      </c>
      <c r="AV390" s="13" t="s">
        <v>86</v>
      </c>
      <c r="AW390" s="13" t="s">
        <v>41</v>
      </c>
      <c r="AX390" s="13" t="s">
        <v>77</v>
      </c>
      <c r="AY390" s="240" t="s">
        <v>153</v>
      </c>
    </row>
    <row r="391" spans="2:51" s="14" customFormat="1" ht="13.5">
      <c r="B391" s="241"/>
      <c r="C391" s="242"/>
      <c r="D391" s="220" t="s">
        <v>162</v>
      </c>
      <c r="E391" s="253" t="s">
        <v>34</v>
      </c>
      <c r="F391" s="254" t="s">
        <v>168</v>
      </c>
      <c r="G391" s="242"/>
      <c r="H391" s="255">
        <v>27.743</v>
      </c>
      <c r="I391" s="247"/>
      <c r="J391" s="242"/>
      <c r="K391" s="242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162</v>
      </c>
      <c r="AU391" s="252" t="s">
        <v>86</v>
      </c>
      <c r="AV391" s="14" t="s">
        <v>160</v>
      </c>
      <c r="AW391" s="14" t="s">
        <v>41</v>
      </c>
      <c r="AX391" s="14" t="s">
        <v>77</v>
      </c>
      <c r="AY391" s="252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2422</v>
      </c>
      <c r="G392" s="231"/>
      <c r="H392" s="234">
        <v>28.298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4" customFormat="1" ht="13.5">
      <c r="B393" s="241"/>
      <c r="C393" s="242"/>
      <c r="D393" s="243" t="s">
        <v>162</v>
      </c>
      <c r="E393" s="244" t="s">
        <v>34</v>
      </c>
      <c r="F393" s="245" t="s">
        <v>168</v>
      </c>
      <c r="G393" s="242"/>
      <c r="H393" s="246">
        <v>28.298</v>
      </c>
      <c r="I393" s="247"/>
      <c r="J393" s="242"/>
      <c r="K393" s="242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162</v>
      </c>
      <c r="AU393" s="252" t="s">
        <v>86</v>
      </c>
      <c r="AV393" s="14" t="s">
        <v>160</v>
      </c>
      <c r="AW393" s="14" t="s">
        <v>41</v>
      </c>
      <c r="AX393" s="14" t="s">
        <v>84</v>
      </c>
      <c r="AY393" s="252" t="s">
        <v>153</v>
      </c>
    </row>
    <row r="394" spans="2:65" s="1" customFormat="1" ht="22.5" customHeight="1">
      <c r="B394" s="43"/>
      <c r="C394" s="277" t="s">
        <v>435</v>
      </c>
      <c r="D394" s="277" t="s">
        <v>928</v>
      </c>
      <c r="E394" s="278" t="s">
        <v>2423</v>
      </c>
      <c r="F394" s="279" t="s">
        <v>2424</v>
      </c>
      <c r="G394" s="280" t="s">
        <v>318</v>
      </c>
      <c r="H394" s="281">
        <v>11.9</v>
      </c>
      <c r="I394" s="282"/>
      <c r="J394" s="283">
        <f>ROUND(I394*H394,2)</f>
        <v>0</v>
      </c>
      <c r="K394" s="279" t="s">
        <v>159</v>
      </c>
      <c r="L394" s="284"/>
      <c r="M394" s="285" t="s">
        <v>34</v>
      </c>
      <c r="N394" s="286" t="s">
        <v>48</v>
      </c>
      <c r="O394" s="44"/>
      <c r="P394" s="215">
        <f>O394*H394</f>
        <v>0</v>
      </c>
      <c r="Q394" s="215">
        <v>0.035</v>
      </c>
      <c r="R394" s="215">
        <f>Q394*H394</f>
        <v>0.41650000000000004</v>
      </c>
      <c r="S394" s="215">
        <v>0</v>
      </c>
      <c r="T394" s="216">
        <f>S394*H394</f>
        <v>0</v>
      </c>
      <c r="AR394" s="25" t="s">
        <v>215</v>
      </c>
      <c r="AT394" s="25" t="s">
        <v>928</v>
      </c>
      <c r="AU394" s="25" t="s">
        <v>86</v>
      </c>
      <c r="AY394" s="25" t="s">
        <v>153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25" t="s">
        <v>84</v>
      </c>
      <c r="BK394" s="217">
        <f>ROUND(I394*H394,2)</f>
        <v>0</v>
      </c>
      <c r="BL394" s="25" t="s">
        <v>160</v>
      </c>
      <c r="BM394" s="25" t="s">
        <v>2425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2353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2417</v>
      </c>
      <c r="G396" s="231"/>
      <c r="H396" s="234">
        <v>11.667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4" customFormat="1" ht="13.5">
      <c r="B397" s="241"/>
      <c r="C397" s="242"/>
      <c r="D397" s="220" t="s">
        <v>162</v>
      </c>
      <c r="E397" s="253" t="s">
        <v>34</v>
      </c>
      <c r="F397" s="254" t="s">
        <v>168</v>
      </c>
      <c r="G397" s="242"/>
      <c r="H397" s="255">
        <v>11.667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162</v>
      </c>
      <c r="AU397" s="252" t="s">
        <v>86</v>
      </c>
      <c r="AV397" s="14" t="s">
        <v>160</v>
      </c>
      <c r="AW397" s="14" t="s">
        <v>41</v>
      </c>
      <c r="AX397" s="14" t="s">
        <v>77</v>
      </c>
      <c r="AY397" s="252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2426</v>
      </c>
      <c r="G398" s="231"/>
      <c r="H398" s="234">
        <v>11.9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4" customFormat="1" ht="13.5">
      <c r="B399" s="241"/>
      <c r="C399" s="242"/>
      <c r="D399" s="243" t="s">
        <v>162</v>
      </c>
      <c r="E399" s="244" t="s">
        <v>34</v>
      </c>
      <c r="F399" s="245" t="s">
        <v>168</v>
      </c>
      <c r="G399" s="242"/>
      <c r="H399" s="246">
        <v>11.9</v>
      </c>
      <c r="I399" s="247"/>
      <c r="J399" s="242"/>
      <c r="K399" s="242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162</v>
      </c>
      <c r="AU399" s="252" t="s">
        <v>86</v>
      </c>
      <c r="AV399" s="14" t="s">
        <v>160</v>
      </c>
      <c r="AW399" s="14" t="s">
        <v>41</v>
      </c>
      <c r="AX399" s="14" t="s">
        <v>84</v>
      </c>
      <c r="AY399" s="252" t="s">
        <v>153</v>
      </c>
    </row>
    <row r="400" spans="2:65" s="1" customFormat="1" ht="31.5" customHeight="1">
      <c r="B400" s="43"/>
      <c r="C400" s="206" t="s">
        <v>440</v>
      </c>
      <c r="D400" s="206" t="s">
        <v>155</v>
      </c>
      <c r="E400" s="207" t="s">
        <v>2427</v>
      </c>
      <c r="F400" s="208" t="s">
        <v>2428</v>
      </c>
      <c r="G400" s="209" t="s">
        <v>318</v>
      </c>
      <c r="H400" s="210">
        <v>2</v>
      </c>
      <c r="I400" s="211"/>
      <c r="J400" s="212">
        <f>ROUND(I400*H400,2)</f>
        <v>0</v>
      </c>
      <c r="K400" s="208" t="s">
        <v>34</v>
      </c>
      <c r="L400" s="63"/>
      <c r="M400" s="213" t="s">
        <v>34</v>
      </c>
      <c r="N400" s="214" t="s">
        <v>48</v>
      </c>
      <c r="O400" s="44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AR400" s="25" t="s">
        <v>160</v>
      </c>
      <c r="AT400" s="25" t="s">
        <v>155</v>
      </c>
      <c r="AU400" s="25" t="s">
        <v>86</v>
      </c>
      <c r="AY400" s="25" t="s">
        <v>153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5" t="s">
        <v>84</v>
      </c>
      <c r="BK400" s="217">
        <f>ROUND(I400*H400,2)</f>
        <v>0</v>
      </c>
      <c r="BL400" s="25" t="s">
        <v>160</v>
      </c>
      <c r="BM400" s="25" t="s">
        <v>2429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86</v>
      </c>
      <c r="G401" s="231"/>
      <c r="H401" s="234">
        <v>2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4" customFormat="1" ht="13.5">
      <c r="B402" s="241"/>
      <c r="C402" s="242"/>
      <c r="D402" s="243" t="s">
        <v>162</v>
      </c>
      <c r="E402" s="244" t="s">
        <v>34</v>
      </c>
      <c r="F402" s="245" t="s">
        <v>168</v>
      </c>
      <c r="G402" s="242"/>
      <c r="H402" s="246">
        <v>2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84</v>
      </c>
      <c r="AY402" s="252" t="s">
        <v>153</v>
      </c>
    </row>
    <row r="403" spans="2:65" s="1" customFormat="1" ht="22.5" customHeight="1">
      <c r="B403" s="43"/>
      <c r="C403" s="206" t="s">
        <v>444</v>
      </c>
      <c r="D403" s="206" t="s">
        <v>155</v>
      </c>
      <c r="E403" s="207" t="s">
        <v>2430</v>
      </c>
      <c r="F403" s="208" t="s">
        <v>2431</v>
      </c>
      <c r="G403" s="209" t="s">
        <v>318</v>
      </c>
      <c r="H403" s="210">
        <v>1</v>
      </c>
      <c r="I403" s="211"/>
      <c r="J403" s="212">
        <f>ROUND(I403*H403,2)</f>
        <v>0</v>
      </c>
      <c r="K403" s="208" t="s">
        <v>34</v>
      </c>
      <c r="L403" s="63"/>
      <c r="M403" s="213" t="s">
        <v>34</v>
      </c>
      <c r="N403" s="214" t="s">
        <v>48</v>
      </c>
      <c r="O403" s="44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AR403" s="25" t="s">
        <v>160</v>
      </c>
      <c r="AT403" s="25" t="s">
        <v>155</v>
      </c>
      <c r="AU403" s="25" t="s">
        <v>86</v>
      </c>
      <c r="AY403" s="25" t="s">
        <v>153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25" t="s">
        <v>84</v>
      </c>
      <c r="BK403" s="217">
        <f>ROUND(I403*H403,2)</f>
        <v>0</v>
      </c>
      <c r="BL403" s="25" t="s">
        <v>160</v>
      </c>
      <c r="BM403" s="25" t="s">
        <v>2432</v>
      </c>
    </row>
    <row r="404" spans="2:51" s="13" customFormat="1" ht="13.5">
      <c r="B404" s="230"/>
      <c r="C404" s="231"/>
      <c r="D404" s="220" t="s">
        <v>162</v>
      </c>
      <c r="E404" s="232" t="s">
        <v>34</v>
      </c>
      <c r="F404" s="233" t="s">
        <v>84</v>
      </c>
      <c r="G404" s="231"/>
      <c r="H404" s="234">
        <v>1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86</v>
      </c>
      <c r="AV404" s="13" t="s">
        <v>86</v>
      </c>
      <c r="AW404" s="13" t="s">
        <v>41</v>
      </c>
      <c r="AX404" s="13" t="s">
        <v>84</v>
      </c>
      <c r="AY404" s="240" t="s">
        <v>153</v>
      </c>
    </row>
    <row r="405" spans="2:63" s="11" customFormat="1" ht="29.85" customHeight="1">
      <c r="B405" s="189"/>
      <c r="C405" s="190"/>
      <c r="D405" s="203" t="s">
        <v>76</v>
      </c>
      <c r="E405" s="204" t="s">
        <v>221</v>
      </c>
      <c r="F405" s="204" t="s">
        <v>226</v>
      </c>
      <c r="G405" s="190"/>
      <c r="H405" s="190"/>
      <c r="I405" s="193"/>
      <c r="J405" s="205">
        <f>BK405</f>
        <v>0</v>
      </c>
      <c r="K405" s="190"/>
      <c r="L405" s="195"/>
      <c r="M405" s="196"/>
      <c r="N405" s="197"/>
      <c r="O405" s="197"/>
      <c r="P405" s="198">
        <f>SUM(P406:P478)</f>
        <v>0</v>
      </c>
      <c r="Q405" s="197"/>
      <c r="R405" s="198">
        <f>SUM(R406:R478)</f>
        <v>0.31976071000000006</v>
      </c>
      <c r="S405" s="197"/>
      <c r="T405" s="199">
        <f>SUM(T406:T478)</f>
        <v>0.3038</v>
      </c>
      <c r="AR405" s="200" t="s">
        <v>84</v>
      </c>
      <c r="AT405" s="201" t="s">
        <v>76</v>
      </c>
      <c r="AU405" s="201" t="s">
        <v>84</v>
      </c>
      <c r="AY405" s="200" t="s">
        <v>153</v>
      </c>
      <c r="BK405" s="202">
        <f>SUM(BK406:BK478)</f>
        <v>0</v>
      </c>
    </row>
    <row r="406" spans="2:65" s="1" customFormat="1" ht="22.5" customHeight="1">
      <c r="B406" s="43"/>
      <c r="C406" s="206" t="s">
        <v>454</v>
      </c>
      <c r="D406" s="206" t="s">
        <v>155</v>
      </c>
      <c r="E406" s="207" t="s">
        <v>2433</v>
      </c>
      <c r="F406" s="208" t="s">
        <v>2434</v>
      </c>
      <c r="G406" s="209" t="s">
        <v>158</v>
      </c>
      <c r="H406" s="210">
        <v>8.021</v>
      </c>
      <c r="I406" s="211"/>
      <c r="J406" s="212">
        <f>ROUND(I406*H406,2)</f>
        <v>0</v>
      </c>
      <c r="K406" s="208" t="s">
        <v>34</v>
      </c>
      <c r="L406" s="63"/>
      <c r="M406" s="213" t="s">
        <v>34</v>
      </c>
      <c r="N406" s="214" t="s">
        <v>48</v>
      </c>
      <c r="O406" s="44"/>
      <c r="P406" s="215">
        <f>O406*H406</f>
        <v>0</v>
      </c>
      <c r="Q406" s="215">
        <v>0.00067</v>
      </c>
      <c r="R406" s="215">
        <f>Q406*H406</f>
        <v>0.005374070000000001</v>
      </c>
      <c r="S406" s="215">
        <v>0</v>
      </c>
      <c r="T406" s="216">
        <f>S406*H406</f>
        <v>0</v>
      </c>
      <c r="AR406" s="25" t="s">
        <v>160</v>
      </c>
      <c r="AT406" s="25" t="s">
        <v>155</v>
      </c>
      <c r="AU406" s="25" t="s">
        <v>86</v>
      </c>
      <c r="AY406" s="25" t="s">
        <v>153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25" t="s">
        <v>84</v>
      </c>
      <c r="BK406" s="217">
        <f>ROUND(I406*H406,2)</f>
        <v>0</v>
      </c>
      <c r="BL406" s="25" t="s">
        <v>160</v>
      </c>
      <c r="BM406" s="25" t="s">
        <v>2435</v>
      </c>
    </row>
    <row r="407" spans="2:51" s="12" customFormat="1" ht="13.5">
      <c r="B407" s="218"/>
      <c r="C407" s="219"/>
      <c r="D407" s="220" t="s">
        <v>162</v>
      </c>
      <c r="E407" s="221" t="s">
        <v>34</v>
      </c>
      <c r="F407" s="222" t="s">
        <v>2272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2273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3" customFormat="1" ht="27">
      <c r="B409" s="230"/>
      <c r="C409" s="231"/>
      <c r="D409" s="220" t="s">
        <v>162</v>
      </c>
      <c r="E409" s="232" t="s">
        <v>34</v>
      </c>
      <c r="F409" s="233" t="s">
        <v>2274</v>
      </c>
      <c r="G409" s="231"/>
      <c r="H409" s="234">
        <v>48.614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86</v>
      </c>
      <c r="AV409" s="13" t="s">
        <v>86</v>
      </c>
      <c r="AW409" s="13" t="s">
        <v>41</v>
      </c>
      <c r="AX409" s="13" t="s">
        <v>77</v>
      </c>
      <c r="AY409" s="240" t="s">
        <v>153</v>
      </c>
    </row>
    <row r="410" spans="2:51" s="14" customFormat="1" ht="13.5">
      <c r="B410" s="241"/>
      <c r="C410" s="242"/>
      <c r="D410" s="220" t="s">
        <v>162</v>
      </c>
      <c r="E410" s="253" t="s">
        <v>34</v>
      </c>
      <c r="F410" s="254" t="s">
        <v>168</v>
      </c>
      <c r="G410" s="242"/>
      <c r="H410" s="255">
        <v>48.614</v>
      </c>
      <c r="I410" s="247"/>
      <c r="J410" s="242"/>
      <c r="K410" s="242"/>
      <c r="L410" s="248"/>
      <c r="M410" s="249"/>
      <c r="N410" s="250"/>
      <c r="O410" s="250"/>
      <c r="P410" s="250"/>
      <c r="Q410" s="250"/>
      <c r="R410" s="250"/>
      <c r="S410" s="250"/>
      <c r="T410" s="251"/>
      <c r="AT410" s="252" t="s">
        <v>162</v>
      </c>
      <c r="AU410" s="252" t="s">
        <v>86</v>
      </c>
      <c r="AV410" s="14" t="s">
        <v>160</v>
      </c>
      <c r="AW410" s="14" t="s">
        <v>41</v>
      </c>
      <c r="AX410" s="14" t="s">
        <v>77</v>
      </c>
      <c r="AY410" s="252" t="s">
        <v>153</v>
      </c>
    </row>
    <row r="411" spans="2:51" s="13" customFormat="1" ht="13.5">
      <c r="B411" s="230"/>
      <c r="C411" s="231"/>
      <c r="D411" s="220" t="s">
        <v>162</v>
      </c>
      <c r="E411" s="232" t="s">
        <v>34</v>
      </c>
      <c r="F411" s="233" t="s">
        <v>2436</v>
      </c>
      <c r="G411" s="231"/>
      <c r="H411" s="234">
        <v>8.021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86</v>
      </c>
      <c r="AV411" s="13" t="s">
        <v>86</v>
      </c>
      <c r="AW411" s="13" t="s">
        <v>41</v>
      </c>
      <c r="AX411" s="13" t="s">
        <v>77</v>
      </c>
      <c r="AY411" s="240" t="s">
        <v>153</v>
      </c>
    </row>
    <row r="412" spans="2:51" s="14" customFormat="1" ht="13.5">
      <c r="B412" s="241"/>
      <c r="C412" s="242"/>
      <c r="D412" s="243" t="s">
        <v>162</v>
      </c>
      <c r="E412" s="244" t="s">
        <v>34</v>
      </c>
      <c r="F412" s="245" t="s">
        <v>168</v>
      </c>
      <c r="G412" s="242"/>
      <c r="H412" s="246">
        <v>8.021</v>
      </c>
      <c r="I412" s="247"/>
      <c r="J412" s="242"/>
      <c r="K412" s="242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162</v>
      </c>
      <c r="AU412" s="252" t="s">
        <v>86</v>
      </c>
      <c r="AV412" s="14" t="s">
        <v>160</v>
      </c>
      <c r="AW412" s="14" t="s">
        <v>41</v>
      </c>
      <c r="AX412" s="14" t="s">
        <v>84</v>
      </c>
      <c r="AY412" s="252" t="s">
        <v>153</v>
      </c>
    </row>
    <row r="413" spans="2:65" s="1" customFormat="1" ht="22.5" customHeight="1">
      <c r="B413" s="43"/>
      <c r="C413" s="206" t="s">
        <v>458</v>
      </c>
      <c r="D413" s="206" t="s">
        <v>155</v>
      </c>
      <c r="E413" s="207" t="s">
        <v>2437</v>
      </c>
      <c r="F413" s="208" t="s">
        <v>2438</v>
      </c>
      <c r="G413" s="209" t="s">
        <v>318</v>
      </c>
      <c r="H413" s="210">
        <v>36.461</v>
      </c>
      <c r="I413" s="211"/>
      <c r="J413" s="212">
        <f>ROUND(I413*H413,2)</f>
        <v>0</v>
      </c>
      <c r="K413" s="208" t="s">
        <v>34</v>
      </c>
      <c r="L413" s="63"/>
      <c r="M413" s="213" t="s">
        <v>34</v>
      </c>
      <c r="N413" s="214" t="s">
        <v>48</v>
      </c>
      <c r="O413" s="44"/>
      <c r="P413" s="215">
        <f>O413*H413</f>
        <v>0</v>
      </c>
      <c r="Q413" s="215">
        <v>0.00442</v>
      </c>
      <c r="R413" s="215">
        <f>Q413*H413</f>
        <v>0.16115762</v>
      </c>
      <c r="S413" s="215">
        <v>0</v>
      </c>
      <c r="T413" s="216">
        <f>S413*H413</f>
        <v>0</v>
      </c>
      <c r="AR413" s="25" t="s">
        <v>160</v>
      </c>
      <c r="AT413" s="25" t="s">
        <v>155</v>
      </c>
      <c r="AU413" s="25" t="s">
        <v>86</v>
      </c>
      <c r="AY413" s="25" t="s">
        <v>153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25" t="s">
        <v>84</v>
      </c>
      <c r="BK413" s="217">
        <f>ROUND(I413*H413,2)</f>
        <v>0</v>
      </c>
      <c r="BL413" s="25" t="s">
        <v>160</v>
      </c>
      <c r="BM413" s="25" t="s">
        <v>2439</v>
      </c>
    </row>
    <row r="414" spans="2:51" s="12" customFormat="1" ht="13.5">
      <c r="B414" s="218"/>
      <c r="C414" s="219"/>
      <c r="D414" s="220" t="s">
        <v>162</v>
      </c>
      <c r="E414" s="221" t="s">
        <v>34</v>
      </c>
      <c r="F414" s="222" t="s">
        <v>2272</v>
      </c>
      <c r="G414" s="219"/>
      <c r="H414" s="223" t="s">
        <v>34</v>
      </c>
      <c r="I414" s="224"/>
      <c r="J414" s="219"/>
      <c r="K414" s="219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162</v>
      </c>
      <c r="AU414" s="229" t="s">
        <v>86</v>
      </c>
      <c r="AV414" s="12" t="s">
        <v>84</v>
      </c>
      <c r="AW414" s="12" t="s">
        <v>41</v>
      </c>
      <c r="AX414" s="12" t="s">
        <v>77</v>
      </c>
      <c r="AY414" s="229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2273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27">
      <c r="B416" s="230"/>
      <c r="C416" s="231"/>
      <c r="D416" s="220" t="s">
        <v>162</v>
      </c>
      <c r="E416" s="232" t="s">
        <v>34</v>
      </c>
      <c r="F416" s="233" t="s">
        <v>2274</v>
      </c>
      <c r="G416" s="231"/>
      <c r="H416" s="234">
        <v>48.614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4" customFormat="1" ht="13.5">
      <c r="B417" s="241"/>
      <c r="C417" s="242"/>
      <c r="D417" s="220" t="s">
        <v>162</v>
      </c>
      <c r="E417" s="253" t="s">
        <v>34</v>
      </c>
      <c r="F417" s="254" t="s">
        <v>168</v>
      </c>
      <c r="G417" s="242"/>
      <c r="H417" s="255">
        <v>48.614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162</v>
      </c>
      <c r="AU417" s="252" t="s">
        <v>86</v>
      </c>
      <c r="AV417" s="14" t="s">
        <v>160</v>
      </c>
      <c r="AW417" s="14" t="s">
        <v>41</v>
      </c>
      <c r="AX417" s="14" t="s">
        <v>77</v>
      </c>
      <c r="AY417" s="252" t="s">
        <v>153</v>
      </c>
    </row>
    <row r="418" spans="2:51" s="13" customFormat="1" ht="13.5">
      <c r="B418" s="230"/>
      <c r="C418" s="231"/>
      <c r="D418" s="220" t="s">
        <v>162</v>
      </c>
      <c r="E418" s="232" t="s">
        <v>34</v>
      </c>
      <c r="F418" s="233" t="s">
        <v>2343</v>
      </c>
      <c r="G418" s="231"/>
      <c r="H418" s="234">
        <v>36.461</v>
      </c>
      <c r="I418" s="235"/>
      <c r="J418" s="231"/>
      <c r="K418" s="231"/>
      <c r="L418" s="236"/>
      <c r="M418" s="237"/>
      <c r="N418" s="238"/>
      <c r="O418" s="238"/>
      <c r="P418" s="238"/>
      <c r="Q418" s="238"/>
      <c r="R418" s="238"/>
      <c r="S418" s="238"/>
      <c r="T418" s="239"/>
      <c r="AT418" s="240" t="s">
        <v>162</v>
      </c>
      <c r="AU418" s="240" t="s">
        <v>86</v>
      </c>
      <c r="AV418" s="13" t="s">
        <v>86</v>
      </c>
      <c r="AW418" s="13" t="s">
        <v>41</v>
      </c>
      <c r="AX418" s="13" t="s">
        <v>77</v>
      </c>
      <c r="AY418" s="240" t="s">
        <v>153</v>
      </c>
    </row>
    <row r="419" spans="2:51" s="14" customFormat="1" ht="13.5">
      <c r="B419" s="241"/>
      <c r="C419" s="242"/>
      <c r="D419" s="220" t="s">
        <v>162</v>
      </c>
      <c r="E419" s="253" t="s">
        <v>34</v>
      </c>
      <c r="F419" s="254" t="s">
        <v>168</v>
      </c>
      <c r="G419" s="242"/>
      <c r="H419" s="255">
        <v>36.461</v>
      </c>
      <c r="I419" s="247"/>
      <c r="J419" s="242"/>
      <c r="K419" s="242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162</v>
      </c>
      <c r="AU419" s="252" t="s">
        <v>86</v>
      </c>
      <c r="AV419" s="14" t="s">
        <v>160</v>
      </c>
      <c r="AW419" s="14" t="s">
        <v>41</v>
      </c>
      <c r="AX419" s="14" t="s">
        <v>77</v>
      </c>
      <c r="AY419" s="252" t="s">
        <v>153</v>
      </c>
    </row>
    <row r="420" spans="2:51" s="13" customFormat="1" ht="13.5">
      <c r="B420" s="230"/>
      <c r="C420" s="231"/>
      <c r="D420" s="220" t="s">
        <v>162</v>
      </c>
      <c r="E420" s="232" t="s">
        <v>34</v>
      </c>
      <c r="F420" s="233" t="s">
        <v>2440</v>
      </c>
      <c r="G420" s="231"/>
      <c r="H420" s="234">
        <v>36.461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162</v>
      </c>
      <c r="AU420" s="240" t="s">
        <v>86</v>
      </c>
      <c r="AV420" s="13" t="s">
        <v>86</v>
      </c>
      <c r="AW420" s="13" t="s">
        <v>41</v>
      </c>
      <c r="AX420" s="13" t="s">
        <v>77</v>
      </c>
      <c r="AY420" s="240" t="s">
        <v>153</v>
      </c>
    </row>
    <row r="421" spans="2:51" s="14" customFormat="1" ht="13.5">
      <c r="B421" s="241"/>
      <c r="C421" s="242"/>
      <c r="D421" s="243" t="s">
        <v>162</v>
      </c>
      <c r="E421" s="244" t="s">
        <v>34</v>
      </c>
      <c r="F421" s="245" t="s">
        <v>168</v>
      </c>
      <c r="G421" s="242"/>
      <c r="H421" s="246">
        <v>36.461</v>
      </c>
      <c r="I421" s="247"/>
      <c r="J421" s="242"/>
      <c r="K421" s="242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162</v>
      </c>
      <c r="AU421" s="252" t="s">
        <v>86</v>
      </c>
      <c r="AV421" s="14" t="s">
        <v>160</v>
      </c>
      <c r="AW421" s="14" t="s">
        <v>41</v>
      </c>
      <c r="AX421" s="14" t="s">
        <v>84</v>
      </c>
      <c r="AY421" s="252" t="s">
        <v>153</v>
      </c>
    </row>
    <row r="422" spans="2:65" s="1" customFormat="1" ht="22.5" customHeight="1">
      <c r="B422" s="43"/>
      <c r="C422" s="277" t="s">
        <v>464</v>
      </c>
      <c r="D422" s="277" t="s">
        <v>928</v>
      </c>
      <c r="E422" s="278" t="s">
        <v>2441</v>
      </c>
      <c r="F422" s="279" t="s">
        <v>2442</v>
      </c>
      <c r="G422" s="280" t="s">
        <v>318</v>
      </c>
      <c r="H422" s="281">
        <v>39.378</v>
      </c>
      <c r="I422" s="282"/>
      <c r="J422" s="283">
        <f>ROUND(I422*H422,2)</f>
        <v>0</v>
      </c>
      <c r="K422" s="279" t="s">
        <v>34</v>
      </c>
      <c r="L422" s="284"/>
      <c r="M422" s="285" t="s">
        <v>34</v>
      </c>
      <c r="N422" s="286" t="s">
        <v>48</v>
      </c>
      <c r="O422" s="44"/>
      <c r="P422" s="215">
        <f>O422*H422</f>
        <v>0</v>
      </c>
      <c r="Q422" s="215">
        <v>0.00235</v>
      </c>
      <c r="R422" s="215">
        <f>Q422*H422</f>
        <v>0.0925383</v>
      </c>
      <c r="S422" s="215">
        <v>0</v>
      </c>
      <c r="T422" s="216">
        <f>S422*H422</f>
        <v>0</v>
      </c>
      <c r="AR422" s="25" t="s">
        <v>215</v>
      </c>
      <c r="AT422" s="25" t="s">
        <v>928</v>
      </c>
      <c r="AU422" s="25" t="s">
        <v>86</v>
      </c>
      <c r="AY422" s="25" t="s">
        <v>153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25" t="s">
        <v>84</v>
      </c>
      <c r="BK422" s="217">
        <f>ROUND(I422*H422,2)</f>
        <v>0</v>
      </c>
      <c r="BL422" s="25" t="s">
        <v>160</v>
      </c>
      <c r="BM422" s="25" t="s">
        <v>2443</v>
      </c>
    </row>
    <row r="423" spans="2:51" s="12" customFormat="1" ht="27">
      <c r="B423" s="218"/>
      <c r="C423" s="219"/>
      <c r="D423" s="220" t="s">
        <v>162</v>
      </c>
      <c r="E423" s="221" t="s">
        <v>34</v>
      </c>
      <c r="F423" s="222" t="s">
        <v>2444</v>
      </c>
      <c r="G423" s="219"/>
      <c r="H423" s="223" t="s">
        <v>34</v>
      </c>
      <c r="I423" s="224"/>
      <c r="J423" s="219"/>
      <c r="K423" s="219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162</v>
      </c>
      <c r="AU423" s="229" t="s">
        <v>86</v>
      </c>
      <c r="AV423" s="12" t="s">
        <v>84</v>
      </c>
      <c r="AW423" s="12" t="s">
        <v>41</v>
      </c>
      <c r="AX423" s="12" t="s">
        <v>77</v>
      </c>
      <c r="AY423" s="229" t="s">
        <v>153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2272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2" customFormat="1" ht="13.5">
      <c r="B425" s="218"/>
      <c r="C425" s="219"/>
      <c r="D425" s="220" t="s">
        <v>162</v>
      </c>
      <c r="E425" s="221" t="s">
        <v>34</v>
      </c>
      <c r="F425" s="222" t="s">
        <v>2273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51" s="13" customFormat="1" ht="27">
      <c r="B426" s="230"/>
      <c r="C426" s="231"/>
      <c r="D426" s="220" t="s">
        <v>162</v>
      </c>
      <c r="E426" s="232" t="s">
        <v>34</v>
      </c>
      <c r="F426" s="233" t="s">
        <v>2274</v>
      </c>
      <c r="G426" s="231"/>
      <c r="H426" s="234">
        <v>48.614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51" s="14" customFormat="1" ht="13.5">
      <c r="B427" s="241"/>
      <c r="C427" s="242"/>
      <c r="D427" s="220" t="s">
        <v>162</v>
      </c>
      <c r="E427" s="253" t="s">
        <v>34</v>
      </c>
      <c r="F427" s="254" t="s">
        <v>168</v>
      </c>
      <c r="G427" s="242"/>
      <c r="H427" s="255">
        <v>48.614</v>
      </c>
      <c r="I427" s="247"/>
      <c r="J427" s="242"/>
      <c r="K427" s="242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162</v>
      </c>
      <c r="AU427" s="252" t="s">
        <v>86</v>
      </c>
      <c r="AV427" s="14" t="s">
        <v>160</v>
      </c>
      <c r="AW427" s="14" t="s">
        <v>41</v>
      </c>
      <c r="AX427" s="14" t="s">
        <v>77</v>
      </c>
      <c r="AY427" s="252" t="s">
        <v>153</v>
      </c>
    </row>
    <row r="428" spans="2:51" s="13" customFormat="1" ht="13.5">
      <c r="B428" s="230"/>
      <c r="C428" s="231"/>
      <c r="D428" s="220" t="s">
        <v>162</v>
      </c>
      <c r="E428" s="232" t="s">
        <v>34</v>
      </c>
      <c r="F428" s="233" t="s">
        <v>2343</v>
      </c>
      <c r="G428" s="231"/>
      <c r="H428" s="234">
        <v>36.461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51" s="14" customFormat="1" ht="13.5">
      <c r="B429" s="241"/>
      <c r="C429" s="242"/>
      <c r="D429" s="220" t="s">
        <v>162</v>
      </c>
      <c r="E429" s="253" t="s">
        <v>34</v>
      </c>
      <c r="F429" s="254" t="s">
        <v>168</v>
      </c>
      <c r="G429" s="242"/>
      <c r="H429" s="255">
        <v>36.461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162</v>
      </c>
      <c r="AU429" s="252" t="s">
        <v>86</v>
      </c>
      <c r="AV429" s="14" t="s">
        <v>160</v>
      </c>
      <c r="AW429" s="14" t="s">
        <v>41</v>
      </c>
      <c r="AX429" s="14" t="s">
        <v>77</v>
      </c>
      <c r="AY429" s="252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2440</v>
      </c>
      <c r="G430" s="231"/>
      <c r="H430" s="234">
        <v>36.461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20" t="s">
        <v>162</v>
      </c>
      <c r="E431" s="253" t="s">
        <v>34</v>
      </c>
      <c r="F431" s="254" t="s">
        <v>168</v>
      </c>
      <c r="G431" s="242"/>
      <c r="H431" s="255">
        <v>36.461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51" s="13" customFormat="1" ht="13.5">
      <c r="B432" s="230"/>
      <c r="C432" s="231"/>
      <c r="D432" s="220" t="s">
        <v>162</v>
      </c>
      <c r="E432" s="232" t="s">
        <v>34</v>
      </c>
      <c r="F432" s="233" t="s">
        <v>2445</v>
      </c>
      <c r="G432" s="231"/>
      <c r="H432" s="234">
        <v>39.378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4" customFormat="1" ht="13.5">
      <c r="B433" s="241"/>
      <c r="C433" s="242"/>
      <c r="D433" s="243" t="s">
        <v>162</v>
      </c>
      <c r="E433" s="244" t="s">
        <v>34</v>
      </c>
      <c r="F433" s="245" t="s">
        <v>168</v>
      </c>
      <c r="G433" s="242"/>
      <c r="H433" s="246">
        <v>39.378</v>
      </c>
      <c r="I433" s="247"/>
      <c r="J433" s="242"/>
      <c r="K433" s="242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162</v>
      </c>
      <c r="AU433" s="252" t="s">
        <v>86</v>
      </c>
      <c r="AV433" s="14" t="s">
        <v>160</v>
      </c>
      <c r="AW433" s="14" t="s">
        <v>41</v>
      </c>
      <c r="AX433" s="14" t="s">
        <v>84</v>
      </c>
      <c r="AY433" s="252" t="s">
        <v>153</v>
      </c>
    </row>
    <row r="434" spans="2:65" s="1" customFormat="1" ht="31.5" customHeight="1">
      <c r="B434" s="43"/>
      <c r="C434" s="206" t="s">
        <v>475</v>
      </c>
      <c r="D434" s="206" t="s">
        <v>155</v>
      </c>
      <c r="E434" s="207" t="s">
        <v>2446</v>
      </c>
      <c r="F434" s="208" t="s">
        <v>2447</v>
      </c>
      <c r="G434" s="209" t="s">
        <v>318</v>
      </c>
      <c r="H434" s="210">
        <v>243.07</v>
      </c>
      <c r="I434" s="211"/>
      <c r="J434" s="212">
        <f>ROUND(I434*H434,2)</f>
        <v>0</v>
      </c>
      <c r="K434" s="208" t="s">
        <v>159</v>
      </c>
      <c r="L434" s="63"/>
      <c r="M434" s="213" t="s">
        <v>34</v>
      </c>
      <c r="N434" s="214" t="s">
        <v>48</v>
      </c>
      <c r="O434" s="44"/>
      <c r="P434" s="215">
        <f>O434*H434</f>
        <v>0</v>
      </c>
      <c r="Q434" s="215">
        <v>1E-05</v>
      </c>
      <c r="R434" s="215">
        <f>Q434*H434</f>
        <v>0.0024307</v>
      </c>
      <c r="S434" s="215">
        <v>0</v>
      </c>
      <c r="T434" s="216">
        <f>S434*H434</f>
        <v>0</v>
      </c>
      <c r="AR434" s="25" t="s">
        <v>160</v>
      </c>
      <c r="AT434" s="25" t="s">
        <v>155</v>
      </c>
      <c r="AU434" s="25" t="s">
        <v>86</v>
      </c>
      <c r="AY434" s="25" t="s">
        <v>153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25" t="s">
        <v>84</v>
      </c>
      <c r="BK434" s="217">
        <f>ROUND(I434*H434,2)</f>
        <v>0</v>
      </c>
      <c r="BL434" s="25" t="s">
        <v>160</v>
      </c>
      <c r="BM434" s="25" t="s">
        <v>2448</v>
      </c>
    </row>
    <row r="435" spans="2:51" s="12" customFormat="1" ht="13.5">
      <c r="B435" s="218"/>
      <c r="C435" s="219"/>
      <c r="D435" s="220" t="s">
        <v>162</v>
      </c>
      <c r="E435" s="221" t="s">
        <v>34</v>
      </c>
      <c r="F435" s="222" t="s">
        <v>2273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51" s="13" customFormat="1" ht="27">
      <c r="B436" s="230"/>
      <c r="C436" s="231"/>
      <c r="D436" s="220" t="s">
        <v>162</v>
      </c>
      <c r="E436" s="232" t="s">
        <v>34</v>
      </c>
      <c r="F436" s="233" t="s">
        <v>2274</v>
      </c>
      <c r="G436" s="231"/>
      <c r="H436" s="234">
        <v>48.614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51" s="14" customFormat="1" ht="13.5">
      <c r="B437" s="241"/>
      <c r="C437" s="242"/>
      <c r="D437" s="220" t="s">
        <v>162</v>
      </c>
      <c r="E437" s="253" t="s">
        <v>34</v>
      </c>
      <c r="F437" s="254" t="s">
        <v>168</v>
      </c>
      <c r="G437" s="242"/>
      <c r="H437" s="255">
        <v>48.614</v>
      </c>
      <c r="I437" s="247"/>
      <c r="J437" s="242"/>
      <c r="K437" s="242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162</v>
      </c>
      <c r="AU437" s="252" t="s">
        <v>86</v>
      </c>
      <c r="AV437" s="14" t="s">
        <v>160</v>
      </c>
      <c r="AW437" s="14" t="s">
        <v>41</v>
      </c>
      <c r="AX437" s="14" t="s">
        <v>77</v>
      </c>
      <c r="AY437" s="252" t="s">
        <v>153</v>
      </c>
    </row>
    <row r="438" spans="2:51" s="13" customFormat="1" ht="13.5">
      <c r="B438" s="230"/>
      <c r="C438" s="231"/>
      <c r="D438" s="220" t="s">
        <v>162</v>
      </c>
      <c r="E438" s="232" t="s">
        <v>34</v>
      </c>
      <c r="F438" s="233" t="s">
        <v>2449</v>
      </c>
      <c r="G438" s="231"/>
      <c r="H438" s="234">
        <v>243.07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51" s="14" customFormat="1" ht="13.5">
      <c r="B439" s="241"/>
      <c r="C439" s="242"/>
      <c r="D439" s="243" t="s">
        <v>162</v>
      </c>
      <c r="E439" s="244" t="s">
        <v>34</v>
      </c>
      <c r="F439" s="245" t="s">
        <v>168</v>
      </c>
      <c r="G439" s="242"/>
      <c r="H439" s="246">
        <v>243.07</v>
      </c>
      <c r="I439" s="247"/>
      <c r="J439" s="242"/>
      <c r="K439" s="242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162</v>
      </c>
      <c r="AU439" s="252" t="s">
        <v>86</v>
      </c>
      <c r="AV439" s="14" t="s">
        <v>160</v>
      </c>
      <c r="AW439" s="14" t="s">
        <v>41</v>
      </c>
      <c r="AX439" s="14" t="s">
        <v>84</v>
      </c>
      <c r="AY439" s="252" t="s">
        <v>153</v>
      </c>
    </row>
    <row r="440" spans="2:65" s="1" customFormat="1" ht="31.5" customHeight="1">
      <c r="B440" s="43"/>
      <c r="C440" s="206" t="s">
        <v>480</v>
      </c>
      <c r="D440" s="206" t="s">
        <v>155</v>
      </c>
      <c r="E440" s="207" t="s">
        <v>2450</v>
      </c>
      <c r="F440" s="208" t="s">
        <v>2451</v>
      </c>
      <c r="G440" s="209" t="s">
        <v>318</v>
      </c>
      <c r="H440" s="210">
        <v>243.07</v>
      </c>
      <c r="I440" s="211"/>
      <c r="J440" s="212">
        <f>ROUND(I440*H440,2)</f>
        <v>0</v>
      </c>
      <c r="K440" s="208" t="s">
        <v>159</v>
      </c>
      <c r="L440" s="63"/>
      <c r="M440" s="213" t="s">
        <v>34</v>
      </c>
      <c r="N440" s="214" t="s">
        <v>48</v>
      </c>
      <c r="O440" s="44"/>
      <c r="P440" s="215">
        <f>O440*H440</f>
        <v>0</v>
      </c>
      <c r="Q440" s="215">
        <v>0.0002</v>
      </c>
      <c r="R440" s="215">
        <f>Q440*H440</f>
        <v>0.048614000000000004</v>
      </c>
      <c r="S440" s="215">
        <v>0</v>
      </c>
      <c r="T440" s="216">
        <f>S440*H440</f>
        <v>0</v>
      </c>
      <c r="AR440" s="25" t="s">
        <v>160</v>
      </c>
      <c r="AT440" s="25" t="s">
        <v>155</v>
      </c>
      <c r="AU440" s="25" t="s">
        <v>86</v>
      </c>
      <c r="AY440" s="25" t="s">
        <v>153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25" t="s">
        <v>84</v>
      </c>
      <c r="BK440" s="217">
        <f>ROUND(I440*H440,2)</f>
        <v>0</v>
      </c>
      <c r="BL440" s="25" t="s">
        <v>160</v>
      </c>
      <c r="BM440" s="25" t="s">
        <v>2452</v>
      </c>
    </row>
    <row r="441" spans="2:51" s="12" customFormat="1" ht="13.5">
      <c r="B441" s="218"/>
      <c r="C441" s="219"/>
      <c r="D441" s="220" t="s">
        <v>162</v>
      </c>
      <c r="E441" s="221" t="s">
        <v>34</v>
      </c>
      <c r="F441" s="222" t="s">
        <v>2273</v>
      </c>
      <c r="G441" s="219"/>
      <c r="H441" s="223" t="s">
        <v>34</v>
      </c>
      <c r="I441" s="224"/>
      <c r="J441" s="219"/>
      <c r="K441" s="219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162</v>
      </c>
      <c r="AU441" s="229" t="s">
        <v>86</v>
      </c>
      <c r="AV441" s="12" t="s">
        <v>84</v>
      </c>
      <c r="AW441" s="12" t="s">
        <v>41</v>
      </c>
      <c r="AX441" s="12" t="s">
        <v>77</v>
      </c>
      <c r="AY441" s="229" t="s">
        <v>153</v>
      </c>
    </row>
    <row r="442" spans="2:51" s="13" customFormat="1" ht="27">
      <c r="B442" s="230"/>
      <c r="C442" s="231"/>
      <c r="D442" s="220" t="s">
        <v>162</v>
      </c>
      <c r="E442" s="232" t="s">
        <v>34</v>
      </c>
      <c r="F442" s="233" t="s">
        <v>2274</v>
      </c>
      <c r="G442" s="231"/>
      <c r="H442" s="234">
        <v>48.614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51" s="14" customFormat="1" ht="13.5">
      <c r="B443" s="241"/>
      <c r="C443" s="242"/>
      <c r="D443" s="220" t="s">
        <v>162</v>
      </c>
      <c r="E443" s="253" t="s">
        <v>34</v>
      </c>
      <c r="F443" s="254" t="s">
        <v>168</v>
      </c>
      <c r="G443" s="242"/>
      <c r="H443" s="255">
        <v>48.614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51" s="13" customFormat="1" ht="13.5">
      <c r="B444" s="230"/>
      <c r="C444" s="231"/>
      <c r="D444" s="220" t="s">
        <v>162</v>
      </c>
      <c r="E444" s="232" t="s">
        <v>34</v>
      </c>
      <c r="F444" s="233" t="s">
        <v>2449</v>
      </c>
      <c r="G444" s="231"/>
      <c r="H444" s="234">
        <v>243.07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86</v>
      </c>
      <c r="AV444" s="13" t="s">
        <v>86</v>
      </c>
      <c r="AW444" s="13" t="s">
        <v>41</v>
      </c>
      <c r="AX444" s="13" t="s">
        <v>77</v>
      </c>
      <c r="AY444" s="240" t="s">
        <v>153</v>
      </c>
    </row>
    <row r="445" spans="2:51" s="14" customFormat="1" ht="13.5">
      <c r="B445" s="241"/>
      <c r="C445" s="242"/>
      <c r="D445" s="243" t="s">
        <v>162</v>
      </c>
      <c r="E445" s="244" t="s">
        <v>34</v>
      </c>
      <c r="F445" s="245" t="s">
        <v>168</v>
      </c>
      <c r="G445" s="242"/>
      <c r="H445" s="246">
        <v>243.07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162</v>
      </c>
      <c r="AU445" s="252" t="s">
        <v>86</v>
      </c>
      <c r="AV445" s="14" t="s">
        <v>160</v>
      </c>
      <c r="AW445" s="14" t="s">
        <v>41</v>
      </c>
      <c r="AX445" s="14" t="s">
        <v>84</v>
      </c>
      <c r="AY445" s="252" t="s">
        <v>153</v>
      </c>
    </row>
    <row r="446" spans="2:65" s="1" customFormat="1" ht="31.5" customHeight="1">
      <c r="B446" s="43"/>
      <c r="C446" s="206" t="s">
        <v>484</v>
      </c>
      <c r="D446" s="206" t="s">
        <v>155</v>
      </c>
      <c r="E446" s="207" t="s">
        <v>2453</v>
      </c>
      <c r="F446" s="208" t="s">
        <v>2454</v>
      </c>
      <c r="G446" s="209" t="s">
        <v>423</v>
      </c>
      <c r="H446" s="210">
        <v>9.8</v>
      </c>
      <c r="I446" s="211"/>
      <c r="J446" s="212">
        <f>ROUND(I446*H446,2)</f>
        <v>0</v>
      </c>
      <c r="K446" s="208" t="s">
        <v>159</v>
      </c>
      <c r="L446" s="63"/>
      <c r="M446" s="213" t="s">
        <v>34</v>
      </c>
      <c r="N446" s="214" t="s">
        <v>48</v>
      </c>
      <c r="O446" s="44"/>
      <c r="P446" s="215">
        <f>O446*H446</f>
        <v>0</v>
      </c>
      <c r="Q446" s="215">
        <v>0.00096</v>
      </c>
      <c r="R446" s="215">
        <f>Q446*H446</f>
        <v>0.009408000000000001</v>
      </c>
      <c r="S446" s="215">
        <v>0.031</v>
      </c>
      <c r="T446" s="216">
        <f>S446*H446</f>
        <v>0.3038</v>
      </c>
      <c r="AR446" s="25" t="s">
        <v>160</v>
      </c>
      <c r="AT446" s="25" t="s">
        <v>155</v>
      </c>
      <c r="AU446" s="25" t="s">
        <v>86</v>
      </c>
      <c r="AY446" s="25" t="s">
        <v>153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25" t="s">
        <v>84</v>
      </c>
      <c r="BK446" s="217">
        <f>ROUND(I446*H446,2)</f>
        <v>0</v>
      </c>
      <c r="BL446" s="25" t="s">
        <v>160</v>
      </c>
      <c r="BM446" s="25" t="s">
        <v>2455</v>
      </c>
    </row>
    <row r="447" spans="2:51" s="12" customFormat="1" ht="13.5">
      <c r="B447" s="218"/>
      <c r="C447" s="219"/>
      <c r="D447" s="220" t="s">
        <v>162</v>
      </c>
      <c r="E447" s="221" t="s">
        <v>34</v>
      </c>
      <c r="F447" s="222" t="s">
        <v>2411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51" s="13" customFormat="1" ht="13.5">
      <c r="B448" s="230"/>
      <c r="C448" s="231"/>
      <c r="D448" s="220" t="s">
        <v>162</v>
      </c>
      <c r="E448" s="232" t="s">
        <v>34</v>
      </c>
      <c r="F448" s="233" t="s">
        <v>2412</v>
      </c>
      <c r="G448" s="231"/>
      <c r="H448" s="234">
        <v>9.8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51" s="14" customFormat="1" ht="13.5">
      <c r="B449" s="241"/>
      <c r="C449" s="242"/>
      <c r="D449" s="243" t="s">
        <v>162</v>
      </c>
      <c r="E449" s="244" t="s">
        <v>34</v>
      </c>
      <c r="F449" s="245" t="s">
        <v>168</v>
      </c>
      <c r="G449" s="242"/>
      <c r="H449" s="246">
        <v>9.8</v>
      </c>
      <c r="I449" s="247"/>
      <c r="J449" s="242"/>
      <c r="K449" s="242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162</v>
      </c>
      <c r="AU449" s="252" t="s">
        <v>86</v>
      </c>
      <c r="AV449" s="14" t="s">
        <v>160</v>
      </c>
      <c r="AW449" s="14" t="s">
        <v>41</v>
      </c>
      <c r="AX449" s="14" t="s">
        <v>84</v>
      </c>
      <c r="AY449" s="252" t="s">
        <v>153</v>
      </c>
    </row>
    <row r="450" spans="2:65" s="1" customFormat="1" ht="31.5" customHeight="1">
      <c r="B450" s="43"/>
      <c r="C450" s="206" t="s">
        <v>490</v>
      </c>
      <c r="D450" s="206" t="s">
        <v>155</v>
      </c>
      <c r="E450" s="207" t="s">
        <v>2456</v>
      </c>
      <c r="F450" s="208" t="s">
        <v>2457</v>
      </c>
      <c r="G450" s="209" t="s">
        <v>423</v>
      </c>
      <c r="H450" s="210">
        <v>7.934</v>
      </c>
      <c r="I450" s="211"/>
      <c r="J450" s="212">
        <f>ROUND(I450*H450,2)</f>
        <v>0</v>
      </c>
      <c r="K450" s="208" t="s">
        <v>159</v>
      </c>
      <c r="L450" s="63"/>
      <c r="M450" s="213" t="s">
        <v>34</v>
      </c>
      <c r="N450" s="214" t="s">
        <v>48</v>
      </c>
      <c r="O450" s="44"/>
      <c r="P450" s="215">
        <f>O450*H450</f>
        <v>0</v>
      </c>
      <c r="Q450" s="215">
        <v>3E-05</v>
      </c>
      <c r="R450" s="215">
        <f>Q450*H450</f>
        <v>0.00023802</v>
      </c>
      <c r="S450" s="215">
        <v>0</v>
      </c>
      <c r="T450" s="216">
        <f>S450*H450</f>
        <v>0</v>
      </c>
      <c r="AR450" s="25" t="s">
        <v>160</v>
      </c>
      <c r="AT450" s="25" t="s">
        <v>155</v>
      </c>
      <c r="AU450" s="25" t="s">
        <v>86</v>
      </c>
      <c r="AY450" s="25" t="s">
        <v>153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25" t="s">
        <v>84</v>
      </c>
      <c r="BK450" s="217">
        <f>ROUND(I450*H450,2)</f>
        <v>0</v>
      </c>
      <c r="BL450" s="25" t="s">
        <v>160</v>
      </c>
      <c r="BM450" s="25" t="s">
        <v>2458</v>
      </c>
    </row>
    <row r="451" spans="2:51" s="12" customFormat="1" ht="13.5">
      <c r="B451" s="218"/>
      <c r="C451" s="219"/>
      <c r="D451" s="220" t="s">
        <v>162</v>
      </c>
      <c r="E451" s="221" t="s">
        <v>34</v>
      </c>
      <c r="F451" s="222" t="s">
        <v>2459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2353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2417</v>
      </c>
      <c r="G453" s="231"/>
      <c r="H453" s="234">
        <v>11.667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11.667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2460</v>
      </c>
      <c r="G455" s="231"/>
      <c r="H455" s="234">
        <v>7.934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43" t="s">
        <v>162</v>
      </c>
      <c r="E456" s="244" t="s">
        <v>34</v>
      </c>
      <c r="F456" s="245" t="s">
        <v>168</v>
      </c>
      <c r="G456" s="242"/>
      <c r="H456" s="246">
        <v>7.934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84</v>
      </c>
      <c r="AY456" s="252" t="s">
        <v>153</v>
      </c>
    </row>
    <row r="457" spans="2:65" s="1" customFormat="1" ht="57" customHeight="1">
      <c r="B457" s="43"/>
      <c r="C457" s="206" t="s">
        <v>494</v>
      </c>
      <c r="D457" s="206" t="s">
        <v>155</v>
      </c>
      <c r="E457" s="207" t="s">
        <v>2461</v>
      </c>
      <c r="F457" s="208" t="s">
        <v>2462</v>
      </c>
      <c r="G457" s="209" t="s">
        <v>158</v>
      </c>
      <c r="H457" s="210">
        <v>24.307</v>
      </c>
      <c r="I457" s="211"/>
      <c r="J457" s="212">
        <f>ROUND(I457*H457,2)</f>
        <v>0</v>
      </c>
      <c r="K457" s="208" t="s">
        <v>159</v>
      </c>
      <c r="L457" s="63"/>
      <c r="M457" s="213" t="s">
        <v>34</v>
      </c>
      <c r="N457" s="214" t="s">
        <v>48</v>
      </c>
      <c r="O457" s="44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AR457" s="25" t="s">
        <v>160</v>
      </c>
      <c r="AT457" s="25" t="s">
        <v>155</v>
      </c>
      <c r="AU457" s="25" t="s">
        <v>86</v>
      </c>
      <c r="AY457" s="25" t="s">
        <v>153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25" t="s">
        <v>84</v>
      </c>
      <c r="BK457" s="217">
        <f>ROUND(I457*H457,2)</f>
        <v>0</v>
      </c>
      <c r="BL457" s="25" t="s">
        <v>160</v>
      </c>
      <c r="BM457" s="25" t="s">
        <v>2463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2272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2" customFormat="1" ht="13.5">
      <c r="B459" s="218"/>
      <c r="C459" s="219"/>
      <c r="D459" s="220" t="s">
        <v>162</v>
      </c>
      <c r="E459" s="221" t="s">
        <v>34</v>
      </c>
      <c r="F459" s="222" t="s">
        <v>2273</v>
      </c>
      <c r="G459" s="219"/>
      <c r="H459" s="223" t="s">
        <v>34</v>
      </c>
      <c r="I459" s="224"/>
      <c r="J459" s="219"/>
      <c r="K459" s="219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162</v>
      </c>
      <c r="AU459" s="229" t="s">
        <v>86</v>
      </c>
      <c r="AV459" s="12" t="s">
        <v>84</v>
      </c>
      <c r="AW459" s="12" t="s">
        <v>41</v>
      </c>
      <c r="AX459" s="12" t="s">
        <v>77</v>
      </c>
      <c r="AY459" s="229" t="s">
        <v>153</v>
      </c>
    </row>
    <row r="460" spans="2:51" s="13" customFormat="1" ht="27">
      <c r="B460" s="230"/>
      <c r="C460" s="231"/>
      <c r="D460" s="220" t="s">
        <v>162</v>
      </c>
      <c r="E460" s="232" t="s">
        <v>34</v>
      </c>
      <c r="F460" s="233" t="s">
        <v>2274</v>
      </c>
      <c r="G460" s="231"/>
      <c r="H460" s="234">
        <v>48.614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51" s="14" customFormat="1" ht="13.5">
      <c r="B461" s="241"/>
      <c r="C461" s="242"/>
      <c r="D461" s="220" t="s">
        <v>162</v>
      </c>
      <c r="E461" s="253" t="s">
        <v>34</v>
      </c>
      <c r="F461" s="254" t="s">
        <v>168</v>
      </c>
      <c r="G461" s="242"/>
      <c r="H461" s="255">
        <v>48.614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51" s="13" customFormat="1" ht="13.5">
      <c r="B462" s="230"/>
      <c r="C462" s="231"/>
      <c r="D462" s="220" t="s">
        <v>162</v>
      </c>
      <c r="E462" s="232" t="s">
        <v>34</v>
      </c>
      <c r="F462" s="233" t="s">
        <v>2275</v>
      </c>
      <c r="G462" s="231"/>
      <c r="H462" s="234">
        <v>24.307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162</v>
      </c>
      <c r="AU462" s="240" t="s">
        <v>86</v>
      </c>
      <c r="AV462" s="13" t="s">
        <v>86</v>
      </c>
      <c r="AW462" s="13" t="s">
        <v>41</v>
      </c>
      <c r="AX462" s="13" t="s">
        <v>77</v>
      </c>
      <c r="AY462" s="240" t="s">
        <v>153</v>
      </c>
    </row>
    <row r="463" spans="2:51" s="14" customFormat="1" ht="13.5">
      <c r="B463" s="241"/>
      <c r="C463" s="242"/>
      <c r="D463" s="243" t="s">
        <v>162</v>
      </c>
      <c r="E463" s="244" t="s">
        <v>34</v>
      </c>
      <c r="F463" s="245" t="s">
        <v>168</v>
      </c>
      <c r="G463" s="242"/>
      <c r="H463" s="246">
        <v>24.307</v>
      </c>
      <c r="I463" s="247"/>
      <c r="J463" s="242"/>
      <c r="K463" s="242"/>
      <c r="L463" s="248"/>
      <c r="M463" s="249"/>
      <c r="N463" s="250"/>
      <c r="O463" s="250"/>
      <c r="P463" s="250"/>
      <c r="Q463" s="250"/>
      <c r="R463" s="250"/>
      <c r="S463" s="250"/>
      <c r="T463" s="251"/>
      <c r="AT463" s="252" t="s">
        <v>162</v>
      </c>
      <c r="AU463" s="252" t="s">
        <v>86</v>
      </c>
      <c r="AV463" s="14" t="s">
        <v>160</v>
      </c>
      <c r="AW463" s="14" t="s">
        <v>41</v>
      </c>
      <c r="AX463" s="14" t="s">
        <v>84</v>
      </c>
      <c r="AY463" s="252" t="s">
        <v>153</v>
      </c>
    </row>
    <row r="464" spans="2:65" s="1" customFormat="1" ht="44.25" customHeight="1">
      <c r="B464" s="43"/>
      <c r="C464" s="206" t="s">
        <v>500</v>
      </c>
      <c r="D464" s="206" t="s">
        <v>155</v>
      </c>
      <c r="E464" s="207" t="s">
        <v>2464</v>
      </c>
      <c r="F464" s="208" t="s">
        <v>2465</v>
      </c>
      <c r="G464" s="209" t="s">
        <v>158</v>
      </c>
      <c r="H464" s="210">
        <v>29.168</v>
      </c>
      <c r="I464" s="211"/>
      <c r="J464" s="212">
        <f>ROUND(I464*H464,2)</f>
        <v>0</v>
      </c>
      <c r="K464" s="208" t="s">
        <v>159</v>
      </c>
      <c r="L464" s="63"/>
      <c r="M464" s="213" t="s">
        <v>34</v>
      </c>
      <c r="N464" s="214" t="s">
        <v>48</v>
      </c>
      <c r="O464" s="44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AR464" s="25" t="s">
        <v>160</v>
      </c>
      <c r="AT464" s="25" t="s">
        <v>155</v>
      </c>
      <c r="AU464" s="25" t="s">
        <v>86</v>
      </c>
      <c r="AY464" s="25" t="s">
        <v>153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25" t="s">
        <v>84</v>
      </c>
      <c r="BK464" s="217">
        <f>ROUND(I464*H464,2)</f>
        <v>0</v>
      </c>
      <c r="BL464" s="25" t="s">
        <v>160</v>
      </c>
      <c r="BM464" s="25" t="s">
        <v>2466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2272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2273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27">
      <c r="B467" s="230"/>
      <c r="C467" s="231"/>
      <c r="D467" s="220" t="s">
        <v>162</v>
      </c>
      <c r="E467" s="232" t="s">
        <v>34</v>
      </c>
      <c r="F467" s="233" t="s">
        <v>2274</v>
      </c>
      <c r="G467" s="231"/>
      <c r="H467" s="234">
        <v>48.614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4" customFormat="1" ht="13.5">
      <c r="B468" s="241"/>
      <c r="C468" s="242"/>
      <c r="D468" s="220" t="s">
        <v>162</v>
      </c>
      <c r="E468" s="253" t="s">
        <v>34</v>
      </c>
      <c r="F468" s="254" t="s">
        <v>168</v>
      </c>
      <c r="G468" s="242"/>
      <c r="H468" s="255">
        <v>48.614</v>
      </c>
      <c r="I468" s="247"/>
      <c r="J468" s="242"/>
      <c r="K468" s="242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162</v>
      </c>
      <c r="AU468" s="252" t="s">
        <v>86</v>
      </c>
      <c r="AV468" s="14" t="s">
        <v>160</v>
      </c>
      <c r="AW468" s="14" t="s">
        <v>41</v>
      </c>
      <c r="AX468" s="14" t="s">
        <v>77</v>
      </c>
      <c r="AY468" s="252" t="s">
        <v>153</v>
      </c>
    </row>
    <row r="469" spans="2:51" s="13" customFormat="1" ht="13.5">
      <c r="B469" s="230"/>
      <c r="C469" s="231"/>
      <c r="D469" s="220" t="s">
        <v>162</v>
      </c>
      <c r="E469" s="232" t="s">
        <v>34</v>
      </c>
      <c r="F469" s="233" t="s">
        <v>2279</v>
      </c>
      <c r="G469" s="231"/>
      <c r="H469" s="234">
        <v>29.168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51" s="14" customFormat="1" ht="13.5">
      <c r="B470" s="241"/>
      <c r="C470" s="242"/>
      <c r="D470" s="243" t="s">
        <v>162</v>
      </c>
      <c r="E470" s="244" t="s">
        <v>34</v>
      </c>
      <c r="F470" s="245" t="s">
        <v>168</v>
      </c>
      <c r="G470" s="242"/>
      <c r="H470" s="246">
        <v>29.168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84</v>
      </c>
      <c r="AY470" s="252" t="s">
        <v>153</v>
      </c>
    </row>
    <row r="471" spans="2:65" s="1" customFormat="1" ht="22.5" customHeight="1">
      <c r="B471" s="43"/>
      <c r="C471" s="206" t="s">
        <v>504</v>
      </c>
      <c r="D471" s="206" t="s">
        <v>155</v>
      </c>
      <c r="E471" s="207" t="s">
        <v>2467</v>
      </c>
      <c r="F471" s="208" t="s">
        <v>2468</v>
      </c>
      <c r="G471" s="209" t="s">
        <v>158</v>
      </c>
      <c r="H471" s="210">
        <v>48.614</v>
      </c>
      <c r="I471" s="211"/>
      <c r="J471" s="212">
        <f>ROUND(I471*H471,2)</f>
        <v>0</v>
      </c>
      <c r="K471" s="208" t="s">
        <v>34</v>
      </c>
      <c r="L471" s="63"/>
      <c r="M471" s="213" t="s">
        <v>34</v>
      </c>
      <c r="N471" s="214" t="s">
        <v>48</v>
      </c>
      <c r="O471" s="44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AR471" s="25" t="s">
        <v>160</v>
      </c>
      <c r="AT471" s="25" t="s">
        <v>155</v>
      </c>
      <c r="AU471" s="25" t="s">
        <v>86</v>
      </c>
      <c r="AY471" s="25" t="s">
        <v>153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25" t="s">
        <v>84</v>
      </c>
      <c r="BK471" s="217">
        <f>ROUND(I471*H471,2)</f>
        <v>0</v>
      </c>
      <c r="BL471" s="25" t="s">
        <v>160</v>
      </c>
      <c r="BM471" s="25" t="s">
        <v>2469</v>
      </c>
    </row>
    <row r="472" spans="2:51" s="12" customFormat="1" ht="13.5">
      <c r="B472" s="218"/>
      <c r="C472" s="219"/>
      <c r="D472" s="220" t="s">
        <v>162</v>
      </c>
      <c r="E472" s="221" t="s">
        <v>34</v>
      </c>
      <c r="F472" s="222" t="s">
        <v>2470</v>
      </c>
      <c r="G472" s="219"/>
      <c r="H472" s="223" t="s">
        <v>34</v>
      </c>
      <c r="I472" s="224"/>
      <c r="J472" s="219"/>
      <c r="K472" s="219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162</v>
      </c>
      <c r="AU472" s="229" t="s">
        <v>86</v>
      </c>
      <c r="AV472" s="12" t="s">
        <v>84</v>
      </c>
      <c r="AW472" s="12" t="s">
        <v>41</v>
      </c>
      <c r="AX472" s="12" t="s">
        <v>77</v>
      </c>
      <c r="AY472" s="229" t="s">
        <v>153</v>
      </c>
    </row>
    <row r="473" spans="2:51" s="12" customFormat="1" ht="13.5">
      <c r="B473" s="218"/>
      <c r="C473" s="219"/>
      <c r="D473" s="220" t="s">
        <v>162</v>
      </c>
      <c r="E473" s="221" t="s">
        <v>34</v>
      </c>
      <c r="F473" s="222" t="s">
        <v>2272</v>
      </c>
      <c r="G473" s="219"/>
      <c r="H473" s="223" t="s">
        <v>34</v>
      </c>
      <c r="I473" s="224"/>
      <c r="J473" s="219"/>
      <c r="K473" s="219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162</v>
      </c>
      <c r="AU473" s="229" t="s">
        <v>86</v>
      </c>
      <c r="AV473" s="12" t="s">
        <v>84</v>
      </c>
      <c r="AW473" s="12" t="s">
        <v>41</v>
      </c>
      <c r="AX473" s="12" t="s">
        <v>77</v>
      </c>
      <c r="AY473" s="229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2273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3" customFormat="1" ht="27">
      <c r="B475" s="230"/>
      <c r="C475" s="231"/>
      <c r="D475" s="220" t="s">
        <v>162</v>
      </c>
      <c r="E475" s="232" t="s">
        <v>34</v>
      </c>
      <c r="F475" s="233" t="s">
        <v>2274</v>
      </c>
      <c r="G475" s="231"/>
      <c r="H475" s="234">
        <v>48.614</v>
      </c>
      <c r="I475" s="235"/>
      <c r="J475" s="231"/>
      <c r="K475" s="231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162</v>
      </c>
      <c r="AU475" s="240" t="s">
        <v>86</v>
      </c>
      <c r="AV475" s="13" t="s">
        <v>86</v>
      </c>
      <c r="AW475" s="13" t="s">
        <v>41</v>
      </c>
      <c r="AX475" s="13" t="s">
        <v>77</v>
      </c>
      <c r="AY475" s="240" t="s">
        <v>153</v>
      </c>
    </row>
    <row r="476" spans="2:51" s="14" customFormat="1" ht="13.5">
      <c r="B476" s="241"/>
      <c r="C476" s="242"/>
      <c r="D476" s="220" t="s">
        <v>162</v>
      </c>
      <c r="E476" s="253" t="s">
        <v>34</v>
      </c>
      <c r="F476" s="254" t="s">
        <v>168</v>
      </c>
      <c r="G476" s="242"/>
      <c r="H476" s="255">
        <v>48.614</v>
      </c>
      <c r="I476" s="247"/>
      <c r="J476" s="242"/>
      <c r="K476" s="242"/>
      <c r="L476" s="248"/>
      <c r="M476" s="249"/>
      <c r="N476" s="250"/>
      <c r="O476" s="250"/>
      <c r="P476" s="250"/>
      <c r="Q476" s="250"/>
      <c r="R476" s="250"/>
      <c r="S476" s="250"/>
      <c r="T476" s="251"/>
      <c r="AT476" s="252" t="s">
        <v>162</v>
      </c>
      <c r="AU476" s="252" t="s">
        <v>86</v>
      </c>
      <c r="AV476" s="14" t="s">
        <v>160</v>
      </c>
      <c r="AW476" s="14" t="s">
        <v>41</v>
      </c>
      <c r="AX476" s="14" t="s">
        <v>77</v>
      </c>
      <c r="AY476" s="252" t="s">
        <v>153</v>
      </c>
    </row>
    <row r="477" spans="2:51" s="13" customFormat="1" ht="13.5">
      <c r="B477" s="230"/>
      <c r="C477" s="231"/>
      <c r="D477" s="220" t="s">
        <v>162</v>
      </c>
      <c r="E477" s="232" t="s">
        <v>34</v>
      </c>
      <c r="F477" s="233" t="s">
        <v>2406</v>
      </c>
      <c r="G477" s="231"/>
      <c r="H477" s="234">
        <v>48.614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162</v>
      </c>
      <c r="AU477" s="240" t="s">
        <v>86</v>
      </c>
      <c r="AV477" s="13" t="s">
        <v>86</v>
      </c>
      <c r="AW477" s="13" t="s">
        <v>41</v>
      </c>
      <c r="AX477" s="13" t="s">
        <v>77</v>
      </c>
      <c r="AY477" s="240" t="s">
        <v>153</v>
      </c>
    </row>
    <row r="478" spans="2:51" s="14" customFormat="1" ht="13.5">
      <c r="B478" s="241"/>
      <c r="C478" s="242"/>
      <c r="D478" s="220" t="s">
        <v>162</v>
      </c>
      <c r="E478" s="253" t="s">
        <v>34</v>
      </c>
      <c r="F478" s="254" t="s">
        <v>168</v>
      </c>
      <c r="G478" s="242"/>
      <c r="H478" s="255">
        <v>48.614</v>
      </c>
      <c r="I478" s="247"/>
      <c r="J478" s="242"/>
      <c r="K478" s="242"/>
      <c r="L478" s="248"/>
      <c r="M478" s="249"/>
      <c r="N478" s="250"/>
      <c r="O478" s="250"/>
      <c r="P478" s="250"/>
      <c r="Q478" s="250"/>
      <c r="R478" s="250"/>
      <c r="S478" s="250"/>
      <c r="T478" s="251"/>
      <c r="AT478" s="252" t="s">
        <v>162</v>
      </c>
      <c r="AU478" s="252" t="s">
        <v>86</v>
      </c>
      <c r="AV478" s="14" t="s">
        <v>160</v>
      </c>
      <c r="AW478" s="14" t="s">
        <v>41</v>
      </c>
      <c r="AX478" s="14" t="s">
        <v>84</v>
      </c>
      <c r="AY478" s="252" t="s">
        <v>153</v>
      </c>
    </row>
    <row r="479" spans="2:63" s="11" customFormat="1" ht="29.85" customHeight="1">
      <c r="B479" s="189"/>
      <c r="C479" s="190"/>
      <c r="D479" s="203" t="s">
        <v>76</v>
      </c>
      <c r="E479" s="204" t="s">
        <v>400</v>
      </c>
      <c r="F479" s="204" t="s">
        <v>401</v>
      </c>
      <c r="G479" s="190"/>
      <c r="H479" s="190"/>
      <c r="I479" s="193"/>
      <c r="J479" s="205">
        <f>BK479</f>
        <v>0</v>
      </c>
      <c r="K479" s="190"/>
      <c r="L479" s="195"/>
      <c r="M479" s="196"/>
      <c r="N479" s="197"/>
      <c r="O479" s="197"/>
      <c r="P479" s="198">
        <f>SUM(P480:P484)</f>
        <v>0</v>
      </c>
      <c r="Q479" s="197"/>
      <c r="R479" s="198">
        <f>SUM(R480:R484)</f>
        <v>0</v>
      </c>
      <c r="S479" s="197"/>
      <c r="T479" s="199">
        <f>SUM(T480:T484)</f>
        <v>0</v>
      </c>
      <c r="AR479" s="200" t="s">
        <v>84</v>
      </c>
      <c r="AT479" s="201" t="s">
        <v>76</v>
      </c>
      <c r="AU479" s="201" t="s">
        <v>84</v>
      </c>
      <c r="AY479" s="200" t="s">
        <v>153</v>
      </c>
      <c r="BK479" s="202">
        <f>SUM(BK480:BK484)</f>
        <v>0</v>
      </c>
    </row>
    <row r="480" spans="2:65" s="1" customFormat="1" ht="31.5" customHeight="1">
      <c r="B480" s="43"/>
      <c r="C480" s="206" t="s">
        <v>519</v>
      </c>
      <c r="D480" s="206" t="s">
        <v>155</v>
      </c>
      <c r="E480" s="207" t="s">
        <v>2471</v>
      </c>
      <c r="F480" s="208" t="s">
        <v>2472</v>
      </c>
      <c r="G480" s="209" t="s">
        <v>218</v>
      </c>
      <c r="H480" s="210">
        <v>24.975</v>
      </c>
      <c r="I480" s="211"/>
      <c r="J480" s="212">
        <f>ROUND(I480*H480,2)</f>
        <v>0</v>
      </c>
      <c r="K480" s="208" t="s">
        <v>159</v>
      </c>
      <c r="L480" s="63"/>
      <c r="M480" s="213" t="s">
        <v>34</v>
      </c>
      <c r="N480" s="214" t="s">
        <v>48</v>
      </c>
      <c r="O480" s="44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AR480" s="25" t="s">
        <v>160</v>
      </c>
      <c r="AT480" s="25" t="s">
        <v>155</v>
      </c>
      <c r="AU480" s="25" t="s">
        <v>86</v>
      </c>
      <c r="AY480" s="25" t="s">
        <v>153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25" t="s">
        <v>84</v>
      </c>
      <c r="BK480" s="217">
        <f>ROUND(I480*H480,2)</f>
        <v>0</v>
      </c>
      <c r="BL480" s="25" t="s">
        <v>160</v>
      </c>
      <c r="BM480" s="25" t="s">
        <v>2473</v>
      </c>
    </row>
    <row r="481" spans="2:65" s="1" customFormat="1" ht="31.5" customHeight="1">
      <c r="B481" s="43"/>
      <c r="C481" s="206" t="s">
        <v>523</v>
      </c>
      <c r="D481" s="206" t="s">
        <v>155</v>
      </c>
      <c r="E481" s="207" t="s">
        <v>432</v>
      </c>
      <c r="F481" s="208" t="s">
        <v>433</v>
      </c>
      <c r="G481" s="209" t="s">
        <v>218</v>
      </c>
      <c r="H481" s="210">
        <v>24.975</v>
      </c>
      <c r="I481" s="211"/>
      <c r="J481" s="212">
        <f>ROUND(I481*H481,2)</f>
        <v>0</v>
      </c>
      <c r="K481" s="208" t="s">
        <v>159</v>
      </c>
      <c r="L481" s="63"/>
      <c r="M481" s="213" t="s">
        <v>34</v>
      </c>
      <c r="N481" s="214" t="s">
        <v>48</v>
      </c>
      <c r="O481" s="44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AR481" s="25" t="s">
        <v>160</v>
      </c>
      <c r="AT481" s="25" t="s">
        <v>155</v>
      </c>
      <c r="AU481" s="25" t="s">
        <v>86</v>
      </c>
      <c r="AY481" s="25" t="s">
        <v>153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25" t="s">
        <v>84</v>
      </c>
      <c r="BK481" s="217">
        <f>ROUND(I481*H481,2)</f>
        <v>0</v>
      </c>
      <c r="BL481" s="25" t="s">
        <v>160</v>
      </c>
      <c r="BM481" s="25" t="s">
        <v>2474</v>
      </c>
    </row>
    <row r="482" spans="2:65" s="1" customFormat="1" ht="31.5" customHeight="1">
      <c r="B482" s="43"/>
      <c r="C482" s="206" t="s">
        <v>529</v>
      </c>
      <c r="D482" s="206" t="s">
        <v>155</v>
      </c>
      <c r="E482" s="207" t="s">
        <v>436</v>
      </c>
      <c r="F482" s="208" t="s">
        <v>437</v>
      </c>
      <c r="G482" s="209" t="s">
        <v>218</v>
      </c>
      <c r="H482" s="210">
        <v>474.525</v>
      </c>
      <c r="I482" s="211"/>
      <c r="J482" s="212">
        <f>ROUND(I482*H482,2)</f>
        <v>0</v>
      </c>
      <c r="K482" s="208" t="s">
        <v>159</v>
      </c>
      <c r="L482" s="63"/>
      <c r="M482" s="213" t="s">
        <v>34</v>
      </c>
      <c r="N482" s="214" t="s">
        <v>48</v>
      </c>
      <c r="O482" s="44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AR482" s="25" t="s">
        <v>160</v>
      </c>
      <c r="AT482" s="25" t="s">
        <v>155</v>
      </c>
      <c r="AU482" s="25" t="s">
        <v>86</v>
      </c>
      <c r="AY482" s="25" t="s">
        <v>153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25" t="s">
        <v>84</v>
      </c>
      <c r="BK482" s="217">
        <f>ROUND(I482*H482,2)</f>
        <v>0</v>
      </c>
      <c r="BL482" s="25" t="s">
        <v>160</v>
      </c>
      <c r="BM482" s="25" t="s">
        <v>2475</v>
      </c>
    </row>
    <row r="483" spans="2:51" s="13" customFormat="1" ht="13.5">
      <c r="B483" s="230"/>
      <c r="C483" s="231"/>
      <c r="D483" s="243" t="s">
        <v>162</v>
      </c>
      <c r="E483" s="231"/>
      <c r="F483" s="267" t="s">
        <v>2476</v>
      </c>
      <c r="G483" s="231"/>
      <c r="H483" s="268">
        <v>474.525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6</v>
      </c>
      <c r="AX483" s="13" t="s">
        <v>84</v>
      </c>
      <c r="AY483" s="240" t="s">
        <v>153</v>
      </c>
    </row>
    <row r="484" spans="2:65" s="1" customFormat="1" ht="22.5" customHeight="1">
      <c r="B484" s="43"/>
      <c r="C484" s="206" t="s">
        <v>536</v>
      </c>
      <c r="D484" s="206" t="s">
        <v>155</v>
      </c>
      <c r="E484" s="207" t="s">
        <v>2477</v>
      </c>
      <c r="F484" s="208" t="s">
        <v>2478</v>
      </c>
      <c r="G484" s="209" t="s">
        <v>218</v>
      </c>
      <c r="H484" s="210">
        <v>24.975</v>
      </c>
      <c r="I484" s="211"/>
      <c r="J484" s="212">
        <f>ROUND(I484*H484,2)</f>
        <v>0</v>
      </c>
      <c r="K484" s="208" t="s">
        <v>34</v>
      </c>
      <c r="L484" s="63"/>
      <c r="M484" s="213" t="s">
        <v>34</v>
      </c>
      <c r="N484" s="214" t="s">
        <v>48</v>
      </c>
      <c r="O484" s="44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AR484" s="25" t="s">
        <v>160</v>
      </c>
      <c r="AT484" s="25" t="s">
        <v>155</v>
      </c>
      <c r="AU484" s="25" t="s">
        <v>86</v>
      </c>
      <c r="AY484" s="25" t="s">
        <v>153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25" t="s">
        <v>84</v>
      </c>
      <c r="BK484" s="217">
        <f>ROUND(I484*H484,2)</f>
        <v>0</v>
      </c>
      <c r="BL484" s="25" t="s">
        <v>160</v>
      </c>
      <c r="BM484" s="25" t="s">
        <v>2479</v>
      </c>
    </row>
    <row r="485" spans="2:63" s="11" customFormat="1" ht="29.85" customHeight="1">
      <c r="B485" s="189"/>
      <c r="C485" s="190"/>
      <c r="D485" s="203" t="s">
        <v>76</v>
      </c>
      <c r="E485" s="204" t="s">
        <v>448</v>
      </c>
      <c r="F485" s="204" t="s">
        <v>449</v>
      </c>
      <c r="G485" s="190"/>
      <c r="H485" s="190"/>
      <c r="I485" s="193"/>
      <c r="J485" s="205">
        <f>BK485</f>
        <v>0</v>
      </c>
      <c r="K485" s="190"/>
      <c r="L485" s="195"/>
      <c r="M485" s="196"/>
      <c r="N485" s="197"/>
      <c r="O485" s="197"/>
      <c r="P485" s="198">
        <f>P486</f>
        <v>0</v>
      </c>
      <c r="Q485" s="197"/>
      <c r="R485" s="198">
        <f>R486</f>
        <v>0</v>
      </c>
      <c r="S485" s="197"/>
      <c r="T485" s="199">
        <f>T486</f>
        <v>0</v>
      </c>
      <c r="AR485" s="200" t="s">
        <v>84</v>
      </c>
      <c r="AT485" s="201" t="s">
        <v>76</v>
      </c>
      <c r="AU485" s="201" t="s">
        <v>84</v>
      </c>
      <c r="AY485" s="200" t="s">
        <v>153</v>
      </c>
      <c r="BK485" s="202">
        <f>BK486</f>
        <v>0</v>
      </c>
    </row>
    <row r="486" spans="2:65" s="1" customFormat="1" ht="44.25" customHeight="1">
      <c r="B486" s="43"/>
      <c r="C486" s="206" t="s">
        <v>590</v>
      </c>
      <c r="D486" s="206" t="s">
        <v>155</v>
      </c>
      <c r="E486" s="207" t="s">
        <v>2480</v>
      </c>
      <c r="F486" s="208" t="s">
        <v>2481</v>
      </c>
      <c r="G486" s="209" t="s">
        <v>218</v>
      </c>
      <c r="H486" s="210">
        <v>63.026</v>
      </c>
      <c r="I486" s="211"/>
      <c r="J486" s="212">
        <f>ROUND(I486*H486,2)</f>
        <v>0</v>
      </c>
      <c r="K486" s="208" t="s">
        <v>159</v>
      </c>
      <c r="L486" s="63"/>
      <c r="M486" s="213" t="s">
        <v>34</v>
      </c>
      <c r="N486" s="214" t="s">
        <v>48</v>
      </c>
      <c r="O486" s="44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AR486" s="25" t="s">
        <v>160</v>
      </c>
      <c r="AT486" s="25" t="s">
        <v>155</v>
      </c>
      <c r="AU486" s="25" t="s">
        <v>86</v>
      </c>
      <c r="AY486" s="25" t="s">
        <v>153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25" t="s">
        <v>84</v>
      </c>
      <c r="BK486" s="217">
        <f>ROUND(I486*H486,2)</f>
        <v>0</v>
      </c>
      <c r="BL486" s="25" t="s">
        <v>160</v>
      </c>
      <c r="BM486" s="25" t="s">
        <v>2482</v>
      </c>
    </row>
    <row r="487" spans="2:63" s="11" customFormat="1" ht="37.35" customHeight="1">
      <c r="B487" s="189"/>
      <c r="C487" s="190"/>
      <c r="D487" s="191" t="s">
        <v>76</v>
      </c>
      <c r="E487" s="192" t="s">
        <v>450</v>
      </c>
      <c r="F487" s="192" t="s">
        <v>451</v>
      </c>
      <c r="G487" s="190"/>
      <c r="H487" s="190"/>
      <c r="I487" s="193"/>
      <c r="J487" s="194">
        <f>BK487</f>
        <v>0</v>
      </c>
      <c r="K487" s="190"/>
      <c r="L487" s="195"/>
      <c r="M487" s="196"/>
      <c r="N487" s="197"/>
      <c r="O487" s="197"/>
      <c r="P487" s="198">
        <f>P488+P535</f>
        <v>0</v>
      </c>
      <c r="Q487" s="197"/>
      <c r="R487" s="198">
        <f>R488+R535</f>
        <v>1.306236638163</v>
      </c>
      <c r="S487" s="197"/>
      <c r="T487" s="199">
        <f>T488+T535</f>
        <v>0</v>
      </c>
      <c r="AR487" s="200" t="s">
        <v>86</v>
      </c>
      <c r="AT487" s="201" t="s">
        <v>76</v>
      </c>
      <c r="AU487" s="201" t="s">
        <v>77</v>
      </c>
      <c r="AY487" s="200" t="s">
        <v>153</v>
      </c>
      <c r="BK487" s="202">
        <f>BK488+BK535</f>
        <v>0</v>
      </c>
    </row>
    <row r="488" spans="2:63" s="11" customFormat="1" ht="19.9" customHeight="1">
      <c r="B488" s="189"/>
      <c r="C488" s="190"/>
      <c r="D488" s="203" t="s">
        <v>76</v>
      </c>
      <c r="E488" s="204" t="s">
        <v>968</v>
      </c>
      <c r="F488" s="204" t="s">
        <v>969</v>
      </c>
      <c r="G488" s="190"/>
      <c r="H488" s="190"/>
      <c r="I488" s="193"/>
      <c r="J488" s="205">
        <f>BK488</f>
        <v>0</v>
      </c>
      <c r="K488" s="190"/>
      <c r="L488" s="195"/>
      <c r="M488" s="196"/>
      <c r="N488" s="197"/>
      <c r="O488" s="197"/>
      <c r="P488" s="198">
        <f>SUM(P489:P534)</f>
        <v>0</v>
      </c>
      <c r="Q488" s="197"/>
      <c r="R488" s="198">
        <f>SUM(R489:R534)</f>
        <v>0.30476492775</v>
      </c>
      <c r="S488" s="197"/>
      <c r="T488" s="199">
        <f>SUM(T489:T534)</f>
        <v>0</v>
      </c>
      <c r="AR488" s="200" t="s">
        <v>86</v>
      </c>
      <c r="AT488" s="201" t="s">
        <v>76</v>
      </c>
      <c r="AU488" s="201" t="s">
        <v>84</v>
      </c>
      <c r="AY488" s="200" t="s">
        <v>153</v>
      </c>
      <c r="BK488" s="202">
        <f>SUM(BK489:BK534)</f>
        <v>0</v>
      </c>
    </row>
    <row r="489" spans="2:65" s="1" customFormat="1" ht="31.5" customHeight="1">
      <c r="B489" s="43"/>
      <c r="C489" s="206" t="s">
        <v>598</v>
      </c>
      <c r="D489" s="206" t="s">
        <v>155</v>
      </c>
      <c r="E489" s="207" t="s">
        <v>2483</v>
      </c>
      <c r="F489" s="208" t="s">
        <v>2484</v>
      </c>
      <c r="G489" s="209" t="s">
        <v>158</v>
      </c>
      <c r="H489" s="210">
        <v>21.876</v>
      </c>
      <c r="I489" s="211"/>
      <c r="J489" s="212">
        <f>ROUND(I489*H489,2)</f>
        <v>0</v>
      </c>
      <c r="K489" s="208" t="s">
        <v>159</v>
      </c>
      <c r="L489" s="63"/>
      <c r="M489" s="213" t="s">
        <v>34</v>
      </c>
      <c r="N489" s="214" t="s">
        <v>48</v>
      </c>
      <c r="O489" s="44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AR489" s="25" t="s">
        <v>288</v>
      </c>
      <c r="AT489" s="25" t="s">
        <v>155</v>
      </c>
      <c r="AU489" s="25" t="s">
        <v>86</v>
      </c>
      <c r="AY489" s="25" t="s">
        <v>153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25" t="s">
        <v>84</v>
      </c>
      <c r="BK489" s="217">
        <f>ROUND(I489*H489,2)</f>
        <v>0</v>
      </c>
      <c r="BL489" s="25" t="s">
        <v>288</v>
      </c>
      <c r="BM489" s="25" t="s">
        <v>2485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2272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2" customFormat="1" ht="13.5">
      <c r="B491" s="218"/>
      <c r="C491" s="219"/>
      <c r="D491" s="220" t="s">
        <v>162</v>
      </c>
      <c r="E491" s="221" t="s">
        <v>34</v>
      </c>
      <c r="F491" s="222" t="s">
        <v>2273</v>
      </c>
      <c r="G491" s="219"/>
      <c r="H491" s="223" t="s">
        <v>34</v>
      </c>
      <c r="I491" s="224"/>
      <c r="J491" s="219"/>
      <c r="K491" s="219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162</v>
      </c>
      <c r="AU491" s="229" t="s">
        <v>86</v>
      </c>
      <c r="AV491" s="12" t="s">
        <v>84</v>
      </c>
      <c r="AW491" s="12" t="s">
        <v>41</v>
      </c>
      <c r="AX491" s="12" t="s">
        <v>77</v>
      </c>
      <c r="AY491" s="229" t="s">
        <v>153</v>
      </c>
    </row>
    <row r="492" spans="2:51" s="13" customFormat="1" ht="27">
      <c r="B492" s="230"/>
      <c r="C492" s="231"/>
      <c r="D492" s="220" t="s">
        <v>162</v>
      </c>
      <c r="E492" s="232" t="s">
        <v>34</v>
      </c>
      <c r="F492" s="233" t="s">
        <v>2274</v>
      </c>
      <c r="G492" s="231"/>
      <c r="H492" s="234">
        <v>48.614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162</v>
      </c>
      <c r="AU492" s="240" t="s">
        <v>86</v>
      </c>
      <c r="AV492" s="13" t="s">
        <v>86</v>
      </c>
      <c r="AW492" s="13" t="s">
        <v>41</v>
      </c>
      <c r="AX492" s="13" t="s">
        <v>77</v>
      </c>
      <c r="AY492" s="240" t="s">
        <v>153</v>
      </c>
    </row>
    <row r="493" spans="2:51" s="14" customFormat="1" ht="13.5">
      <c r="B493" s="241"/>
      <c r="C493" s="242"/>
      <c r="D493" s="220" t="s">
        <v>162</v>
      </c>
      <c r="E493" s="253" t="s">
        <v>34</v>
      </c>
      <c r="F493" s="254" t="s">
        <v>168</v>
      </c>
      <c r="G493" s="242"/>
      <c r="H493" s="255">
        <v>48.614</v>
      </c>
      <c r="I493" s="247"/>
      <c r="J493" s="242"/>
      <c r="K493" s="242"/>
      <c r="L493" s="248"/>
      <c r="M493" s="249"/>
      <c r="N493" s="250"/>
      <c r="O493" s="250"/>
      <c r="P493" s="250"/>
      <c r="Q493" s="250"/>
      <c r="R493" s="250"/>
      <c r="S493" s="250"/>
      <c r="T493" s="251"/>
      <c r="AT493" s="252" t="s">
        <v>162</v>
      </c>
      <c r="AU493" s="252" t="s">
        <v>86</v>
      </c>
      <c r="AV493" s="14" t="s">
        <v>160</v>
      </c>
      <c r="AW493" s="14" t="s">
        <v>41</v>
      </c>
      <c r="AX493" s="14" t="s">
        <v>77</v>
      </c>
      <c r="AY493" s="252" t="s">
        <v>153</v>
      </c>
    </row>
    <row r="494" spans="2:51" s="13" customFormat="1" ht="13.5">
      <c r="B494" s="230"/>
      <c r="C494" s="231"/>
      <c r="D494" s="220" t="s">
        <v>162</v>
      </c>
      <c r="E494" s="232" t="s">
        <v>34</v>
      </c>
      <c r="F494" s="233" t="s">
        <v>2486</v>
      </c>
      <c r="G494" s="231"/>
      <c r="H494" s="234">
        <v>21.876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51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21.876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603</v>
      </c>
      <c r="D496" s="206" t="s">
        <v>155</v>
      </c>
      <c r="E496" s="207" t="s">
        <v>2487</v>
      </c>
      <c r="F496" s="208" t="s">
        <v>2488</v>
      </c>
      <c r="G496" s="209" t="s">
        <v>158</v>
      </c>
      <c r="H496" s="210">
        <v>42.051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AR496" s="25" t="s">
        <v>288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288</v>
      </c>
      <c r="BM496" s="25" t="s">
        <v>2489</v>
      </c>
    </row>
    <row r="497" spans="2:51" s="12" customFormat="1" ht="13.5">
      <c r="B497" s="218"/>
      <c r="C497" s="219"/>
      <c r="D497" s="220" t="s">
        <v>162</v>
      </c>
      <c r="E497" s="221" t="s">
        <v>34</v>
      </c>
      <c r="F497" s="222" t="s">
        <v>2272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51" s="12" customFormat="1" ht="13.5">
      <c r="B498" s="218"/>
      <c r="C498" s="219"/>
      <c r="D498" s="220" t="s">
        <v>162</v>
      </c>
      <c r="E498" s="221" t="s">
        <v>34</v>
      </c>
      <c r="F498" s="222" t="s">
        <v>2273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162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153</v>
      </c>
    </row>
    <row r="499" spans="2:51" s="13" customFormat="1" ht="27">
      <c r="B499" s="230"/>
      <c r="C499" s="231"/>
      <c r="D499" s="220" t="s">
        <v>162</v>
      </c>
      <c r="E499" s="232" t="s">
        <v>34</v>
      </c>
      <c r="F499" s="233" t="s">
        <v>2274</v>
      </c>
      <c r="G499" s="231"/>
      <c r="H499" s="234">
        <v>48.614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4" customFormat="1" ht="13.5">
      <c r="B500" s="241"/>
      <c r="C500" s="242"/>
      <c r="D500" s="220" t="s">
        <v>162</v>
      </c>
      <c r="E500" s="253" t="s">
        <v>34</v>
      </c>
      <c r="F500" s="254" t="s">
        <v>168</v>
      </c>
      <c r="G500" s="242"/>
      <c r="H500" s="255">
        <v>48.614</v>
      </c>
      <c r="I500" s="247"/>
      <c r="J500" s="242"/>
      <c r="K500" s="242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162</v>
      </c>
      <c r="AU500" s="252" t="s">
        <v>86</v>
      </c>
      <c r="AV500" s="14" t="s">
        <v>160</v>
      </c>
      <c r="AW500" s="14" t="s">
        <v>41</v>
      </c>
      <c r="AX500" s="14" t="s">
        <v>77</v>
      </c>
      <c r="AY500" s="252" t="s">
        <v>153</v>
      </c>
    </row>
    <row r="501" spans="2:51" s="13" customFormat="1" ht="13.5">
      <c r="B501" s="230"/>
      <c r="C501" s="231"/>
      <c r="D501" s="220" t="s">
        <v>162</v>
      </c>
      <c r="E501" s="232" t="s">
        <v>34</v>
      </c>
      <c r="F501" s="233" t="s">
        <v>2490</v>
      </c>
      <c r="G501" s="231"/>
      <c r="H501" s="234">
        <v>42.051</v>
      </c>
      <c r="I501" s="235"/>
      <c r="J501" s="231"/>
      <c r="K501" s="231"/>
      <c r="L501" s="236"/>
      <c r="M501" s="237"/>
      <c r="N501" s="238"/>
      <c r="O501" s="238"/>
      <c r="P501" s="238"/>
      <c r="Q501" s="238"/>
      <c r="R501" s="238"/>
      <c r="S501" s="238"/>
      <c r="T501" s="239"/>
      <c r="AT501" s="240" t="s">
        <v>162</v>
      </c>
      <c r="AU501" s="240" t="s">
        <v>86</v>
      </c>
      <c r="AV501" s="13" t="s">
        <v>86</v>
      </c>
      <c r="AW501" s="13" t="s">
        <v>41</v>
      </c>
      <c r="AX501" s="13" t="s">
        <v>77</v>
      </c>
      <c r="AY501" s="240" t="s">
        <v>153</v>
      </c>
    </row>
    <row r="502" spans="2:51" s="14" customFormat="1" ht="13.5">
      <c r="B502" s="241"/>
      <c r="C502" s="242"/>
      <c r="D502" s="243" t="s">
        <v>162</v>
      </c>
      <c r="E502" s="244" t="s">
        <v>34</v>
      </c>
      <c r="F502" s="245" t="s">
        <v>168</v>
      </c>
      <c r="G502" s="242"/>
      <c r="H502" s="246">
        <v>42.051</v>
      </c>
      <c r="I502" s="247"/>
      <c r="J502" s="242"/>
      <c r="K502" s="242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162</v>
      </c>
      <c r="AU502" s="252" t="s">
        <v>86</v>
      </c>
      <c r="AV502" s="14" t="s">
        <v>160</v>
      </c>
      <c r="AW502" s="14" t="s">
        <v>41</v>
      </c>
      <c r="AX502" s="14" t="s">
        <v>84</v>
      </c>
      <c r="AY502" s="252" t="s">
        <v>153</v>
      </c>
    </row>
    <row r="503" spans="2:65" s="1" customFormat="1" ht="44.25" customHeight="1">
      <c r="B503" s="43"/>
      <c r="C503" s="277" t="s">
        <v>609</v>
      </c>
      <c r="D503" s="277" t="s">
        <v>928</v>
      </c>
      <c r="E503" s="278" t="s">
        <v>2491</v>
      </c>
      <c r="F503" s="279" t="s">
        <v>2492</v>
      </c>
      <c r="G503" s="280" t="s">
        <v>218</v>
      </c>
      <c r="H503" s="281">
        <v>0.022</v>
      </c>
      <c r="I503" s="282"/>
      <c r="J503" s="283">
        <f>ROUND(I503*H503,2)</f>
        <v>0</v>
      </c>
      <c r="K503" s="279" t="s">
        <v>159</v>
      </c>
      <c r="L503" s="284"/>
      <c r="M503" s="285" t="s">
        <v>34</v>
      </c>
      <c r="N503" s="286" t="s">
        <v>48</v>
      </c>
      <c r="O503" s="44"/>
      <c r="P503" s="215">
        <f>O503*H503</f>
        <v>0</v>
      </c>
      <c r="Q503" s="215">
        <v>1</v>
      </c>
      <c r="R503" s="215">
        <f>Q503*H503</f>
        <v>0.022</v>
      </c>
      <c r="S503" s="215">
        <v>0</v>
      </c>
      <c r="T503" s="216">
        <f>S503*H503</f>
        <v>0</v>
      </c>
      <c r="AR503" s="25" t="s">
        <v>420</v>
      </c>
      <c r="AT503" s="25" t="s">
        <v>928</v>
      </c>
      <c r="AU503" s="25" t="s">
        <v>86</v>
      </c>
      <c r="AY503" s="25" t="s">
        <v>153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25" t="s">
        <v>84</v>
      </c>
      <c r="BK503" s="217">
        <f>ROUND(I503*H503,2)</f>
        <v>0</v>
      </c>
      <c r="BL503" s="25" t="s">
        <v>288</v>
      </c>
      <c r="BM503" s="25" t="s">
        <v>2493</v>
      </c>
    </row>
    <row r="504" spans="2:47" s="1" customFormat="1" ht="27">
      <c r="B504" s="43"/>
      <c r="C504" s="65"/>
      <c r="D504" s="220" t="s">
        <v>932</v>
      </c>
      <c r="E504" s="65"/>
      <c r="F504" s="287" t="s">
        <v>2494</v>
      </c>
      <c r="G504" s="65"/>
      <c r="H504" s="65"/>
      <c r="I504" s="174"/>
      <c r="J504" s="65"/>
      <c r="K504" s="65"/>
      <c r="L504" s="63"/>
      <c r="M504" s="288"/>
      <c r="N504" s="44"/>
      <c r="O504" s="44"/>
      <c r="P504" s="44"/>
      <c r="Q504" s="44"/>
      <c r="R504" s="44"/>
      <c r="S504" s="44"/>
      <c r="T504" s="80"/>
      <c r="AT504" s="25" t="s">
        <v>932</v>
      </c>
      <c r="AU504" s="25" t="s">
        <v>86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2495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2496</v>
      </c>
      <c r="G506" s="231"/>
      <c r="H506" s="234">
        <v>21.876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2" customFormat="1" ht="13.5">
      <c r="B507" s="218"/>
      <c r="C507" s="219"/>
      <c r="D507" s="220" t="s">
        <v>162</v>
      </c>
      <c r="E507" s="221" t="s">
        <v>34</v>
      </c>
      <c r="F507" s="222" t="s">
        <v>2497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51" s="13" customFormat="1" ht="13.5">
      <c r="B508" s="230"/>
      <c r="C508" s="231"/>
      <c r="D508" s="220" t="s">
        <v>162</v>
      </c>
      <c r="E508" s="232" t="s">
        <v>34</v>
      </c>
      <c r="F508" s="233" t="s">
        <v>2498</v>
      </c>
      <c r="G508" s="231"/>
      <c r="H508" s="234">
        <v>42.051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4" customFormat="1" ht="13.5">
      <c r="B509" s="241"/>
      <c r="C509" s="242"/>
      <c r="D509" s="220" t="s">
        <v>162</v>
      </c>
      <c r="E509" s="253" t="s">
        <v>34</v>
      </c>
      <c r="F509" s="254" t="s">
        <v>168</v>
      </c>
      <c r="G509" s="242"/>
      <c r="H509" s="255">
        <v>63.927</v>
      </c>
      <c r="I509" s="247"/>
      <c r="J509" s="242"/>
      <c r="K509" s="242"/>
      <c r="L509" s="248"/>
      <c r="M509" s="249"/>
      <c r="N509" s="250"/>
      <c r="O509" s="250"/>
      <c r="P509" s="250"/>
      <c r="Q509" s="250"/>
      <c r="R509" s="250"/>
      <c r="S509" s="250"/>
      <c r="T509" s="251"/>
      <c r="AT509" s="252" t="s">
        <v>162</v>
      </c>
      <c r="AU509" s="252" t="s">
        <v>86</v>
      </c>
      <c r="AV509" s="14" t="s">
        <v>160</v>
      </c>
      <c r="AW509" s="14" t="s">
        <v>41</v>
      </c>
      <c r="AX509" s="14" t="s">
        <v>77</v>
      </c>
      <c r="AY509" s="252" t="s">
        <v>153</v>
      </c>
    </row>
    <row r="510" spans="2:51" s="13" customFormat="1" ht="13.5">
      <c r="B510" s="230"/>
      <c r="C510" s="231"/>
      <c r="D510" s="220" t="s">
        <v>162</v>
      </c>
      <c r="E510" s="232" t="s">
        <v>34</v>
      </c>
      <c r="F510" s="233" t="s">
        <v>2499</v>
      </c>
      <c r="G510" s="231"/>
      <c r="H510" s="234">
        <v>0.022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51" s="14" customFormat="1" ht="13.5">
      <c r="B511" s="241"/>
      <c r="C511" s="242"/>
      <c r="D511" s="243" t="s">
        <v>162</v>
      </c>
      <c r="E511" s="244" t="s">
        <v>34</v>
      </c>
      <c r="F511" s="245" t="s">
        <v>168</v>
      </c>
      <c r="G511" s="242"/>
      <c r="H511" s="246">
        <v>0.022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84</v>
      </c>
      <c r="AY511" s="252" t="s">
        <v>153</v>
      </c>
    </row>
    <row r="512" spans="2:65" s="1" customFormat="1" ht="22.5" customHeight="1">
      <c r="B512" s="43"/>
      <c r="C512" s="206" t="s">
        <v>614</v>
      </c>
      <c r="D512" s="206" t="s">
        <v>155</v>
      </c>
      <c r="E512" s="207" t="s">
        <v>2500</v>
      </c>
      <c r="F512" s="208" t="s">
        <v>2501</v>
      </c>
      <c r="G512" s="209" t="s">
        <v>158</v>
      </c>
      <c r="H512" s="210">
        <v>21.876</v>
      </c>
      <c r="I512" s="211"/>
      <c r="J512" s="212">
        <f>ROUND(I512*H512,2)</f>
        <v>0</v>
      </c>
      <c r="K512" s="208" t="s">
        <v>159</v>
      </c>
      <c r="L512" s="63"/>
      <c r="M512" s="213" t="s">
        <v>34</v>
      </c>
      <c r="N512" s="214" t="s">
        <v>48</v>
      </c>
      <c r="O512" s="44"/>
      <c r="P512" s="215">
        <f>O512*H512</f>
        <v>0</v>
      </c>
      <c r="Q512" s="215">
        <v>0.00039825</v>
      </c>
      <c r="R512" s="215">
        <f>Q512*H512</f>
        <v>0.008712117</v>
      </c>
      <c r="S512" s="215">
        <v>0</v>
      </c>
      <c r="T512" s="216">
        <f>S512*H512</f>
        <v>0</v>
      </c>
      <c r="AR512" s="25" t="s">
        <v>288</v>
      </c>
      <c r="AT512" s="25" t="s">
        <v>155</v>
      </c>
      <c r="AU512" s="25" t="s">
        <v>86</v>
      </c>
      <c r="AY512" s="25" t="s">
        <v>153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25" t="s">
        <v>84</v>
      </c>
      <c r="BK512" s="217">
        <f>ROUND(I512*H512,2)</f>
        <v>0</v>
      </c>
      <c r="BL512" s="25" t="s">
        <v>288</v>
      </c>
      <c r="BM512" s="25" t="s">
        <v>2502</v>
      </c>
    </row>
    <row r="513" spans="2:51" s="12" customFormat="1" ht="13.5">
      <c r="B513" s="218"/>
      <c r="C513" s="219"/>
      <c r="D513" s="220" t="s">
        <v>162</v>
      </c>
      <c r="E513" s="221" t="s">
        <v>34</v>
      </c>
      <c r="F513" s="222" t="s">
        <v>2272</v>
      </c>
      <c r="G513" s="219"/>
      <c r="H513" s="223" t="s">
        <v>34</v>
      </c>
      <c r="I513" s="224"/>
      <c r="J513" s="219"/>
      <c r="K513" s="219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162</v>
      </c>
      <c r="AU513" s="229" t="s">
        <v>86</v>
      </c>
      <c r="AV513" s="12" t="s">
        <v>84</v>
      </c>
      <c r="AW513" s="12" t="s">
        <v>41</v>
      </c>
      <c r="AX513" s="12" t="s">
        <v>77</v>
      </c>
      <c r="AY513" s="229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2273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3" customFormat="1" ht="27">
      <c r="B515" s="230"/>
      <c r="C515" s="231"/>
      <c r="D515" s="220" t="s">
        <v>162</v>
      </c>
      <c r="E515" s="232" t="s">
        <v>34</v>
      </c>
      <c r="F515" s="233" t="s">
        <v>2274</v>
      </c>
      <c r="G515" s="231"/>
      <c r="H515" s="234">
        <v>48.614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51" s="14" customFormat="1" ht="13.5">
      <c r="B516" s="241"/>
      <c r="C516" s="242"/>
      <c r="D516" s="220" t="s">
        <v>162</v>
      </c>
      <c r="E516" s="253" t="s">
        <v>34</v>
      </c>
      <c r="F516" s="254" t="s">
        <v>168</v>
      </c>
      <c r="G516" s="242"/>
      <c r="H516" s="255">
        <v>48.614</v>
      </c>
      <c r="I516" s="247"/>
      <c r="J516" s="242"/>
      <c r="K516" s="242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162</v>
      </c>
      <c r="AU516" s="252" t="s">
        <v>86</v>
      </c>
      <c r="AV516" s="14" t="s">
        <v>160</v>
      </c>
      <c r="AW516" s="14" t="s">
        <v>41</v>
      </c>
      <c r="AX516" s="14" t="s">
        <v>77</v>
      </c>
      <c r="AY516" s="252" t="s">
        <v>153</v>
      </c>
    </row>
    <row r="517" spans="2:51" s="13" customFormat="1" ht="13.5">
      <c r="B517" s="230"/>
      <c r="C517" s="231"/>
      <c r="D517" s="220" t="s">
        <v>162</v>
      </c>
      <c r="E517" s="232" t="s">
        <v>34</v>
      </c>
      <c r="F517" s="233" t="s">
        <v>2486</v>
      </c>
      <c r="G517" s="231"/>
      <c r="H517" s="234">
        <v>21.876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51" s="14" customFormat="1" ht="13.5">
      <c r="B518" s="241"/>
      <c r="C518" s="242"/>
      <c r="D518" s="243" t="s">
        <v>162</v>
      </c>
      <c r="E518" s="244" t="s">
        <v>34</v>
      </c>
      <c r="F518" s="245" t="s">
        <v>168</v>
      </c>
      <c r="G518" s="242"/>
      <c r="H518" s="246">
        <v>21.876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162</v>
      </c>
      <c r="AU518" s="252" t="s">
        <v>86</v>
      </c>
      <c r="AV518" s="14" t="s">
        <v>160</v>
      </c>
      <c r="AW518" s="14" t="s">
        <v>41</v>
      </c>
      <c r="AX518" s="14" t="s">
        <v>84</v>
      </c>
      <c r="AY518" s="252" t="s">
        <v>153</v>
      </c>
    </row>
    <row r="519" spans="2:65" s="1" customFormat="1" ht="22.5" customHeight="1">
      <c r="B519" s="43"/>
      <c r="C519" s="206" t="s">
        <v>620</v>
      </c>
      <c r="D519" s="206" t="s">
        <v>155</v>
      </c>
      <c r="E519" s="207" t="s">
        <v>2503</v>
      </c>
      <c r="F519" s="208" t="s">
        <v>2504</v>
      </c>
      <c r="G519" s="209" t="s">
        <v>158</v>
      </c>
      <c r="H519" s="210">
        <v>42.051</v>
      </c>
      <c r="I519" s="211"/>
      <c r="J519" s="212">
        <f>ROUND(I519*H519,2)</f>
        <v>0</v>
      </c>
      <c r="K519" s="208" t="s">
        <v>159</v>
      </c>
      <c r="L519" s="63"/>
      <c r="M519" s="213" t="s">
        <v>34</v>
      </c>
      <c r="N519" s="214" t="s">
        <v>48</v>
      </c>
      <c r="O519" s="44"/>
      <c r="P519" s="215">
        <f>O519*H519</f>
        <v>0</v>
      </c>
      <c r="Q519" s="215">
        <v>0.00039825</v>
      </c>
      <c r="R519" s="215">
        <f>Q519*H519</f>
        <v>0.01674681075</v>
      </c>
      <c r="S519" s="215">
        <v>0</v>
      </c>
      <c r="T519" s="216">
        <f>S519*H519</f>
        <v>0</v>
      </c>
      <c r="AR519" s="25" t="s">
        <v>288</v>
      </c>
      <c r="AT519" s="25" t="s">
        <v>155</v>
      </c>
      <c r="AU519" s="25" t="s">
        <v>86</v>
      </c>
      <c r="AY519" s="25" t="s">
        <v>153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25" t="s">
        <v>84</v>
      </c>
      <c r="BK519" s="217">
        <f>ROUND(I519*H519,2)</f>
        <v>0</v>
      </c>
      <c r="BL519" s="25" t="s">
        <v>288</v>
      </c>
      <c r="BM519" s="25" t="s">
        <v>2505</v>
      </c>
    </row>
    <row r="520" spans="2:51" s="12" customFormat="1" ht="13.5">
      <c r="B520" s="218"/>
      <c r="C520" s="219"/>
      <c r="D520" s="220" t="s">
        <v>162</v>
      </c>
      <c r="E520" s="221" t="s">
        <v>34</v>
      </c>
      <c r="F520" s="222" t="s">
        <v>2272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2273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27">
      <c r="B522" s="230"/>
      <c r="C522" s="231"/>
      <c r="D522" s="220" t="s">
        <v>162</v>
      </c>
      <c r="E522" s="232" t="s">
        <v>34</v>
      </c>
      <c r="F522" s="233" t="s">
        <v>2274</v>
      </c>
      <c r="G522" s="231"/>
      <c r="H522" s="234">
        <v>48.614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48.614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2490</v>
      </c>
      <c r="G524" s="231"/>
      <c r="H524" s="234">
        <v>42.051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4" customFormat="1" ht="13.5">
      <c r="B525" s="241"/>
      <c r="C525" s="242"/>
      <c r="D525" s="243" t="s">
        <v>162</v>
      </c>
      <c r="E525" s="244" t="s">
        <v>34</v>
      </c>
      <c r="F525" s="245" t="s">
        <v>168</v>
      </c>
      <c r="G525" s="242"/>
      <c r="H525" s="246">
        <v>42.051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84</v>
      </c>
      <c r="AY525" s="252" t="s">
        <v>153</v>
      </c>
    </row>
    <row r="526" spans="2:65" s="1" customFormat="1" ht="44.25" customHeight="1">
      <c r="B526" s="43"/>
      <c r="C526" s="277" t="s">
        <v>927</v>
      </c>
      <c r="D526" s="277" t="s">
        <v>928</v>
      </c>
      <c r="E526" s="278" t="s">
        <v>2506</v>
      </c>
      <c r="F526" s="279" t="s">
        <v>2507</v>
      </c>
      <c r="G526" s="280" t="s">
        <v>158</v>
      </c>
      <c r="H526" s="281">
        <v>73.516</v>
      </c>
      <c r="I526" s="282"/>
      <c r="J526" s="283">
        <f>ROUND(I526*H526,2)</f>
        <v>0</v>
      </c>
      <c r="K526" s="279" t="s">
        <v>159</v>
      </c>
      <c r="L526" s="284"/>
      <c r="M526" s="285" t="s">
        <v>34</v>
      </c>
      <c r="N526" s="286" t="s">
        <v>48</v>
      </c>
      <c r="O526" s="44"/>
      <c r="P526" s="215">
        <f>O526*H526</f>
        <v>0</v>
      </c>
      <c r="Q526" s="215">
        <v>0.0035</v>
      </c>
      <c r="R526" s="215">
        <f>Q526*H526</f>
        <v>0.25730600000000003</v>
      </c>
      <c r="S526" s="215">
        <v>0</v>
      </c>
      <c r="T526" s="216">
        <f>S526*H526</f>
        <v>0</v>
      </c>
      <c r="AR526" s="25" t="s">
        <v>420</v>
      </c>
      <c r="AT526" s="25" t="s">
        <v>928</v>
      </c>
      <c r="AU526" s="25" t="s">
        <v>86</v>
      </c>
      <c r="AY526" s="25" t="s">
        <v>153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25" t="s">
        <v>84</v>
      </c>
      <c r="BK526" s="217">
        <f>ROUND(I526*H526,2)</f>
        <v>0</v>
      </c>
      <c r="BL526" s="25" t="s">
        <v>288</v>
      </c>
      <c r="BM526" s="25" t="s">
        <v>2508</v>
      </c>
    </row>
    <row r="527" spans="2:51" s="12" customFormat="1" ht="13.5">
      <c r="B527" s="218"/>
      <c r="C527" s="219"/>
      <c r="D527" s="220" t="s">
        <v>162</v>
      </c>
      <c r="E527" s="221" t="s">
        <v>34</v>
      </c>
      <c r="F527" s="222" t="s">
        <v>2495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2496</v>
      </c>
      <c r="G528" s="231"/>
      <c r="H528" s="234">
        <v>21.876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2" customFormat="1" ht="13.5">
      <c r="B529" s="218"/>
      <c r="C529" s="219"/>
      <c r="D529" s="220" t="s">
        <v>162</v>
      </c>
      <c r="E529" s="221" t="s">
        <v>34</v>
      </c>
      <c r="F529" s="222" t="s">
        <v>2497</v>
      </c>
      <c r="G529" s="219"/>
      <c r="H529" s="223" t="s">
        <v>34</v>
      </c>
      <c r="I529" s="224"/>
      <c r="J529" s="219"/>
      <c r="K529" s="219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162</v>
      </c>
      <c r="AU529" s="229" t="s">
        <v>86</v>
      </c>
      <c r="AV529" s="12" t="s">
        <v>84</v>
      </c>
      <c r="AW529" s="12" t="s">
        <v>41</v>
      </c>
      <c r="AX529" s="12" t="s">
        <v>77</v>
      </c>
      <c r="AY529" s="229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2498</v>
      </c>
      <c r="G530" s="231"/>
      <c r="H530" s="234">
        <v>42.051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4" customFormat="1" ht="13.5">
      <c r="B531" s="241"/>
      <c r="C531" s="242"/>
      <c r="D531" s="220" t="s">
        <v>162</v>
      </c>
      <c r="E531" s="253" t="s">
        <v>34</v>
      </c>
      <c r="F531" s="254" t="s">
        <v>168</v>
      </c>
      <c r="G531" s="242"/>
      <c r="H531" s="255">
        <v>63.927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51" s="13" customFormat="1" ht="13.5">
      <c r="B532" s="230"/>
      <c r="C532" s="231"/>
      <c r="D532" s="220" t="s">
        <v>162</v>
      </c>
      <c r="E532" s="232" t="s">
        <v>34</v>
      </c>
      <c r="F532" s="233" t="s">
        <v>2509</v>
      </c>
      <c r="G532" s="231"/>
      <c r="H532" s="234">
        <v>73.516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51" s="14" customFormat="1" ht="13.5">
      <c r="B533" s="241"/>
      <c r="C533" s="242"/>
      <c r="D533" s="243" t="s">
        <v>162</v>
      </c>
      <c r="E533" s="244" t="s">
        <v>34</v>
      </c>
      <c r="F533" s="245" t="s">
        <v>168</v>
      </c>
      <c r="G533" s="242"/>
      <c r="H533" s="246">
        <v>73.516</v>
      </c>
      <c r="I533" s="247"/>
      <c r="J533" s="242"/>
      <c r="K533" s="242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162</v>
      </c>
      <c r="AU533" s="252" t="s">
        <v>86</v>
      </c>
      <c r="AV533" s="14" t="s">
        <v>160</v>
      </c>
      <c r="AW533" s="14" t="s">
        <v>41</v>
      </c>
      <c r="AX533" s="14" t="s">
        <v>84</v>
      </c>
      <c r="AY533" s="252" t="s">
        <v>153</v>
      </c>
    </row>
    <row r="534" spans="2:65" s="1" customFormat="1" ht="31.5" customHeight="1">
      <c r="B534" s="43"/>
      <c r="C534" s="206" t="s">
        <v>937</v>
      </c>
      <c r="D534" s="206" t="s">
        <v>155</v>
      </c>
      <c r="E534" s="207" t="s">
        <v>2510</v>
      </c>
      <c r="F534" s="208" t="s">
        <v>2511</v>
      </c>
      <c r="G534" s="209" t="s">
        <v>982</v>
      </c>
      <c r="H534" s="289"/>
      <c r="I534" s="211"/>
      <c r="J534" s="212">
        <f>ROUND(I534*H534,2)</f>
        <v>0</v>
      </c>
      <c r="K534" s="208" t="s">
        <v>159</v>
      </c>
      <c r="L534" s="63"/>
      <c r="M534" s="213" t="s">
        <v>34</v>
      </c>
      <c r="N534" s="214" t="s">
        <v>48</v>
      </c>
      <c r="O534" s="44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AR534" s="25" t="s">
        <v>288</v>
      </c>
      <c r="AT534" s="25" t="s">
        <v>155</v>
      </c>
      <c r="AU534" s="25" t="s">
        <v>86</v>
      </c>
      <c r="AY534" s="25" t="s">
        <v>153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25" t="s">
        <v>84</v>
      </c>
      <c r="BK534" s="217">
        <f>ROUND(I534*H534,2)</f>
        <v>0</v>
      </c>
      <c r="BL534" s="25" t="s">
        <v>288</v>
      </c>
      <c r="BM534" s="25" t="s">
        <v>2512</v>
      </c>
    </row>
    <row r="535" spans="2:63" s="11" customFormat="1" ht="29.85" customHeight="1">
      <c r="B535" s="189"/>
      <c r="C535" s="190"/>
      <c r="D535" s="203" t="s">
        <v>76</v>
      </c>
      <c r="E535" s="204" t="s">
        <v>1763</v>
      </c>
      <c r="F535" s="204" t="s">
        <v>1764</v>
      </c>
      <c r="G535" s="190"/>
      <c r="H535" s="190"/>
      <c r="I535" s="193"/>
      <c r="J535" s="205">
        <f>BK535</f>
        <v>0</v>
      </c>
      <c r="K535" s="190"/>
      <c r="L535" s="195"/>
      <c r="M535" s="196"/>
      <c r="N535" s="197"/>
      <c r="O535" s="197"/>
      <c r="P535" s="198">
        <f>SUM(P536:P543)</f>
        <v>0</v>
      </c>
      <c r="Q535" s="197"/>
      <c r="R535" s="198">
        <f>SUM(R536:R543)</f>
        <v>1.001471710413</v>
      </c>
      <c r="S535" s="197"/>
      <c r="T535" s="199">
        <f>SUM(T536:T543)</f>
        <v>0</v>
      </c>
      <c r="AR535" s="200" t="s">
        <v>86</v>
      </c>
      <c r="AT535" s="201" t="s">
        <v>76</v>
      </c>
      <c r="AU535" s="201" t="s">
        <v>84</v>
      </c>
      <c r="AY535" s="200" t="s">
        <v>153</v>
      </c>
      <c r="BK535" s="202">
        <f>SUM(BK536:BK543)</f>
        <v>0</v>
      </c>
    </row>
    <row r="536" spans="2:65" s="1" customFormat="1" ht="31.5" customHeight="1">
      <c r="B536" s="43"/>
      <c r="C536" s="206" t="s">
        <v>944</v>
      </c>
      <c r="D536" s="206" t="s">
        <v>155</v>
      </c>
      <c r="E536" s="207" t="s">
        <v>2513</v>
      </c>
      <c r="F536" s="208" t="s">
        <v>2514</v>
      </c>
      <c r="G536" s="209" t="s">
        <v>158</v>
      </c>
      <c r="H536" s="210">
        <v>24.307</v>
      </c>
      <c r="I536" s="211"/>
      <c r="J536" s="212">
        <f>ROUND(I536*H536,2)</f>
        <v>0</v>
      </c>
      <c r="K536" s="208" t="s">
        <v>159</v>
      </c>
      <c r="L536" s="63"/>
      <c r="M536" s="213" t="s">
        <v>34</v>
      </c>
      <c r="N536" s="214" t="s">
        <v>48</v>
      </c>
      <c r="O536" s="44"/>
      <c r="P536" s="215">
        <f>O536*H536</f>
        <v>0</v>
      </c>
      <c r="Q536" s="215">
        <v>0.041200959</v>
      </c>
      <c r="R536" s="215">
        <f>Q536*H536</f>
        <v>1.001471710413</v>
      </c>
      <c r="S536" s="215">
        <v>0</v>
      </c>
      <c r="T536" s="216">
        <f>S536*H536</f>
        <v>0</v>
      </c>
      <c r="AR536" s="25" t="s">
        <v>288</v>
      </c>
      <c r="AT536" s="25" t="s">
        <v>155</v>
      </c>
      <c r="AU536" s="25" t="s">
        <v>86</v>
      </c>
      <c r="AY536" s="25" t="s">
        <v>153</v>
      </c>
      <c r="BE536" s="217">
        <f>IF(N536="základní",J536,0)</f>
        <v>0</v>
      </c>
      <c r="BF536" s="217">
        <f>IF(N536="snížená",J536,0)</f>
        <v>0</v>
      </c>
      <c r="BG536" s="217">
        <f>IF(N536="zákl. přenesená",J536,0)</f>
        <v>0</v>
      </c>
      <c r="BH536" s="217">
        <f>IF(N536="sníž. přenesená",J536,0)</f>
        <v>0</v>
      </c>
      <c r="BI536" s="217">
        <f>IF(N536="nulová",J536,0)</f>
        <v>0</v>
      </c>
      <c r="BJ536" s="25" t="s">
        <v>84</v>
      </c>
      <c r="BK536" s="217">
        <f>ROUND(I536*H536,2)</f>
        <v>0</v>
      </c>
      <c r="BL536" s="25" t="s">
        <v>288</v>
      </c>
      <c r="BM536" s="25" t="s">
        <v>2515</v>
      </c>
    </row>
    <row r="537" spans="2:51" s="12" customFormat="1" ht="13.5">
      <c r="B537" s="218"/>
      <c r="C537" s="219"/>
      <c r="D537" s="220" t="s">
        <v>162</v>
      </c>
      <c r="E537" s="221" t="s">
        <v>34</v>
      </c>
      <c r="F537" s="222" t="s">
        <v>2272</v>
      </c>
      <c r="G537" s="219"/>
      <c r="H537" s="223" t="s">
        <v>34</v>
      </c>
      <c r="I537" s="224"/>
      <c r="J537" s="219"/>
      <c r="K537" s="219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162</v>
      </c>
      <c r="AU537" s="229" t="s">
        <v>86</v>
      </c>
      <c r="AV537" s="12" t="s">
        <v>84</v>
      </c>
      <c r="AW537" s="12" t="s">
        <v>41</v>
      </c>
      <c r="AX537" s="12" t="s">
        <v>77</v>
      </c>
      <c r="AY537" s="229" t="s">
        <v>153</v>
      </c>
    </row>
    <row r="538" spans="2:51" s="12" customFormat="1" ht="13.5">
      <c r="B538" s="218"/>
      <c r="C538" s="219"/>
      <c r="D538" s="220" t="s">
        <v>162</v>
      </c>
      <c r="E538" s="221" t="s">
        <v>34</v>
      </c>
      <c r="F538" s="222" t="s">
        <v>2273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51" s="13" customFormat="1" ht="27">
      <c r="B539" s="230"/>
      <c r="C539" s="231"/>
      <c r="D539" s="220" t="s">
        <v>162</v>
      </c>
      <c r="E539" s="232" t="s">
        <v>34</v>
      </c>
      <c r="F539" s="233" t="s">
        <v>2274</v>
      </c>
      <c r="G539" s="231"/>
      <c r="H539" s="234">
        <v>48.614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51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48.614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2275</v>
      </c>
      <c r="G541" s="231"/>
      <c r="H541" s="234">
        <v>24.307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43" t="s">
        <v>162</v>
      </c>
      <c r="E542" s="244" t="s">
        <v>34</v>
      </c>
      <c r="F542" s="245" t="s">
        <v>168</v>
      </c>
      <c r="G542" s="242"/>
      <c r="H542" s="246">
        <v>24.307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84</v>
      </c>
      <c r="AY542" s="252" t="s">
        <v>153</v>
      </c>
    </row>
    <row r="543" spans="2:65" s="1" customFormat="1" ht="44.25" customHeight="1">
      <c r="B543" s="43"/>
      <c r="C543" s="206" t="s">
        <v>955</v>
      </c>
      <c r="D543" s="206" t="s">
        <v>155</v>
      </c>
      <c r="E543" s="207" t="s">
        <v>2516</v>
      </c>
      <c r="F543" s="208" t="s">
        <v>2517</v>
      </c>
      <c r="G543" s="209" t="s">
        <v>982</v>
      </c>
      <c r="H543" s="289"/>
      <c r="I543" s="211"/>
      <c r="J543" s="212">
        <f>ROUND(I543*H543,2)</f>
        <v>0</v>
      </c>
      <c r="K543" s="208" t="s">
        <v>159</v>
      </c>
      <c r="L543" s="63"/>
      <c r="M543" s="213" t="s">
        <v>34</v>
      </c>
      <c r="N543" s="290" t="s">
        <v>48</v>
      </c>
      <c r="O543" s="291"/>
      <c r="P543" s="292">
        <f>O543*H543</f>
        <v>0</v>
      </c>
      <c r="Q543" s="292">
        <v>0</v>
      </c>
      <c r="R543" s="292">
        <f>Q543*H543</f>
        <v>0</v>
      </c>
      <c r="S543" s="292">
        <v>0</v>
      </c>
      <c r="T543" s="293">
        <f>S543*H543</f>
        <v>0</v>
      </c>
      <c r="AR543" s="25" t="s">
        <v>288</v>
      </c>
      <c r="AT543" s="25" t="s">
        <v>155</v>
      </c>
      <c r="AU543" s="25" t="s">
        <v>86</v>
      </c>
      <c r="AY543" s="25" t="s">
        <v>153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84</v>
      </c>
      <c r="BK543" s="217">
        <f>ROUND(I543*H543,2)</f>
        <v>0</v>
      </c>
      <c r="BL543" s="25" t="s">
        <v>288</v>
      </c>
      <c r="BM543" s="25" t="s">
        <v>2518</v>
      </c>
    </row>
    <row r="544" spans="2:12" s="1" customFormat="1" ht="6.95" customHeight="1">
      <c r="B544" s="58"/>
      <c r="C544" s="59"/>
      <c r="D544" s="59"/>
      <c r="E544" s="59"/>
      <c r="F544" s="59"/>
      <c r="G544" s="59"/>
      <c r="H544" s="59"/>
      <c r="I544" s="150"/>
      <c r="J544" s="59"/>
      <c r="K544" s="59"/>
      <c r="L544" s="63"/>
    </row>
  </sheetData>
  <sheetProtection password="CC35" sheet="1" objects="1" scenarios="1" formatCells="0" formatColumns="0" formatRows="0" sort="0" autoFilter="0"/>
  <autoFilter ref="C101:K543"/>
  <mergeCells count="15">
    <mergeCell ref="E92:H92"/>
    <mergeCell ref="E90:H90"/>
    <mergeCell ref="E94:H94"/>
    <mergeCell ref="G1:H1"/>
    <mergeCell ref="L2:V2"/>
    <mergeCell ref="E49:H49"/>
    <mergeCell ref="E53:H53"/>
    <mergeCell ref="E51:H51"/>
    <mergeCell ref="E55:H55"/>
    <mergeCell ref="E88:H88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2519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10.8.2017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ROUND(SUM(BE79:BE113),2)</f>
        <v>0</v>
      </c>
      <c r="G30" s="44"/>
      <c r="H30" s="44"/>
      <c r="I30" s="142">
        <v>0.21</v>
      </c>
      <c r="J30" s="141">
        <f>ROUND(ROUND((SUM(BE79:BE113)),2)*I30,2)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ROUND(SUM(BF79:BF113),2)</f>
        <v>0</v>
      </c>
      <c r="G31" s="44"/>
      <c r="H31" s="44"/>
      <c r="I31" s="142">
        <v>0.15</v>
      </c>
      <c r="J31" s="141">
        <f>ROUND(ROUND((SUM(BF79:BF113)),2)*I31,2)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ROUND(SUM(BG79:BG113),2)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ROUND(SUM(BH79:BH113),2)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ROUND(SUM(BI79:BI113),2)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1.2 - Stavebně-konstrukční řešení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10.8.2017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124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11" s="9" customFormat="1" ht="19.9" customHeight="1">
      <c r="B58" s="167"/>
      <c r="C58" s="168"/>
      <c r="D58" s="169" t="s">
        <v>629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11" s="9" customFormat="1" ht="19.9" customHeight="1">
      <c r="B59" s="167"/>
      <c r="C59" s="168"/>
      <c r="D59" s="169" t="s">
        <v>128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11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11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12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12" s="1" customFormat="1" ht="36.95" customHeight="1">
      <c r="B66" s="43"/>
      <c r="C66" s="64" t="s">
        <v>137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12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12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12" s="1" customFormat="1" ht="22.5" customHeight="1">
      <c r="B69" s="43"/>
      <c r="C69" s="65"/>
      <c r="D69" s="65"/>
      <c r="E69" s="419" t="str">
        <f>E7</f>
        <v>Obnova Goethovy vyhlídky část 1- objekt vyhlídky</v>
      </c>
      <c r="F69" s="420"/>
      <c r="G69" s="420"/>
      <c r="H69" s="420"/>
      <c r="I69" s="174"/>
      <c r="J69" s="65"/>
      <c r="K69" s="65"/>
      <c r="L69" s="63"/>
    </row>
    <row r="70" spans="2:12" s="1" customFormat="1" ht="14.45" customHeight="1">
      <c r="B70" s="43"/>
      <c r="C70" s="67" t="s">
        <v>115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23.25" customHeight="1">
      <c r="B71" s="43"/>
      <c r="C71" s="65"/>
      <c r="D71" s="65"/>
      <c r="E71" s="390" t="str">
        <f>E9</f>
        <v>1.2 - Stavebně-konstrukční řešení</v>
      </c>
      <c r="F71" s="421"/>
      <c r="G71" s="421"/>
      <c r="H71" s="421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10.8.2017</v>
      </c>
      <c r="K73" s="65"/>
      <c r="L73" s="63"/>
    </row>
    <row r="74" spans="2:12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12" s="1" customFormat="1" ht="13.5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12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12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20" s="10" customFormat="1" ht="29.25" customHeight="1">
      <c r="B78" s="179"/>
      <c r="C78" s="180" t="s">
        <v>138</v>
      </c>
      <c r="D78" s="181" t="s">
        <v>62</v>
      </c>
      <c r="E78" s="181" t="s">
        <v>58</v>
      </c>
      <c r="F78" s="181" t="s">
        <v>139</v>
      </c>
      <c r="G78" s="181" t="s">
        <v>140</v>
      </c>
      <c r="H78" s="181" t="s">
        <v>141</v>
      </c>
      <c r="I78" s="182" t="s">
        <v>142</v>
      </c>
      <c r="J78" s="181" t="s">
        <v>121</v>
      </c>
      <c r="K78" s="183" t="s">
        <v>143</v>
      </c>
      <c r="L78" s="184"/>
      <c r="M78" s="83" t="s">
        <v>144</v>
      </c>
      <c r="N78" s="84" t="s">
        <v>47</v>
      </c>
      <c r="O78" s="84" t="s">
        <v>145</v>
      </c>
      <c r="P78" s="84" t="s">
        <v>146</v>
      </c>
      <c r="Q78" s="84" t="s">
        <v>147</v>
      </c>
      <c r="R78" s="84" t="s">
        <v>148</v>
      </c>
      <c r="S78" s="84" t="s">
        <v>149</v>
      </c>
      <c r="T78" s="85" t="s">
        <v>150</v>
      </c>
    </row>
    <row r="79" spans="2:63" s="1" customFormat="1" ht="29.25" customHeight="1">
      <c r="B79" s="43"/>
      <c r="C79" s="89" t="s">
        <v>122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123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151</v>
      </c>
      <c r="F80" s="192" t="s">
        <v>152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153</v>
      </c>
      <c r="BK80" s="202">
        <f>BK81+BK112</f>
        <v>0</v>
      </c>
    </row>
    <row r="81" spans="2:63" s="11" customFormat="1" ht="19.9" customHeight="1">
      <c r="B81" s="189"/>
      <c r="C81" s="190"/>
      <c r="D81" s="203" t="s">
        <v>76</v>
      </c>
      <c r="E81" s="204" t="s">
        <v>160</v>
      </c>
      <c r="F81" s="204" t="s">
        <v>684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153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155</v>
      </c>
      <c r="E82" s="207" t="s">
        <v>2520</v>
      </c>
      <c r="F82" s="208" t="s">
        <v>2521</v>
      </c>
      <c r="G82" s="209" t="s">
        <v>171</v>
      </c>
      <c r="H82" s="210">
        <v>6.976</v>
      </c>
      <c r="I82" s="211"/>
      <c r="J82" s="212">
        <f>ROUND(I82*H82,2)</f>
        <v>0</v>
      </c>
      <c r="K82" s="208" t="s">
        <v>159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2.4534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160</v>
      </c>
      <c r="AT82" s="25" t="s">
        <v>155</v>
      </c>
      <c r="AU82" s="25" t="s">
        <v>86</v>
      </c>
      <c r="AY82" s="25" t="s">
        <v>153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160</v>
      </c>
      <c r="BM82" s="25" t="s">
        <v>2522</v>
      </c>
    </row>
    <row r="83" spans="2:51" s="12" customFormat="1" ht="13.5">
      <c r="B83" s="218"/>
      <c r="C83" s="219"/>
      <c r="D83" s="220" t="s">
        <v>162</v>
      </c>
      <c r="E83" s="221" t="s">
        <v>34</v>
      </c>
      <c r="F83" s="222" t="s">
        <v>2523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162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153</v>
      </c>
    </row>
    <row r="84" spans="2:51" s="13" customFormat="1" ht="13.5">
      <c r="B84" s="230"/>
      <c r="C84" s="231"/>
      <c r="D84" s="220" t="s">
        <v>162</v>
      </c>
      <c r="E84" s="232" t="s">
        <v>34</v>
      </c>
      <c r="F84" s="233" t="s">
        <v>2524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162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153</v>
      </c>
    </row>
    <row r="85" spans="2:51" s="12" customFormat="1" ht="13.5">
      <c r="B85" s="218"/>
      <c r="C85" s="219"/>
      <c r="D85" s="220" t="s">
        <v>162</v>
      </c>
      <c r="E85" s="221" t="s">
        <v>34</v>
      </c>
      <c r="F85" s="222" t="s">
        <v>2525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162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153</v>
      </c>
    </row>
    <row r="86" spans="2:51" s="13" customFormat="1" ht="13.5">
      <c r="B86" s="230"/>
      <c r="C86" s="231"/>
      <c r="D86" s="220" t="s">
        <v>162</v>
      </c>
      <c r="E86" s="232" t="s">
        <v>34</v>
      </c>
      <c r="F86" s="233" t="s">
        <v>2526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162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153</v>
      </c>
    </row>
    <row r="87" spans="2:51" s="13" customFormat="1" ht="13.5">
      <c r="B87" s="230"/>
      <c r="C87" s="231"/>
      <c r="D87" s="220" t="s">
        <v>162</v>
      </c>
      <c r="E87" s="232" t="s">
        <v>34</v>
      </c>
      <c r="F87" s="233" t="s">
        <v>2527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162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153</v>
      </c>
    </row>
    <row r="88" spans="2:51" s="14" customFormat="1" ht="13.5">
      <c r="B88" s="241"/>
      <c r="C88" s="242"/>
      <c r="D88" s="243" t="s">
        <v>162</v>
      </c>
      <c r="E88" s="244" t="s">
        <v>34</v>
      </c>
      <c r="F88" s="245" t="s">
        <v>168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162</v>
      </c>
      <c r="AU88" s="252" t="s">
        <v>86</v>
      </c>
      <c r="AV88" s="14" t="s">
        <v>160</v>
      </c>
      <c r="AW88" s="14" t="s">
        <v>41</v>
      </c>
      <c r="AX88" s="14" t="s">
        <v>84</v>
      </c>
      <c r="AY88" s="252" t="s">
        <v>153</v>
      </c>
    </row>
    <row r="89" spans="2:65" s="1" customFormat="1" ht="22.5" customHeight="1">
      <c r="B89" s="43"/>
      <c r="C89" s="206" t="s">
        <v>86</v>
      </c>
      <c r="D89" s="206" t="s">
        <v>155</v>
      </c>
      <c r="E89" s="207" t="s">
        <v>2528</v>
      </c>
      <c r="F89" s="208" t="s">
        <v>2529</v>
      </c>
      <c r="G89" s="209" t="s">
        <v>158</v>
      </c>
      <c r="H89" s="210">
        <v>34.88</v>
      </c>
      <c r="I89" s="211"/>
      <c r="J89" s="212">
        <f>ROUND(I89*H89,2)</f>
        <v>0</v>
      </c>
      <c r="K89" s="208" t="s">
        <v>159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0.00519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160</v>
      </c>
      <c r="AT89" s="25" t="s">
        <v>155</v>
      </c>
      <c r="AU89" s="25" t="s">
        <v>86</v>
      </c>
      <c r="AY89" s="25" t="s">
        <v>153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160</v>
      </c>
      <c r="BM89" s="25" t="s">
        <v>2530</v>
      </c>
    </row>
    <row r="90" spans="2:51" s="12" customFormat="1" ht="13.5">
      <c r="B90" s="218"/>
      <c r="C90" s="219"/>
      <c r="D90" s="220" t="s">
        <v>162</v>
      </c>
      <c r="E90" s="221" t="s">
        <v>34</v>
      </c>
      <c r="F90" s="222" t="s">
        <v>2523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162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153</v>
      </c>
    </row>
    <row r="91" spans="2:51" s="13" customFormat="1" ht="13.5">
      <c r="B91" s="230"/>
      <c r="C91" s="231"/>
      <c r="D91" s="220" t="s">
        <v>162</v>
      </c>
      <c r="E91" s="232" t="s">
        <v>34</v>
      </c>
      <c r="F91" s="233" t="s">
        <v>2531</v>
      </c>
      <c r="G91" s="231"/>
      <c r="H91" s="234">
        <v>17.6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162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153</v>
      </c>
    </row>
    <row r="92" spans="2:51" s="12" customFormat="1" ht="13.5">
      <c r="B92" s="218"/>
      <c r="C92" s="219"/>
      <c r="D92" s="220" t="s">
        <v>162</v>
      </c>
      <c r="E92" s="221" t="s">
        <v>34</v>
      </c>
      <c r="F92" s="222" t="s">
        <v>2525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51" s="13" customFormat="1" ht="13.5">
      <c r="B93" s="230"/>
      <c r="C93" s="231"/>
      <c r="D93" s="220" t="s">
        <v>162</v>
      </c>
      <c r="E93" s="232" t="s">
        <v>34</v>
      </c>
      <c r="F93" s="233" t="s">
        <v>2532</v>
      </c>
      <c r="G93" s="231"/>
      <c r="H93" s="234">
        <v>8.7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162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153</v>
      </c>
    </row>
    <row r="94" spans="2:51" s="13" customFormat="1" ht="13.5">
      <c r="B94" s="230"/>
      <c r="C94" s="231"/>
      <c r="D94" s="220" t="s">
        <v>162</v>
      </c>
      <c r="E94" s="232" t="s">
        <v>34</v>
      </c>
      <c r="F94" s="233" t="s">
        <v>2533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51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34.88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22.5" customHeight="1">
      <c r="B96" s="43"/>
      <c r="C96" s="206" t="s">
        <v>95</v>
      </c>
      <c r="D96" s="206" t="s">
        <v>155</v>
      </c>
      <c r="E96" s="207" t="s">
        <v>2534</v>
      </c>
      <c r="F96" s="208" t="s">
        <v>2535</v>
      </c>
      <c r="G96" s="209" t="s">
        <v>158</v>
      </c>
      <c r="H96" s="210">
        <v>34.88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160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160</v>
      </c>
      <c r="BM96" s="25" t="s">
        <v>2536</v>
      </c>
    </row>
    <row r="97" spans="2:51" s="12" customFormat="1" ht="13.5">
      <c r="B97" s="218"/>
      <c r="C97" s="219"/>
      <c r="D97" s="220" t="s">
        <v>162</v>
      </c>
      <c r="E97" s="221" t="s">
        <v>34</v>
      </c>
      <c r="F97" s="222" t="s">
        <v>2523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162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153</v>
      </c>
    </row>
    <row r="98" spans="2:51" s="13" customFormat="1" ht="13.5">
      <c r="B98" s="230"/>
      <c r="C98" s="231"/>
      <c r="D98" s="220" t="s">
        <v>162</v>
      </c>
      <c r="E98" s="232" t="s">
        <v>34</v>
      </c>
      <c r="F98" s="233" t="s">
        <v>2531</v>
      </c>
      <c r="G98" s="231"/>
      <c r="H98" s="234">
        <v>17.6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51" s="12" customFormat="1" ht="13.5">
      <c r="B99" s="218"/>
      <c r="C99" s="219"/>
      <c r="D99" s="220" t="s">
        <v>162</v>
      </c>
      <c r="E99" s="221" t="s">
        <v>34</v>
      </c>
      <c r="F99" s="222" t="s">
        <v>2525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51" s="13" customFormat="1" ht="13.5">
      <c r="B100" s="230"/>
      <c r="C100" s="231"/>
      <c r="D100" s="220" t="s">
        <v>162</v>
      </c>
      <c r="E100" s="232" t="s">
        <v>34</v>
      </c>
      <c r="F100" s="233" t="s">
        <v>2532</v>
      </c>
      <c r="G100" s="231"/>
      <c r="H100" s="234">
        <v>8.7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51" s="13" customFormat="1" ht="13.5">
      <c r="B101" s="230"/>
      <c r="C101" s="231"/>
      <c r="D101" s="220" t="s">
        <v>162</v>
      </c>
      <c r="E101" s="232" t="s">
        <v>34</v>
      </c>
      <c r="F101" s="233" t="s">
        <v>2533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51" s="14" customFormat="1" ht="13.5">
      <c r="B102" s="241"/>
      <c r="C102" s="242"/>
      <c r="D102" s="243" t="s">
        <v>162</v>
      </c>
      <c r="E102" s="244" t="s">
        <v>34</v>
      </c>
      <c r="F102" s="245" t="s">
        <v>168</v>
      </c>
      <c r="G102" s="242"/>
      <c r="H102" s="246">
        <v>34.88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162</v>
      </c>
      <c r="AU102" s="252" t="s">
        <v>86</v>
      </c>
      <c r="AV102" s="14" t="s">
        <v>160</v>
      </c>
      <c r="AW102" s="14" t="s">
        <v>41</v>
      </c>
      <c r="AX102" s="14" t="s">
        <v>84</v>
      </c>
      <c r="AY102" s="252" t="s">
        <v>153</v>
      </c>
    </row>
    <row r="103" spans="2:65" s="1" customFormat="1" ht="22.5" customHeight="1">
      <c r="B103" s="43"/>
      <c r="C103" s="206" t="s">
        <v>160</v>
      </c>
      <c r="D103" s="206" t="s">
        <v>155</v>
      </c>
      <c r="E103" s="207" t="s">
        <v>2537</v>
      </c>
      <c r="F103" s="208" t="s">
        <v>2538</v>
      </c>
      <c r="G103" s="209" t="s">
        <v>218</v>
      </c>
      <c r="H103" s="210">
        <v>1.217</v>
      </c>
      <c r="I103" s="211"/>
      <c r="J103" s="212">
        <f>ROUND(I103*H103,2)</f>
        <v>0</v>
      </c>
      <c r="K103" s="208" t="s">
        <v>159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1.05256</v>
      </c>
      <c r="R103" s="215">
        <f>Q103*H103</f>
        <v>1.28096552</v>
      </c>
      <c r="S103" s="215">
        <v>0</v>
      </c>
      <c r="T103" s="216">
        <f>S103*H103</f>
        <v>0</v>
      </c>
      <c r="AR103" s="25" t="s">
        <v>160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160</v>
      </c>
      <c r="BM103" s="25" t="s">
        <v>2539</v>
      </c>
    </row>
    <row r="104" spans="2:51" s="12" customFormat="1" ht="13.5">
      <c r="B104" s="218"/>
      <c r="C104" s="219"/>
      <c r="D104" s="220" t="s">
        <v>162</v>
      </c>
      <c r="E104" s="221" t="s">
        <v>34</v>
      </c>
      <c r="F104" s="222" t="s">
        <v>2540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162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153</v>
      </c>
    </row>
    <row r="105" spans="2:51" s="12" customFormat="1" ht="13.5">
      <c r="B105" s="218"/>
      <c r="C105" s="219"/>
      <c r="D105" s="220" t="s">
        <v>162</v>
      </c>
      <c r="E105" s="221" t="s">
        <v>34</v>
      </c>
      <c r="F105" s="222" t="s">
        <v>2541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162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153</v>
      </c>
    </row>
    <row r="106" spans="2:51" s="13" customFormat="1" ht="13.5">
      <c r="B106" s="230"/>
      <c r="C106" s="231"/>
      <c r="D106" s="220" t="s">
        <v>162</v>
      </c>
      <c r="E106" s="232" t="s">
        <v>34</v>
      </c>
      <c r="F106" s="233" t="s">
        <v>2542</v>
      </c>
      <c r="G106" s="231"/>
      <c r="H106" s="234">
        <v>431.595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51" s="12" customFormat="1" ht="13.5">
      <c r="B107" s="218"/>
      <c r="C107" s="219"/>
      <c r="D107" s="220" t="s">
        <v>162</v>
      </c>
      <c r="E107" s="221" t="s">
        <v>34</v>
      </c>
      <c r="F107" s="222" t="s">
        <v>2543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51" s="13" customFormat="1" ht="13.5">
      <c r="B108" s="230"/>
      <c r="C108" s="231"/>
      <c r="D108" s="220" t="s">
        <v>162</v>
      </c>
      <c r="E108" s="232" t="s">
        <v>34</v>
      </c>
      <c r="F108" s="233" t="s">
        <v>2544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51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51" s="13" customFormat="1" ht="13.5">
      <c r="B110" s="230"/>
      <c r="C110" s="231"/>
      <c r="D110" s="220" t="s">
        <v>162</v>
      </c>
      <c r="E110" s="232" t="s">
        <v>34</v>
      </c>
      <c r="F110" s="233" t="s">
        <v>2545</v>
      </c>
      <c r="G110" s="231"/>
      <c r="H110" s="234">
        <v>1.217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51" s="14" customFormat="1" ht="13.5">
      <c r="B111" s="241"/>
      <c r="C111" s="242"/>
      <c r="D111" s="220" t="s">
        <v>162</v>
      </c>
      <c r="E111" s="253" t="s">
        <v>34</v>
      </c>
      <c r="F111" s="254" t="s">
        <v>168</v>
      </c>
      <c r="G111" s="242"/>
      <c r="H111" s="255">
        <v>1.217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3" s="11" customFormat="1" ht="29.85" customHeight="1">
      <c r="B112" s="189"/>
      <c r="C112" s="190"/>
      <c r="D112" s="203" t="s">
        <v>76</v>
      </c>
      <c r="E112" s="204" t="s">
        <v>448</v>
      </c>
      <c r="F112" s="204" t="s">
        <v>449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153</v>
      </c>
      <c r="BK112" s="202">
        <f>BK113</f>
        <v>0</v>
      </c>
    </row>
    <row r="113" spans="2:65" s="1" customFormat="1" ht="44.25" customHeight="1">
      <c r="B113" s="43"/>
      <c r="C113" s="206" t="s">
        <v>202</v>
      </c>
      <c r="D113" s="206" t="s">
        <v>155</v>
      </c>
      <c r="E113" s="207" t="s">
        <v>965</v>
      </c>
      <c r="F113" s="208" t="s">
        <v>966</v>
      </c>
      <c r="G113" s="209" t="s">
        <v>218</v>
      </c>
      <c r="H113" s="210">
        <v>18.577</v>
      </c>
      <c r="I113" s="211"/>
      <c r="J113" s="212">
        <f>ROUND(I113*H113,2)</f>
        <v>0</v>
      </c>
      <c r="K113" s="208" t="s">
        <v>159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160</v>
      </c>
      <c r="AT113" s="25" t="s">
        <v>155</v>
      </c>
      <c r="AU113" s="25" t="s">
        <v>86</v>
      </c>
      <c r="AY113" s="25" t="s">
        <v>153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160</v>
      </c>
      <c r="BM113" s="25" t="s">
        <v>2546</v>
      </c>
    </row>
    <row r="114" spans="2:12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2547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10.8.2017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ROUND(SUM(BE84:BE108),2)</f>
        <v>0</v>
      </c>
      <c r="G30" s="44"/>
      <c r="H30" s="44"/>
      <c r="I30" s="142">
        <v>0.21</v>
      </c>
      <c r="J30" s="141">
        <f>ROUND(ROUND((SUM(BE84:BE108)),2)*I30,2)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ROUND(SUM(BF84:BF108),2)</f>
        <v>0</v>
      </c>
      <c r="G31" s="44"/>
      <c r="H31" s="44"/>
      <c r="I31" s="142">
        <v>0.15</v>
      </c>
      <c r="J31" s="141">
        <f>ROUND(ROUND((SUM(BF84:BF108)),2)*I31,2)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ROUND(SUM(BG84:BG108),2)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ROUND(SUM(BH84:BH108),2)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ROUND(SUM(BI84:BI108),2)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1.3 - Specializovaná řemesla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10.8.2017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631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11" s="9" customFormat="1" ht="19.9" customHeight="1">
      <c r="B58" s="167"/>
      <c r="C58" s="168"/>
      <c r="D58" s="169" t="s">
        <v>2548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11" s="9" customFormat="1" ht="19.9" customHeight="1">
      <c r="B59" s="167"/>
      <c r="C59" s="168"/>
      <c r="D59" s="169" t="s">
        <v>2549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11" s="9" customFormat="1" ht="19.9" customHeight="1">
      <c r="B60" s="167"/>
      <c r="C60" s="168"/>
      <c r="D60" s="169" t="s">
        <v>2550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11" s="9" customFormat="1" ht="19.9" customHeight="1">
      <c r="B61" s="167"/>
      <c r="C61" s="168"/>
      <c r="D61" s="169" t="s">
        <v>2551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11" s="9" customFormat="1" ht="19.9" customHeight="1">
      <c r="B62" s="167"/>
      <c r="C62" s="168"/>
      <c r="D62" s="169" t="s">
        <v>2552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11" s="8" customFormat="1" ht="24.95" customHeight="1">
      <c r="B63" s="160"/>
      <c r="C63" s="161"/>
      <c r="D63" s="162" t="s">
        <v>2553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11" s="9" customFormat="1" ht="19.9" customHeight="1">
      <c r="B64" s="167"/>
      <c r="C64" s="168"/>
      <c r="D64" s="169" t="s">
        <v>2554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1.3 - Specializovaná řemesla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10.8.2017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12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3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123</v>
      </c>
      <c r="BK84" s="188">
        <f>BK85+BK106</f>
        <v>0</v>
      </c>
    </row>
    <row r="85" spans="2:63" s="11" customFormat="1" ht="37.35" customHeight="1">
      <c r="B85" s="189"/>
      <c r="C85" s="190"/>
      <c r="D85" s="191" t="s">
        <v>76</v>
      </c>
      <c r="E85" s="192" t="s">
        <v>450</v>
      </c>
      <c r="F85" s="192" t="s">
        <v>450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153</v>
      </c>
      <c r="BK85" s="202">
        <f>BK86+BK90+BK94+BK98+BK102</f>
        <v>0</v>
      </c>
    </row>
    <row r="86" spans="2:63" s="11" customFormat="1" ht="19.9" customHeight="1">
      <c r="B86" s="189"/>
      <c r="C86" s="190"/>
      <c r="D86" s="203" t="s">
        <v>76</v>
      </c>
      <c r="E86" s="204" t="s">
        <v>2555</v>
      </c>
      <c r="F86" s="204" t="s">
        <v>2556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153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2557</v>
      </c>
      <c r="F87" s="208" t="s">
        <v>2558</v>
      </c>
      <c r="G87" s="209" t="s">
        <v>388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288</v>
      </c>
      <c r="BM87" s="25" t="s">
        <v>2559</v>
      </c>
    </row>
    <row r="88" spans="2:51" s="13" customFormat="1" ht="13.5">
      <c r="B88" s="230"/>
      <c r="C88" s="231"/>
      <c r="D88" s="220" t="s">
        <v>162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162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153</v>
      </c>
    </row>
    <row r="89" spans="2:51" s="14" customFormat="1" ht="13.5">
      <c r="B89" s="241"/>
      <c r="C89" s="242"/>
      <c r="D89" s="220" t="s">
        <v>162</v>
      </c>
      <c r="E89" s="253" t="s">
        <v>34</v>
      </c>
      <c r="F89" s="254" t="s">
        <v>168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162</v>
      </c>
      <c r="AU89" s="252" t="s">
        <v>86</v>
      </c>
      <c r="AV89" s="14" t="s">
        <v>160</v>
      </c>
      <c r="AW89" s="14" t="s">
        <v>41</v>
      </c>
      <c r="AX89" s="14" t="s">
        <v>84</v>
      </c>
      <c r="AY89" s="252" t="s">
        <v>153</v>
      </c>
    </row>
    <row r="90" spans="2:63" s="11" customFormat="1" ht="29.85" customHeight="1">
      <c r="B90" s="189"/>
      <c r="C90" s="190"/>
      <c r="D90" s="203" t="s">
        <v>76</v>
      </c>
      <c r="E90" s="204" t="s">
        <v>2560</v>
      </c>
      <c r="F90" s="204" t="s">
        <v>2561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153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155</v>
      </c>
      <c r="E91" s="207" t="s">
        <v>2562</v>
      </c>
      <c r="F91" s="208" t="s">
        <v>2563</v>
      </c>
      <c r="G91" s="209" t="s">
        <v>388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288</v>
      </c>
      <c r="BM91" s="25" t="s">
        <v>2564</v>
      </c>
    </row>
    <row r="92" spans="2:51" s="13" customFormat="1" ht="13.5">
      <c r="B92" s="230"/>
      <c r="C92" s="231"/>
      <c r="D92" s="220" t="s">
        <v>162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162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153</v>
      </c>
    </row>
    <row r="93" spans="2:51" s="14" customFormat="1" ht="13.5">
      <c r="B93" s="241"/>
      <c r="C93" s="242"/>
      <c r="D93" s="220" t="s">
        <v>162</v>
      </c>
      <c r="E93" s="253" t="s">
        <v>34</v>
      </c>
      <c r="F93" s="254" t="s">
        <v>168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162</v>
      </c>
      <c r="AU93" s="252" t="s">
        <v>86</v>
      </c>
      <c r="AV93" s="14" t="s">
        <v>160</v>
      </c>
      <c r="AW93" s="14" t="s">
        <v>41</v>
      </c>
      <c r="AX93" s="14" t="s">
        <v>84</v>
      </c>
      <c r="AY93" s="252" t="s">
        <v>153</v>
      </c>
    </row>
    <row r="94" spans="2:63" s="11" customFormat="1" ht="29.85" customHeight="1">
      <c r="B94" s="189"/>
      <c r="C94" s="190"/>
      <c r="D94" s="203" t="s">
        <v>76</v>
      </c>
      <c r="E94" s="204" t="s">
        <v>2565</v>
      </c>
      <c r="F94" s="204" t="s">
        <v>2566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153</v>
      </c>
      <c r="BK94" s="202">
        <f>SUM(BK95:BK97)</f>
        <v>0</v>
      </c>
    </row>
    <row r="95" spans="2:65" s="1" customFormat="1" ht="22.5" customHeight="1">
      <c r="B95" s="43"/>
      <c r="C95" s="206" t="s">
        <v>95</v>
      </c>
      <c r="D95" s="206" t="s">
        <v>155</v>
      </c>
      <c r="E95" s="207" t="s">
        <v>2567</v>
      </c>
      <c r="F95" s="208" t="s">
        <v>2568</v>
      </c>
      <c r="G95" s="209" t="s">
        <v>388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288</v>
      </c>
      <c r="AT95" s="25" t="s">
        <v>155</v>
      </c>
      <c r="AU95" s="25" t="s">
        <v>86</v>
      </c>
      <c r="AY95" s="25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288</v>
      </c>
      <c r="BM95" s="25" t="s">
        <v>2569</v>
      </c>
    </row>
    <row r="96" spans="2:51" s="13" customFormat="1" ht="13.5">
      <c r="B96" s="230"/>
      <c r="C96" s="231"/>
      <c r="D96" s="220" t="s">
        <v>162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162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153</v>
      </c>
    </row>
    <row r="97" spans="2:51" s="14" customFormat="1" ht="13.5">
      <c r="B97" s="241"/>
      <c r="C97" s="242"/>
      <c r="D97" s="220" t="s">
        <v>162</v>
      </c>
      <c r="E97" s="253" t="s">
        <v>34</v>
      </c>
      <c r="F97" s="254" t="s">
        <v>168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162</v>
      </c>
      <c r="AU97" s="252" t="s">
        <v>86</v>
      </c>
      <c r="AV97" s="14" t="s">
        <v>160</v>
      </c>
      <c r="AW97" s="14" t="s">
        <v>41</v>
      </c>
      <c r="AX97" s="14" t="s">
        <v>84</v>
      </c>
      <c r="AY97" s="252" t="s">
        <v>153</v>
      </c>
    </row>
    <row r="98" spans="2:63" s="11" customFormat="1" ht="29.85" customHeight="1">
      <c r="B98" s="189"/>
      <c r="C98" s="190"/>
      <c r="D98" s="203" t="s">
        <v>76</v>
      </c>
      <c r="E98" s="204" t="s">
        <v>2570</v>
      </c>
      <c r="F98" s="204" t="s">
        <v>2571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153</v>
      </c>
      <c r="BK98" s="202">
        <f>SUM(BK99:BK101)</f>
        <v>0</v>
      </c>
    </row>
    <row r="99" spans="2:65" s="1" customFormat="1" ht="22.5" customHeight="1">
      <c r="B99" s="43"/>
      <c r="C99" s="206" t="s">
        <v>160</v>
      </c>
      <c r="D99" s="206" t="s">
        <v>155</v>
      </c>
      <c r="E99" s="207" t="s">
        <v>2572</v>
      </c>
      <c r="F99" s="208" t="s">
        <v>2573</v>
      </c>
      <c r="G99" s="209" t="s">
        <v>388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288</v>
      </c>
      <c r="AT99" s="25" t="s">
        <v>155</v>
      </c>
      <c r="AU99" s="25" t="s">
        <v>86</v>
      </c>
      <c r="AY99" s="25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288</v>
      </c>
      <c r="BM99" s="25" t="s">
        <v>2574</v>
      </c>
    </row>
    <row r="100" spans="2:51" s="13" customFormat="1" ht="13.5">
      <c r="B100" s="230"/>
      <c r="C100" s="231"/>
      <c r="D100" s="220" t="s">
        <v>162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51" s="14" customFormat="1" ht="13.5">
      <c r="B101" s="241"/>
      <c r="C101" s="242"/>
      <c r="D101" s="220" t="s">
        <v>162</v>
      </c>
      <c r="E101" s="253" t="s">
        <v>34</v>
      </c>
      <c r="F101" s="254" t="s">
        <v>168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162</v>
      </c>
      <c r="AU101" s="252" t="s">
        <v>86</v>
      </c>
      <c r="AV101" s="14" t="s">
        <v>160</v>
      </c>
      <c r="AW101" s="14" t="s">
        <v>41</v>
      </c>
      <c r="AX101" s="14" t="s">
        <v>84</v>
      </c>
      <c r="AY101" s="252" t="s">
        <v>153</v>
      </c>
    </row>
    <row r="102" spans="2:63" s="11" customFormat="1" ht="29.85" customHeight="1">
      <c r="B102" s="189"/>
      <c r="C102" s="190"/>
      <c r="D102" s="203" t="s">
        <v>76</v>
      </c>
      <c r="E102" s="204" t="s">
        <v>2575</v>
      </c>
      <c r="F102" s="204" t="s">
        <v>2576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153</v>
      </c>
      <c r="BK102" s="202">
        <f>SUM(BK103:BK105)</f>
        <v>0</v>
      </c>
    </row>
    <row r="103" spans="2:65" s="1" customFormat="1" ht="31.5" customHeight="1">
      <c r="B103" s="43"/>
      <c r="C103" s="206" t="s">
        <v>202</v>
      </c>
      <c r="D103" s="206" t="s">
        <v>155</v>
      </c>
      <c r="E103" s="207" t="s">
        <v>2577</v>
      </c>
      <c r="F103" s="208" t="s">
        <v>2578</v>
      </c>
      <c r="G103" s="209" t="s">
        <v>388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288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288</v>
      </c>
      <c r="BM103" s="25" t="s">
        <v>2579</v>
      </c>
    </row>
    <row r="104" spans="2:51" s="13" customFormat="1" ht="13.5">
      <c r="B104" s="230"/>
      <c r="C104" s="231"/>
      <c r="D104" s="220" t="s">
        <v>162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51" s="14" customFormat="1" ht="13.5">
      <c r="B105" s="241"/>
      <c r="C105" s="242"/>
      <c r="D105" s="220" t="s">
        <v>162</v>
      </c>
      <c r="E105" s="253" t="s">
        <v>34</v>
      </c>
      <c r="F105" s="254" t="s">
        <v>168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3" s="11" customFormat="1" ht="37.35" customHeight="1">
      <c r="B106" s="189"/>
      <c r="C106" s="190"/>
      <c r="D106" s="191" t="s">
        <v>76</v>
      </c>
      <c r="E106" s="192" t="s">
        <v>928</v>
      </c>
      <c r="F106" s="192" t="s">
        <v>2580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95</v>
      </c>
      <c r="AT106" s="201" t="s">
        <v>76</v>
      </c>
      <c r="AU106" s="201" t="s">
        <v>77</v>
      </c>
      <c r="AY106" s="200" t="s">
        <v>153</v>
      </c>
      <c r="BK106" s="202">
        <f>BK107</f>
        <v>0</v>
      </c>
    </row>
    <row r="107" spans="2:63" s="11" customFormat="1" ht="19.9" customHeight="1">
      <c r="B107" s="189"/>
      <c r="C107" s="190"/>
      <c r="D107" s="203" t="s">
        <v>76</v>
      </c>
      <c r="E107" s="204" t="s">
        <v>2581</v>
      </c>
      <c r="F107" s="204" t="s">
        <v>2582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95</v>
      </c>
      <c r="AT107" s="201" t="s">
        <v>76</v>
      </c>
      <c r="AU107" s="201" t="s">
        <v>84</v>
      </c>
      <c r="AY107" s="200" t="s">
        <v>153</v>
      </c>
      <c r="BK107" s="202">
        <f>BK108</f>
        <v>0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2583</v>
      </c>
      <c r="F108" s="208" t="s">
        <v>2584</v>
      </c>
      <c r="G108" s="209" t="s">
        <v>388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398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398</v>
      </c>
      <c r="BM108" s="25" t="s">
        <v>2585</v>
      </c>
    </row>
    <row r="109" spans="2:12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2:46" ht="36.95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2:11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2:11" s="1" customFormat="1" ht="13.5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18" t="s">
        <v>2586</v>
      </c>
      <c r="F9" s="417"/>
      <c r="G9" s="417"/>
      <c r="H9" s="417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2:11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10.8.2017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2:11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ROUND(SUM(BE84:BE150),2)</f>
        <v>0</v>
      </c>
      <c r="G30" s="44"/>
      <c r="H30" s="44"/>
      <c r="I30" s="142">
        <v>0.21</v>
      </c>
      <c r="J30" s="141">
        <f>ROUND(ROUND((SUM(BE84:BE150)),2)*I30,2)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ROUND(SUM(BF84:BF150),2)</f>
        <v>0</v>
      </c>
      <c r="G31" s="44"/>
      <c r="H31" s="44"/>
      <c r="I31" s="142">
        <v>0.15</v>
      </c>
      <c r="J31" s="141">
        <f>ROUND(ROUND((SUM(BF84:BF150)),2)*I31,2)</f>
        <v>0</v>
      </c>
      <c r="K31" s="47"/>
    </row>
    <row r="32" spans="2:11" s="1" customFormat="1" ht="14.45" customHeight="1" hidden="1">
      <c r="B32" s="43"/>
      <c r="C32" s="44"/>
      <c r="D32" s="44"/>
      <c r="E32" s="51" t="s">
        <v>50</v>
      </c>
      <c r="F32" s="141">
        <f>ROUND(SUM(BG84:BG150),2)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51</v>
      </c>
      <c r="F33" s="141">
        <f>ROUND(SUM(BH84:BH150),2)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52</v>
      </c>
      <c r="F34" s="141">
        <f>ROUND(SUM(BI84:BI150),2)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VRN - Vedlejší rozpočtové náklady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10.8.2017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3.5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11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11" s="8" customFormat="1" ht="24.95" customHeight="1">
      <c r="B57" s="160"/>
      <c r="C57" s="161"/>
      <c r="D57" s="162" t="s">
        <v>2586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11" s="9" customFormat="1" ht="19.9" customHeight="1">
      <c r="B58" s="167"/>
      <c r="C58" s="168"/>
      <c r="D58" s="169" t="s">
        <v>2587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11" s="9" customFormat="1" ht="19.9" customHeight="1">
      <c r="B59" s="167"/>
      <c r="C59" s="168"/>
      <c r="D59" s="169" t="s">
        <v>2588</v>
      </c>
      <c r="E59" s="170"/>
      <c r="F59" s="170"/>
      <c r="G59" s="170"/>
      <c r="H59" s="170"/>
      <c r="I59" s="171"/>
      <c r="J59" s="172">
        <f>J99</f>
        <v>0</v>
      </c>
      <c r="K59" s="173"/>
    </row>
    <row r="60" spans="2:11" s="9" customFormat="1" ht="19.9" customHeight="1">
      <c r="B60" s="167"/>
      <c r="C60" s="168"/>
      <c r="D60" s="169" t="s">
        <v>2589</v>
      </c>
      <c r="E60" s="170"/>
      <c r="F60" s="170"/>
      <c r="G60" s="170"/>
      <c r="H60" s="170"/>
      <c r="I60" s="171"/>
      <c r="J60" s="172">
        <f>J104</f>
        <v>0</v>
      </c>
      <c r="K60" s="173"/>
    </row>
    <row r="61" spans="2:11" s="9" customFormat="1" ht="19.9" customHeight="1">
      <c r="B61" s="167"/>
      <c r="C61" s="168"/>
      <c r="D61" s="169" t="s">
        <v>2590</v>
      </c>
      <c r="E61" s="170"/>
      <c r="F61" s="170"/>
      <c r="G61" s="170"/>
      <c r="H61" s="170"/>
      <c r="I61" s="171"/>
      <c r="J61" s="172">
        <f>J119</f>
        <v>0</v>
      </c>
      <c r="K61" s="173"/>
    </row>
    <row r="62" spans="2:11" s="9" customFormat="1" ht="19.9" customHeight="1">
      <c r="B62" s="167"/>
      <c r="C62" s="168"/>
      <c r="D62" s="169" t="s">
        <v>2591</v>
      </c>
      <c r="E62" s="170"/>
      <c r="F62" s="170"/>
      <c r="G62" s="170"/>
      <c r="H62" s="170"/>
      <c r="I62" s="171"/>
      <c r="J62" s="172">
        <f>J128</f>
        <v>0</v>
      </c>
      <c r="K62" s="173"/>
    </row>
    <row r="63" spans="2:11" s="9" customFormat="1" ht="19.9" customHeight="1">
      <c r="B63" s="167"/>
      <c r="C63" s="168"/>
      <c r="D63" s="169" t="s">
        <v>2592</v>
      </c>
      <c r="E63" s="170"/>
      <c r="F63" s="170"/>
      <c r="G63" s="170"/>
      <c r="H63" s="170"/>
      <c r="I63" s="171"/>
      <c r="J63" s="172">
        <f>J132</f>
        <v>0</v>
      </c>
      <c r="K63" s="173"/>
    </row>
    <row r="64" spans="2:11" s="9" customFormat="1" ht="19.9" customHeight="1">
      <c r="B64" s="167"/>
      <c r="C64" s="168"/>
      <c r="D64" s="169" t="s">
        <v>2593</v>
      </c>
      <c r="E64" s="170"/>
      <c r="F64" s="170"/>
      <c r="G64" s="170"/>
      <c r="H64" s="170"/>
      <c r="I64" s="171"/>
      <c r="J64" s="172">
        <f>J136</f>
        <v>0</v>
      </c>
      <c r="K64" s="173"/>
    </row>
    <row r="65" spans="2:11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1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VRN - Vedlejší rozpočtové náklady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10.8.2017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 ht="13.5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12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12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20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3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</f>
        <v>0</v>
      </c>
      <c r="Q84" s="87"/>
      <c r="R84" s="186">
        <f>R85</f>
        <v>0</v>
      </c>
      <c r="S84" s="87"/>
      <c r="T84" s="187">
        <f>T85</f>
        <v>0</v>
      </c>
      <c r="AT84" s="25" t="s">
        <v>76</v>
      </c>
      <c r="AU84" s="25" t="s">
        <v>123</v>
      </c>
      <c r="BK84" s="188">
        <f>BK85</f>
        <v>0</v>
      </c>
    </row>
    <row r="85" spans="2:63" s="11" customFormat="1" ht="37.35" customHeight="1">
      <c r="B85" s="189"/>
      <c r="C85" s="190"/>
      <c r="D85" s="191" t="s">
        <v>76</v>
      </c>
      <c r="E85" s="192" t="s">
        <v>106</v>
      </c>
      <c r="F85" s="192" t="s">
        <v>107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P86+P99+P104+P119+P128+P132+P136</f>
        <v>0</v>
      </c>
      <c r="Q85" s="197"/>
      <c r="R85" s="198">
        <f>R86+R99+R104+R119+R128+R132+R136</f>
        <v>0</v>
      </c>
      <c r="S85" s="197"/>
      <c r="T85" s="199">
        <f>T86+T99+T104+T119+T128+T132+T136</f>
        <v>0</v>
      </c>
      <c r="AR85" s="200" t="s">
        <v>202</v>
      </c>
      <c r="AT85" s="201" t="s">
        <v>76</v>
      </c>
      <c r="AU85" s="201" t="s">
        <v>77</v>
      </c>
      <c r="AY85" s="200" t="s">
        <v>153</v>
      </c>
      <c r="BK85" s="202">
        <f>BK86+BK99+BK104+BK119+BK128+BK132+BK136</f>
        <v>0</v>
      </c>
    </row>
    <row r="86" spans="2:63" s="11" customFormat="1" ht="19.9" customHeight="1">
      <c r="B86" s="189"/>
      <c r="C86" s="190"/>
      <c r="D86" s="203" t="s">
        <v>76</v>
      </c>
      <c r="E86" s="204" t="s">
        <v>2594</v>
      </c>
      <c r="F86" s="204" t="s">
        <v>2595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SUM(P87:P98)</f>
        <v>0</v>
      </c>
      <c r="Q86" s="197"/>
      <c r="R86" s="198">
        <f>SUM(R87:R98)</f>
        <v>0</v>
      </c>
      <c r="S86" s="197"/>
      <c r="T86" s="199">
        <f>SUM(T87:T98)</f>
        <v>0</v>
      </c>
      <c r="AR86" s="200" t="s">
        <v>202</v>
      </c>
      <c r="AT86" s="201" t="s">
        <v>76</v>
      </c>
      <c r="AU86" s="201" t="s">
        <v>84</v>
      </c>
      <c r="AY86" s="200" t="s">
        <v>153</v>
      </c>
      <c r="BK86" s="202">
        <f>SUM(BK87:BK98)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2596</v>
      </c>
      <c r="F87" s="208" t="s">
        <v>2597</v>
      </c>
      <c r="G87" s="209" t="s">
        <v>388</v>
      </c>
      <c r="H87" s="210">
        <v>1</v>
      </c>
      <c r="I87" s="211"/>
      <c r="J87" s="212">
        <f>ROUND(I87*H87,2)</f>
        <v>0</v>
      </c>
      <c r="K87" s="208" t="s">
        <v>159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2598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2598</v>
      </c>
      <c r="BM87" s="25" t="s">
        <v>2599</v>
      </c>
    </row>
    <row r="88" spans="2:51" s="12" customFormat="1" ht="13.5">
      <c r="B88" s="218"/>
      <c r="C88" s="219"/>
      <c r="D88" s="220" t="s">
        <v>162</v>
      </c>
      <c r="E88" s="221" t="s">
        <v>34</v>
      </c>
      <c r="F88" s="222" t="s">
        <v>2600</v>
      </c>
      <c r="G88" s="219"/>
      <c r="H88" s="223" t="s">
        <v>34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162</v>
      </c>
      <c r="AU88" s="229" t="s">
        <v>86</v>
      </c>
      <c r="AV88" s="12" t="s">
        <v>84</v>
      </c>
      <c r="AW88" s="12" t="s">
        <v>41</v>
      </c>
      <c r="AX88" s="12" t="s">
        <v>77</v>
      </c>
      <c r="AY88" s="229" t="s">
        <v>153</v>
      </c>
    </row>
    <row r="89" spans="2:51" s="13" customFormat="1" ht="13.5">
      <c r="B89" s="230"/>
      <c r="C89" s="231"/>
      <c r="D89" s="220" t="s">
        <v>162</v>
      </c>
      <c r="E89" s="232" t="s">
        <v>34</v>
      </c>
      <c r="F89" s="233" t="s">
        <v>84</v>
      </c>
      <c r="G89" s="231"/>
      <c r="H89" s="234">
        <v>1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AT89" s="240" t="s">
        <v>162</v>
      </c>
      <c r="AU89" s="240" t="s">
        <v>86</v>
      </c>
      <c r="AV89" s="13" t="s">
        <v>86</v>
      </c>
      <c r="AW89" s="13" t="s">
        <v>41</v>
      </c>
      <c r="AX89" s="13" t="s">
        <v>77</v>
      </c>
      <c r="AY89" s="240" t="s">
        <v>153</v>
      </c>
    </row>
    <row r="90" spans="2:51" s="14" customFormat="1" ht="13.5">
      <c r="B90" s="241"/>
      <c r="C90" s="242"/>
      <c r="D90" s="243" t="s">
        <v>162</v>
      </c>
      <c r="E90" s="244" t="s">
        <v>34</v>
      </c>
      <c r="F90" s="245" t="s">
        <v>168</v>
      </c>
      <c r="G90" s="242"/>
      <c r="H90" s="246">
        <v>1</v>
      </c>
      <c r="I90" s="247"/>
      <c r="J90" s="242"/>
      <c r="K90" s="242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162</v>
      </c>
      <c r="AU90" s="252" t="s">
        <v>86</v>
      </c>
      <c r="AV90" s="14" t="s">
        <v>160</v>
      </c>
      <c r="AW90" s="14" t="s">
        <v>41</v>
      </c>
      <c r="AX90" s="14" t="s">
        <v>84</v>
      </c>
      <c r="AY90" s="252" t="s">
        <v>153</v>
      </c>
    </row>
    <row r="91" spans="2:65" s="1" customFormat="1" ht="31.5" customHeight="1">
      <c r="B91" s="43"/>
      <c r="C91" s="206" t="s">
        <v>86</v>
      </c>
      <c r="D91" s="206" t="s">
        <v>155</v>
      </c>
      <c r="E91" s="207" t="s">
        <v>2601</v>
      </c>
      <c r="F91" s="208" t="s">
        <v>2602</v>
      </c>
      <c r="G91" s="209" t="s">
        <v>388</v>
      </c>
      <c r="H91" s="210">
        <v>1</v>
      </c>
      <c r="I91" s="211"/>
      <c r="J91" s="212">
        <f>ROUND(I91*H91,2)</f>
        <v>0</v>
      </c>
      <c r="K91" s="208" t="s">
        <v>159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2598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2598</v>
      </c>
      <c r="BM91" s="25" t="s">
        <v>2603</v>
      </c>
    </row>
    <row r="92" spans="2:51" s="12" customFormat="1" ht="13.5">
      <c r="B92" s="218"/>
      <c r="C92" s="219"/>
      <c r="D92" s="220" t="s">
        <v>162</v>
      </c>
      <c r="E92" s="221" t="s">
        <v>34</v>
      </c>
      <c r="F92" s="222" t="s">
        <v>2604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51" s="12" customFormat="1" ht="13.5">
      <c r="B93" s="218"/>
      <c r="C93" s="219"/>
      <c r="D93" s="220" t="s">
        <v>162</v>
      </c>
      <c r="E93" s="221" t="s">
        <v>34</v>
      </c>
      <c r="F93" s="222" t="s">
        <v>2605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162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153</v>
      </c>
    </row>
    <row r="94" spans="2:51" s="13" customFormat="1" ht="13.5">
      <c r="B94" s="230"/>
      <c r="C94" s="231"/>
      <c r="D94" s="220" t="s">
        <v>162</v>
      </c>
      <c r="E94" s="232" t="s">
        <v>34</v>
      </c>
      <c r="F94" s="233" t="s">
        <v>84</v>
      </c>
      <c r="G94" s="231"/>
      <c r="H94" s="234">
        <v>1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51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1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31.5" customHeight="1">
      <c r="B96" s="43"/>
      <c r="C96" s="206" t="s">
        <v>95</v>
      </c>
      <c r="D96" s="206" t="s">
        <v>155</v>
      </c>
      <c r="E96" s="207" t="s">
        <v>2606</v>
      </c>
      <c r="F96" s="208" t="s">
        <v>2607</v>
      </c>
      <c r="G96" s="209" t="s">
        <v>388</v>
      </c>
      <c r="H96" s="210">
        <v>1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2598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2598</v>
      </c>
      <c r="BM96" s="25" t="s">
        <v>2608</v>
      </c>
    </row>
    <row r="97" spans="2:51" s="13" customFormat="1" ht="13.5">
      <c r="B97" s="230"/>
      <c r="C97" s="231"/>
      <c r="D97" s="220" t="s">
        <v>162</v>
      </c>
      <c r="E97" s="232" t="s">
        <v>34</v>
      </c>
      <c r="F97" s="233" t="s">
        <v>84</v>
      </c>
      <c r="G97" s="231"/>
      <c r="H97" s="234">
        <v>1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162</v>
      </c>
      <c r="AU97" s="240" t="s">
        <v>86</v>
      </c>
      <c r="AV97" s="13" t="s">
        <v>86</v>
      </c>
      <c r="AW97" s="13" t="s">
        <v>41</v>
      </c>
      <c r="AX97" s="13" t="s">
        <v>77</v>
      </c>
      <c r="AY97" s="240" t="s">
        <v>153</v>
      </c>
    </row>
    <row r="98" spans="2:51" s="14" customFormat="1" ht="13.5">
      <c r="B98" s="241"/>
      <c r="C98" s="242"/>
      <c r="D98" s="220" t="s">
        <v>162</v>
      </c>
      <c r="E98" s="253" t="s">
        <v>34</v>
      </c>
      <c r="F98" s="254" t="s">
        <v>168</v>
      </c>
      <c r="G98" s="242"/>
      <c r="H98" s="255">
        <v>1</v>
      </c>
      <c r="I98" s="247"/>
      <c r="J98" s="242"/>
      <c r="K98" s="242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162</v>
      </c>
      <c r="AU98" s="252" t="s">
        <v>86</v>
      </c>
      <c r="AV98" s="14" t="s">
        <v>160</v>
      </c>
      <c r="AW98" s="14" t="s">
        <v>41</v>
      </c>
      <c r="AX98" s="14" t="s">
        <v>84</v>
      </c>
      <c r="AY98" s="252" t="s">
        <v>153</v>
      </c>
    </row>
    <row r="99" spans="2:63" s="11" customFormat="1" ht="29.85" customHeight="1">
      <c r="B99" s="189"/>
      <c r="C99" s="190"/>
      <c r="D99" s="203" t="s">
        <v>76</v>
      </c>
      <c r="E99" s="204" t="s">
        <v>2609</v>
      </c>
      <c r="F99" s="204" t="s">
        <v>2610</v>
      </c>
      <c r="G99" s="190"/>
      <c r="H99" s="190"/>
      <c r="I99" s="193"/>
      <c r="J99" s="205">
        <f>BK99</f>
        <v>0</v>
      </c>
      <c r="K99" s="190"/>
      <c r="L99" s="195"/>
      <c r="M99" s="196"/>
      <c r="N99" s="197"/>
      <c r="O99" s="197"/>
      <c r="P99" s="198">
        <f>SUM(P100:P103)</f>
        <v>0</v>
      </c>
      <c r="Q99" s="197"/>
      <c r="R99" s="198">
        <f>SUM(R100:R103)</f>
        <v>0</v>
      </c>
      <c r="S99" s="197"/>
      <c r="T99" s="199">
        <f>SUM(T100:T103)</f>
        <v>0</v>
      </c>
      <c r="AR99" s="200" t="s">
        <v>202</v>
      </c>
      <c r="AT99" s="201" t="s">
        <v>76</v>
      </c>
      <c r="AU99" s="201" t="s">
        <v>84</v>
      </c>
      <c r="AY99" s="200" t="s">
        <v>153</v>
      </c>
      <c r="BK99" s="202">
        <f>SUM(BK100:BK103)</f>
        <v>0</v>
      </c>
    </row>
    <row r="100" spans="2:65" s="1" customFormat="1" ht="22.5" customHeight="1">
      <c r="B100" s="43"/>
      <c r="C100" s="206" t="s">
        <v>160</v>
      </c>
      <c r="D100" s="206" t="s">
        <v>155</v>
      </c>
      <c r="E100" s="207" t="s">
        <v>2611</v>
      </c>
      <c r="F100" s="208" t="s">
        <v>2612</v>
      </c>
      <c r="G100" s="209" t="s">
        <v>388</v>
      </c>
      <c r="H100" s="210">
        <v>1</v>
      </c>
      <c r="I100" s="211"/>
      <c r="J100" s="212">
        <f>ROUND(I100*H100,2)</f>
        <v>0</v>
      </c>
      <c r="K100" s="208" t="s">
        <v>34</v>
      </c>
      <c r="L100" s="63"/>
      <c r="M100" s="213" t="s">
        <v>34</v>
      </c>
      <c r="N100" s="214" t="s">
        <v>48</v>
      </c>
      <c r="O100" s="4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AR100" s="25" t="s">
        <v>2598</v>
      </c>
      <c r="AT100" s="25" t="s">
        <v>155</v>
      </c>
      <c r="AU100" s="25" t="s">
        <v>86</v>
      </c>
      <c r="AY100" s="25" t="s">
        <v>153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5" t="s">
        <v>84</v>
      </c>
      <c r="BK100" s="217">
        <f>ROUND(I100*H100,2)</f>
        <v>0</v>
      </c>
      <c r="BL100" s="25" t="s">
        <v>2598</v>
      </c>
      <c r="BM100" s="25" t="s">
        <v>2613</v>
      </c>
    </row>
    <row r="101" spans="2:51" s="12" customFormat="1" ht="13.5">
      <c r="B101" s="218"/>
      <c r="C101" s="219"/>
      <c r="D101" s="220" t="s">
        <v>162</v>
      </c>
      <c r="E101" s="221" t="s">
        <v>34</v>
      </c>
      <c r="F101" s="222" t="s">
        <v>2614</v>
      </c>
      <c r="G101" s="219"/>
      <c r="H101" s="223" t="s">
        <v>34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162</v>
      </c>
      <c r="AU101" s="229" t="s">
        <v>86</v>
      </c>
      <c r="AV101" s="12" t="s">
        <v>84</v>
      </c>
      <c r="AW101" s="12" t="s">
        <v>41</v>
      </c>
      <c r="AX101" s="12" t="s">
        <v>77</v>
      </c>
      <c r="AY101" s="229" t="s">
        <v>153</v>
      </c>
    </row>
    <row r="102" spans="2:51" s="13" customFormat="1" ht="13.5">
      <c r="B102" s="230"/>
      <c r="C102" s="231"/>
      <c r="D102" s="220" t="s">
        <v>162</v>
      </c>
      <c r="E102" s="232" t="s">
        <v>34</v>
      </c>
      <c r="F102" s="233" t="s">
        <v>84</v>
      </c>
      <c r="G102" s="231"/>
      <c r="H102" s="234">
        <v>1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162</v>
      </c>
      <c r="AU102" s="240" t="s">
        <v>86</v>
      </c>
      <c r="AV102" s="13" t="s">
        <v>86</v>
      </c>
      <c r="AW102" s="13" t="s">
        <v>41</v>
      </c>
      <c r="AX102" s="13" t="s">
        <v>77</v>
      </c>
      <c r="AY102" s="240" t="s">
        <v>153</v>
      </c>
    </row>
    <row r="103" spans="2:51" s="14" customFormat="1" ht="13.5">
      <c r="B103" s="241"/>
      <c r="C103" s="242"/>
      <c r="D103" s="220" t="s">
        <v>162</v>
      </c>
      <c r="E103" s="253" t="s">
        <v>34</v>
      </c>
      <c r="F103" s="254" t="s">
        <v>168</v>
      </c>
      <c r="G103" s="242"/>
      <c r="H103" s="255">
        <v>1</v>
      </c>
      <c r="I103" s="247"/>
      <c r="J103" s="242"/>
      <c r="K103" s="242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162</v>
      </c>
      <c r="AU103" s="252" t="s">
        <v>86</v>
      </c>
      <c r="AV103" s="14" t="s">
        <v>160</v>
      </c>
      <c r="AW103" s="14" t="s">
        <v>41</v>
      </c>
      <c r="AX103" s="14" t="s">
        <v>84</v>
      </c>
      <c r="AY103" s="252" t="s">
        <v>153</v>
      </c>
    </row>
    <row r="104" spans="2:63" s="11" customFormat="1" ht="29.85" customHeight="1">
      <c r="B104" s="189"/>
      <c r="C104" s="190"/>
      <c r="D104" s="203" t="s">
        <v>76</v>
      </c>
      <c r="E104" s="204" t="s">
        <v>2615</v>
      </c>
      <c r="F104" s="204" t="s">
        <v>2616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SUM(P105:P118)</f>
        <v>0</v>
      </c>
      <c r="Q104" s="197"/>
      <c r="R104" s="198">
        <f>SUM(R105:R118)</f>
        <v>0</v>
      </c>
      <c r="S104" s="197"/>
      <c r="T104" s="199">
        <f>SUM(T105:T118)</f>
        <v>0</v>
      </c>
      <c r="AR104" s="200" t="s">
        <v>202</v>
      </c>
      <c r="AT104" s="201" t="s">
        <v>76</v>
      </c>
      <c r="AU104" s="201" t="s">
        <v>84</v>
      </c>
      <c r="AY104" s="200" t="s">
        <v>153</v>
      </c>
      <c r="BK104" s="202">
        <f>SUM(BK105:BK118)</f>
        <v>0</v>
      </c>
    </row>
    <row r="105" spans="2:65" s="1" customFormat="1" ht="22.5" customHeight="1">
      <c r="B105" s="43"/>
      <c r="C105" s="206" t="s">
        <v>202</v>
      </c>
      <c r="D105" s="206" t="s">
        <v>155</v>
      </c>
      <c r="E105" s="207" t="s">
        <v>2617</v>
      </c>
      <c r="F105" s="208" t="s">
        <v>2618</v>
      </c>
      <c r="G105" s="209" t="s">
        <v>388</v>
      </c>
      <c r="H105" s="210">
        <v>1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5" t="s">
        <v>2598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2598</v>
      </c>
      <c r="BM105" s="25" t="s">
        <v>2619</v>
      </c>
    </row>
    <row r="106" spans="2:51" s="13" customFormat="1" ht="13.5">
      <c r="B106" s="230"/>
      <c r="C106" s="231"/>
      <c r="D106" s="220" t="s">
        <v>162</v>
      </c>
      <c r="E106" s="232" t="s">
        <v>34</v>
      </c>
      <c r="F106" s="233" t="s">
        <v>84</v>
      </c>
      <c r="G106" s="231"/>
      <c r="H106" s="234">
        <v>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51" s="14" customFormat="1" ht="13.5">
      <c r="B107" s="241"/>
      <c r="C107" s="242"/>
      <c r="D107" s="243" t="s">
        <v>162</v>
      </c>
      <c r="E107" s="244" t="s">
        <v>34</v>
      </c>
      <c r="F107" s="245" t="s">
        <v>168</v>
      </c>
      <c r="G107" s="242"/>
      <c r="H107" s="246">
        <v>1</v>
      </c>
      <c r="I107" s="247"/>
      <c r="J107" s="242"/>
      <c r="K107" s="242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162</v>
      </c>
      <c r="AU107" s="252" t="s">
        <v>86</v>
      </c>
      <c r="AV107" s="14" t="s">
        <v>160</v>
      </c>
      <c r="AW107" s="14" t="s">
        <v>41</v>
      </c>
      <c r="AX107" s="14" t="s">
        <v>84</v>
      </c>
      <c r="AY107" s="252" t="s">
        <v>153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2620</v>
      </c>
      <c r="F108" s="208" t="s">
        <v>2621</v>
      </c>
      <c r="G108" s="209" t="s">
        <v>388</v>
      </c>
      <c r="H108" s="210">
        <v>1</v>
      </c>
      <c r="I108" s="211"/>
      <c r="J108" s="212">
        <f>ROUND(I108*H108,2)</f>
        <v>0</v>
      </c>
      <c r="K108" s="208" t="s">
        <v>159</v>
      </c>
      <c r="L108" s="63"/>
      <c r="M108" s="213" t="s">
        <v>34</v>
      </c>
      <c r="N108" s="214" t="s">
        <v>48</v>
      </c>
      <c r="O108" s="4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AR108" s="25" t="s">
        <v>2598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2598</v>
      </c>
      <c r="BM108" s="25" t="s">
        <v>2622</v>
      </c>
    </row>
    <row r="109" spans="2:51" s="13" customFormat="1" ht="13.5">
      <c r="B109" s="230"/>
      <c r="C109" s="231"/>
      <c r="D109" s="220" t="s">
        <v>162</v>
      </c>
      <c r="E109" s="232" t="s">
        <v>34</v>
      </c>
      <c r="F109" s="233" t="s">
        <v>84</v>
      </c>
      <c r="G109" s="231"/>
      <c r="H109" s="234">
        <v>1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51" s="14" customFormat="1" ht="13.5">
      <c r="B110" s="241"/>
      <c r="C110" s="242"/>
      <c r="D110" s="243" t="s">
        <v>162</v>
      </c>
      <c r="E110" s="244" t="s">
        <v>34</v>
      </c>
      <c r="F110" s="245" t="s">
        <v>168</v>
      </c>
      <c r="G110" s="242"/>
      <c r="H110" s="246">
        <v>1</v>
      </c>
      <c r="I110" s="247"/>
      <c r="J110" s="242"/>
      <c r="K110" s="242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162</v>
      </c>
      <c r="AU110" s="252" t="s">
        <v>86</v>
      </c>
      <c r="AV110" s="14" t="s">
        <v>160</v>
      </c>
      <c r="AW110" s="14" t="s">
        <v>41</v>
      </c>
      <c r="AX110" s="14" t="s">
        <v>84</v>
      </c>
      <c r="AY110" s="252" t="s">
        <v>153</v>
      </c>
    </row>
    <row r="111" spans="2:65" s="1" customFormat="1" ht="22.5" customHeight="1">
      <c r="B111" s="43"/>
      <c r="C111" s="206" t="s">
        <v>211</v>
      </c>
      <c r="D111" s="206" t="s">
        <v>155</v>
      </c>
      <c r="E111" s="207" t="s">
        <v>2623</v>
      </c>
      <c r="F111" s="208" t="s">
        <v>2624</v>
      </c>
      <c r="G111" s="209" t="s">
        <v>388</v>
      </c>
      <c r="H111" s="210">
        <v>1</v>
      </c>
      <c r="I111" s="211"/>
      <c r="J111" s="212">
        <f>ROUND(I111*H111,2)</f>
        <v>0</v>
      </c>
      <c r="K111" s="208" t="s">
        <v>159</v>
      </c>
      <c r="L111" s="63"/>
      <c r="M111" s="213" t="s">
        <v>34</v>
      </c>
      <c r="N111" s="214" t="s">
        <v>48</v>
      </c>
      <c r="O111" s="4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AR111" s="25" t="s">
        <v>2598</v>
      </c>
      <c r="AT111" s="25" t="s">
        <v>155</v>
      </c>
      <c r="AU111" s="25" t="s">
        <v>86</v>
      </c>
      <c r="AY111" s="25" t="s">
        <v>153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5" t="s">
        <v>84</v>
      </c>
      <c r="BK111" s="217">
        <f>ROUND(I111*H111,2)</f>
        <v>0</v>
      </c>
      <c r="BL111" s="25" t="s">
        <v>2598</v>
      </c>
      <c r="BM111" s="25" t="s">
        <v>2625</v>
      </c>
    </row>
    <row r="112" spans="2:51" s="12" customFormat="1" ht="27">
      <c r="B112" s="218"/>
      <c r="C112" s="219"/>
      <c r="D112" s="220" t="s">
        <v>162</v>
      </c>
      <c r="E112" s="221" t="s">
        <v>34</v>
      </c>
      <c r="F112" s="222" t="s">
        <v>2626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51" s="13" customFormat="1" ht="13.5">
      <c r="B113" s="230"/>
      <c r="C113" s="231"/>
      <c r="D113" s="220" t="s">
        <v>162</v>
      </c>
      <c r="E113" s="232" t="s">
        <v>34</v>
      </c>
      <c r="F113" s="233" t="s">
        <v>84</v>
      </c>
      <c r="G113" s="231"/>
      <c r="H113" s="234">
        <v>1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51" s="14" customFormat="1" ht="13.5">
      <c r="B114" s="241"/>
      <c r="C114" s="242"/>
      <c r="D114" s="243" t="s">
        <v>162</v>
      </c>
      <c r="E114" s="244" t="s">
        <v>34</v>
      </c>
      <c r="F114" s="245" t="s">
        <v>168</v>
      </c>
      <c r="G114" s="242"/>
      <c r="H114" s="246">
        <v>1</v>
      </c>
      <c r="I114" s="247"/>
      <c r="J114" s="242"/>
      <c r="K114" s="242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162</v>
      </c>
      <c r="AU114" s="252" t="s">
        <v>86</v>
      </c>
      <c r="AV114" s="14" t="s">
        <v>160</v>
      </c>
      <c r="AW114" s="14" t="s">
        <v>41</v>
      </c>
      <c r="AX114" s="14" t="s">
        <v>84</v>
      </c>
      <c r="AY114" s="252" t="s">
        <v>153</v>
      </c>
    </row>
    <row r="115" spans="2:65" s="1" customFormat="1" ht="22.5" customHeight="1">
      <c r="B115" s="43"/>
      <c r="C115" s="206" t="s">
        <v>215</v>
      </c>
      <c r="D115" s="206" t="s">
        <v>155</v>
      </c>
      <c r="E115" s="207" t="s">
        <v>2627</v>
      </c>
      <c r="F115" s="208" t="s">
        <v>2628</v>
      </c>
      <c r="G115" s="209" t="s">
        <v>593</v>
      </c>
      <c r="H115" s="210">
        <v>4320</v>
      </c>
      <c r="I115" s="211"/>
      <c r="J115" s="212">
        <f>ROUND(I115*H115,2)</f>
        <v>0</v>
      </c>
      <c r="K115" s="208" t="s">
        <v>159</v>
      </c>
      <c r="L115" s="63"/>
      <c r="M115" s="213" t="s">
        <v>34</v>
      </c>
      <c r="N115" s="214" t="s">
        <v>48</v>
      </c>
      <c r="O115" s="4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AR115" s="25" t="s">
        <v>2598</v>
      </c>
      <c r="AT115" s="25" t="s">
        <v>155</v>
      </c>
      <c r="AU115" s="25" t="s">
        <v>86</v>
      </c>
      <c r="AY115" s="25" t="s">
        <v>153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5" t="s">
        <v>84</v>
      </c>
      <c r="BK115" s="217">
        <f>ROUND(I115*H115,2)</f>
        <v>0</v>
      </c>
      <c r="BL115" s="25" t="s">
        <v>2598</v>
      </c>
      <c r="BM115" s="25" t="s">
        <v>2629</v>
      </c>
    </row>
    <row r="116" spans="2:51" s="12" customFormat="1" ht="13.5">
      <c r="B116" s="218"/>
      <c r="C116" s="219"/>
      <c r="D116" s="220" t="s">
        <v>162</v>
      </c>
      <c r="E116" s="221" t="s">
        <v>34</v>
      </c>
      <c r="F116" s="222" t="s">
        <v>2630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51" s="13" customFormat="1" ht="13.5">
      <c r="B117" s="230"/>
      <c r="C117" s="231"/>
      <c r="D117" s="220" t="s">
        <v>162</v>
      </c>
      <c r="E117" s="232" t="s">
        <v>34</v>
      </c>
      <c r="F117" s="233" t="s">
        <v>2631</v>
      </c>
      <c r="G117" s="231"/>
      <c r="H117" s="234">
        <v>4320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51" s="14" customFormat="1" ht="13.5">
      <c r="B118" s="241"/>
      <c r="C118" s="242"/>
      <c r="D118" s="220" t="s">
        <v>162</v>
      </c>
      <c r="E118" s="253" t="s">
        <v>34</v>
      </c>
      <c r="F118" s="254" t="s">
        <v>168</v>
      </c>
      <c r="G118" s="242"/>
      <c r="H118" s="255">
        <v>4320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3" s="11" customFormat="1" ht="29.85" customHeight="1">
      <c r="B119" s="189"/>
      <c r="C119" s="190"/>
      <c r="D119" s="203" t="s">
        <v>76</v>
      </c>
      <c r="E119" s="204" t="s">
        <v>2632</v>
      </c>
      <c r="F119" s="204" t="s">
        <v>2633</v>
      </c>
      <c r="G119" s="190"/>
      <c r="H119" s="190"/>
      <c r="I119" s="193"/>
      <c r="J119" s="205">
        <f>BK119</f>
        <v>0</v>
      </c>
      <c r="K119" s="190"/>
      <c r="L119" s="195"/>
      <c r="M119" s="196"/>
      <c r="N119" s="197"/>
      <c r="O119" s="197"/>
      <c r="P119" s="198">
        <f>SUM(P120:P127)</f>
        <v>0</v>
      </c>
      <c r="Q119" s="197"/>
      <c r="R119" s="198">
        <f>SUM(R120:R127)</f>
        <v>0</v>
      </c>
      <c r="S119" s="197"/>
      <c r="T119" s="199">
        <f>SUM(T120:T127)</f>
        <v>0</v>
      </c>
      <c r="AR119" s="200" t="s">
        <v>202</v>
      </c>
      <c r="AT119" s="201" t="s">
        <v>76</v>
      </c>
      <c r="AU119" s="201" t="s">
        <v>84</v>
      </c>
      <c r="AY119" s="200" t="s">
        <v>153</v>
      </c>
      <c r="BK119" s="202">
        <f>SUM(BK120:BK127)</f>
        <v>0</v>
      </c>
    </row>
    <row r="120" spans="2:65" s="1" customFormat="1" ht="22.5" customHeight="1">
      <c r="B120" s="43"/>
      <c r="C120" s="206" t="s">
        <v>221</v>
      </c>
      <c r="D120" s="206" t="s">
        <v>155</v>
      </c>
      <c r="E120" s="207" t="s">
        <v>2634</v>
      </c>
      <c r="F120" s="208" t="s">
        <v>2635</v>
      </c>
      <c r="G120" s="209" t="s">
        <v>388</v>
      </c>
      <c r="H120" s="210">
        <v>1</v>
      </c>
      <c r="I120" s="211"/>
      <c r="J120" s="212">
        <f>ROUND(I120*H120,2)</f>
        <v>0</v>
      </c>
      <c r="K120" s="208" t="s">
        <v>159</v>
      </c>
      <c r="L120" s="63"/>
      <c r="M120" s="213" t="s">
        <v>34</v>
      </c>
      <c r="N120" s="214" t="s">
        <v>48</v>
      </c>
      <c r="O120" s="44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AR120" s="25" t="s">
        <v>2598</v>
      </c>
      <c r="AT120" s="25" t="s">
        <v>155</v>
      </c>
      <c r="AU120" s="25" t="s">
        <v>86</v>
      </c>
      <c r="AY120" s="25" t="s">
        <v>153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5" t="s">
        <v>84</v>
      </c>
      <c r="BK120" s="217">
        <f>ROUND(I120*H120,2)</f>
        <v>0</v>
      </c>
      <c r="BL120" s="25" t="s">
        <v>2598</v>
      </c>
      <c r="BM120" s="25" t="s">
        <v>2636</v>
      </c>
    </row>
    <row r="121" spans="2:51" s="13" customFormat="1" ht="13.5">
      <c r="B121" s="230"/>
      <c r="C121" s="231"/>
      <c r="D121" s="220" t="s">
        <v>162</v>
      </c>
      <c r="E121" s="232" t="s">
        <v>34</v>
      </c>
      <c r="F121" s="233" t="s">
        <v>84</v>
      </c>
      <c r="G121" s="231"/>
      <c r="H121" s="234">
        <v>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51" s="14" customFormat="1" ht="13.5">
      <c r="B122" s="241"/>
      <c r="C122" s="242"/>
      <c r="D122" s="243" t="s">
        <v>162</v>
      </c>
      <c r="E122" s="244" t="s">
        <v>34</v>
      </c>
      <c r="F122" s="245" t="s">
        <v>168</v>
      </c>
      <c r="G122" s="242"/>
      <c r="H122" s="246">
        <v>1</v>
      </c>
      <c r="I122" s="247"/>
      <c r="J122" s="242"/>
      <c r="K122" s="242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162</v>
      </c>
      <c r="AU122" s="252" t="s">
        <v>86</v>
      </c>
      <c r="AV122" s="14" t="s">
        <v>160</v>
      </c>
      <c r="AW122" s="14" t="s">
        <v>41</v>
      </c>
      <c r="AX122" s="14" t="s">
        <v>84</v>
      </c>
      <c r="AY122" s="252" t="s">
        <v>153</v>
      </c>
    </row>
    <row r="123" spans="2:65" s="1" customFormat="1" ht="31.5" customHeight="1">
      <c r="B123" s="43"/>
      <c r="C123" s="206" t="s">
        <v>227</v>
      </c>
      <c r="D123" s="206" t="s">
        <v>155</v>
      </c>
      <c r="E123" s="207" t="s">
        <v>2637</v>
      </c>
      <c r="F123" s="208" t="s">
        <v>2638</v>
      </c>
      <c r="G123" s="209" t="s">
        <v>388</v>
      </c>
      <c r="H123" s="210">
        <v>1</v>
      </c>
      <c r="I123" s="211"/>
      <c r="J123" s="212">
        <f>ROUND(I123*H123,2)</f>
        <v>0</v>
      </c>
      <c r="K123" s="208" t="s">
        <v>159</v>
      </c>
      <c r="L123" s="63"/>
      <c r="M123" s="213" t="s">
        <v>34</v>
      </c>
      <c r="N123" s="214" t="s">
        <v>48</v>
      </c>
      <c r="O123" s="4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2598</v>
      </c>
      <c r="AT123" s="25" t="s">
        <v>155</v>
      </c>
      <c r="AU123" s="25" t="s">
        <v>86</v>
      </c>
      <c r="AY123" s="25" t="s">
        <v>153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84</v>
      </c>
      <c r="BK123" s="217">
        <f>ROUND(I123*H123,2)</f>
        <v>0</v>
      </c>
      <c r="BL123" s="25" t="s">
        <v>2598</v>
      </c>
      <c r="BM123" s="25" t="s">
        <v>2639</v>
      </c>
    </row>
    <row r="124" spans="2:51" s="12" customFormat="1" ht="13.5">
      <c r="B124" s="218"/>
      <c r="C124" s="219"/>
      <c r="D124" s="220" t="s">
        <v>162</v>
      </c>
      <c r="E124" s="221" t="s">
        <v>34</v>
      </c>
      <c r="F124" s="222" t="s">
        <v>2640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51" s="12" customFormat="1" ht="13.5">
      <c r="B125" s="218"/>
      <c r="C125" s="219"/>
      <c r="D125" s="220" t="s">
        <v>162</v>
      </c>
      <c r="E125" s="221" t="s">
        <v>34</v>
      </c>
      <c r="F125" s="222" t="s">
        <v>2641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51" s="13" customFormat="1" ht="13.5">
      <c r="B126" s="230"/>
      <c r="C126" s="231"/>
      <c r="D126" s="220" t="s">
        <v>162</v>
      </c>
      <c r="E126" s="232" t="s">
        <v>34</v>
      </c>
      <c r="F126" s="233" t="s">
        <v>84</v>
      </c>
      <c r="G126" s="231"/>
      <c r="H126" s="234">
        <v>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51" s="14" customFormat="1" ht="13.5">
      <c r="B127" s="241"/>
      <c r="C127" s="242"/>
      <c r="D127" s="220" t="s">
        <v>162</v>
      </c>
      <c r="E127" s="253" t="s">
        <v>34</v>
      </c>
      <c r="F127" s="254" t="s">
        <v>168</v>
      </c>
      <c r="G127" s="242"/>
      <c r="H127" s="255">
        <v>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3" s="11" customFormat="1" ht="29.85" customHeight="1">
      <c r="B128" s="189"/>
      <c r="C128" s="190"/>
      <c r="D128" s="203" t="s">
        <v>76</v>
      </c>
      <c r="E128" s="204" t="s">
        <v>2642</v>
      </c>
      <c r="F128" s="204" t="s">
        <v>2643</v>
      </c>
      <c r="G128" s="190"/>
      <c r="H128" s="190"/>
      <c r="I128" s="193"/>
      <c r="J128" s="205">
        <f>BK128</f>
        <v>0</v>
      </c>
      <c r="K128" s="190"/>
      <c r="L128" s="195"/>
      <c r="M128" s="196"/>
      <c r="N128" s="197"/>
      <c r="O128" s="197"/>
      <c r="P128" s="198">
        <f>SUM(P129:P131)</f>
        <v>0</v>
      </c>
      <c r="Q128" s="197"/>
      <c r="R128" s="198">
        <f>SUM(R129:R131)</f>
        <v>0</v>
      </c>
      <c r="S128" s="197"/>
      <c r="T128" s="199">
        <f>SUM(T129:T131)</f>
        <v>0</v>
      </c>
      <c r="AR128" s="200" t="s">
        <v>202</v>
      </c>
      <c r="AT128" s="201" t="s">
        <v>76</v>
      </c>
      <c r="AU128" s="201" t="s">
        <v>84</v>
      </c>
      <c r="AY128" s="200" t="s">
        <v>153</v>
      </c>
      <c r="BK128" s="202">
        <f>SUM(BK129:BK131)</f>
        <v>0</v>
      </c>
    </row>
    <row r="129" spans="2:65" s="1" customFormat="1" ht="22.5" customHeight="1">
      <c r="B129" s="43"/>
      <c r="C129" s="206" t="s">
        <v>232</v>
      </c>
      <c r="D129" s="206" t="s">
        <v>155</v>
      </c>
      <c r="E129" s="207" t="s">
        <v>2644</v>
      </c>
      <c r="F129" s="208" t="s">
        <v>2645</v>
      </c>
      <c r="G129" s="209" t="s">
        <v>388</v>
      </c>
      <c r="H129" s="210">
        <v>1</v>
      </c>
      <c r="I129" s="211"/>
      <c r="J129" s="212">
        <f>ROUND(I129*H129,2)</f>
        <v>0</v>
      </c>
      <c r="K129" s="208" t="s">
        <v>159</v>
      </c>
      <c r="L129" s="63"/>
      <c r="M129" s="213" t="s">
        <v>34</v>
      </c>
      <c r="N129" s="214" t="s">
        <v>48</v>
      </c>
      <c r="O129" s="44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AR129" s="25" t="s">
        <v>2598</v>
      </c>
      <c r="AT129" s="25" t="s">
        <v>155</v>
      </c>
      <c r="AU129" s="25" t="s">
        <v>86</v>
      </c>
      <c r="AY129" s="25" t="s">
        <v>153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25" t="s">
        <v>84</v>
      </c>
      <c r="BK129" s="217">
        <f>ROUND(I129*H129,2)</f>
        <v>0</v>
      </c>
      <c r="BL129" s="25" t="s">
        <v>2598</v>
      </c>
      <c r="BM129" s="25" t="s">
        <v>2646</v>
      </c>
    </row>
    <row r="130" spans="2:51" s="13" customFormat="1" ht="13.5">
      <c r="B130" s="230"/>
      <c r="C130" s="231"/>
      <c r="D130" s="220" t="s">
        <v>162</v>
      </c>
      <c r="E130" s="232" t="s">
        <v>34</v>
      </c>
      <c r="F130" s="233" t="s">
        <v>84</v>
      </c>
      <c r="G130" s="231"/>
      <c r="H130" s="234">
        <v>1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1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84</v>
      </c>
      <c r="AY131" s="252" t="s">
        <v>153</v>
      </c>
    </row>
    <row r="132" spans="2:63" s="11" customFormat="1" ht="29.85" customHeight="1">
      <c r="B132" s="189"/>
      <c r="C132" s="190"/>
      <c r="D132" s="203" t="s">
        <v>76</v>
      </c>
      <c r="E132" s="204" t="s">
        <v>2647</v>
      </c>
      <c r="F132" s="204" t="s">
        <v>2648</v>
      </c>
      <c r="G132" s="190"/>
      <c r="H132" s="190"/>
      <c r="I132" s="193"/>
      <c r="J132" s="205">
        <f>BK132</f>
        <v>0</v>
      </c>
      <c r="K132" s="190"/>
      <c r="L132" s="195"/>
      <c r="M132" s="196"/>
      <c r="N132" s="197"/>
      <c r="O132" s="197"/>
      <c r="P132" s="198">
        <f>SUM(P133:P135)</f>
        <v>0</v>
      </c>
      <c r="Q132" s="197"/>
      <c r="R132" s="198">
        <f>SUM(R133:R135)</f>
        <v>0</v>
      </c>
      <c r="S132" s="197"/>
      <c r="T132" s="199">
        <f>SUM(T133:T135)</f>
        <v>0</v>
      </c>
      <c r="AR132" s="200" t="s">
        <v>202</v>
      </c>
      <c r="AT132" s="201" t="s">
        <v>76</v>
      </c>
      <c r="AU132" s="201" t="s">
        <v>84</v>
      </c>
      <c r="AY132" s="200" t="s">
        <v>153</v>
      </c>
      <c r="BK132" s="202">
        <f>SUM(BK133:BK135)</f>
        <v>0</v>
      </c>
    </row>
    <row r="133" spans="2:65" s="1" customFormat="1" ht="22.5" customHeight="1">
      <c r="B133" s="43"/>
      <c r="C133" s="206" t="s">
        <v>237</v>
      </c>
      <c r="D133" s="206" t="s">
        <v>155</v>
      </c>
      <c r="E133" s="207" t="s">
        <v>2649</v>
      </c>
      <c r="F133" s="208" t="s">
        <v>2650</v>
      </c>
      <c r="G133" s="209" t="s">
        <v>388</v>
      </c>
      <c r="H133" s="210">
        <v>1</v>
      </c>
      <c r="I133" s="211"/>
      <c r="J133" s="212">
        <f>ROUND(I133*H133,2)</f>
        <v>0</v>
      </c>
      <c r="K133" s="208" t="s">
        <v>159</v>
      </c>
      <c r="L133" s="63"/>
      <c r="M133" s="213" t="s">
        <v>34</v>
      </c>
      <c r="N133" s="214" t="s">
        <v>48</v>
      </c>
      <c r="O133" s="4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AR133" s="25" t="s">
        <v>2598</v>
      </c>
      <c r="AT133" s="25" t="s">
        <v>155</v>
      </c>
      <c r="AU133" s="25" t="s">
        <v>86</v>
      </c>
      <c r="AY133" s="25" t="s">
        <v>153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25" t="s">
        <v>84</v>
      </c>
      <c r="BK133" s="217">
        <f>ROUND(I133*H133,2)</f>
        <v>0</v>
      </c>
      <c r="BL133" s="25" t="s">
        <v>2598</v>
      </c>
      <c r="BM133" s="25" t="s">
        <v>2651</v>
      </c>
    </row>
    <row r="134" spans="2:51" s="13" customFormat="1" ht="13.5">
      <c r="B134" s="230"/>
      <c r="C134" s="231"/>
      <c r="D134" s="220" t="s">
        <v>162</v>
      </c>
      <c r="E134" s="232" t="s">
        <v>34</v>
      </c>
      <c r="F134" s="233" t="s">
        <v>84</v>
      </c>
      <c r="G134" s="231"/>
      <c r="H134" s="234">
        <v>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51" s="14" customFormat="1" ht="13.5">
      <c r="B135" s="241"/>
      <c r="C135" s="242"/>
      <c r="D135" s="220" t="s">
        <v>162</v>
      </c>
      <c r="E135" s="253" t="s">
        <v>34</v>
      </c>
      <c r="F135" s="254" t="s">
        <v>168</v>
      </c>
      <c r="G135" s="242"/>
      <c r="H135" s="255">
        <v>1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162</v>
      </c>
      <c r="AU135" s="252" t="s">
        <v>86</v>
      </c>
      <c r="AV135" s="14" t="s">
        <v>160</v>
      </c>
      <c r="AW135" s="14" t="s">
        <v>41</v>
      </c>
      <c r="AX135" s="14" t="s">
        <v>84</v>
      </c>
      <c r="AY135" s="252" t="s">
        <v>153</v>
      </c>
    </row>
    <row r="136" spans="2:63" s="11" customFormat="1" ht="29.85" customHeight="1">
      <c r="B136" s="189"/>
      <c r="C136" s="190"/>
      <c r="D136" s="203" t="s">
        <v>76</v>
      </c>
      <c r="E136" s="204" t="s">
        <v>2652</v>
      </c>
      <c r="F136" s="204" t="s">
        <v>2653</v>
      </c>
      <c r="G136" s="190"/>
      <c r="H136" s="190"/>
      <c r="I136" s="193"/>
      <c r="J136" s="205">
        <f>BK136</f>
        <v>0</v>
      </c>
      <c r="K136" s="190"/>
      <c r="L136" s="195"/>
      <c r="M136" s="196"/>
      <c r="N136" s="197"/>
      <c r="O136" s="197"/>
      <c r="P136" s="198">
        <f>SUM(P137:P150)</f>
        <v>0</v>
      </c>
      <c r="Q136" s="197"/>
      <c r="R136" s="198">
        <f>SUM(R137:R150)</f>
        <v>0</v>
      </c>
      <c r="S136" s="197"/>
      <c r="T136" s="199">
        <f>SUM(T137:T150)</f>
        <v>0</v>
      </c>
      <c r="AR136" s="200" t="s">
        <v>202</v>
      </c>
      <c r="AT136" s="201" t="s">
        <v>76</v>
      </c>
      <c r="AU136" s="201" t="s">
        <v>84</v>
      </c>
      <c r="AY136" s="200" t="s">
        <v>153</v>
      </c>
      <c r="BK136" s="202">
        <f>SUM(BK137:BK150)</f>
        <v>0</v>
      </c>
    </row>
    <row r="137" spans="2:65" s="1" customFormat="1" ht="22.5" customHeight="1">
      <c r="B137" s="43"/>
      <c r="C137" s="206" t="s">
        <v>244</v>
      </c>
      <c r="D137" s="206" t="s">
        <v>155</v>
      </c>
      <c r="E137" s="207" t="s">
        <v>2654</v>
      </c>
      <c r="F137" s="208" t="s">
        <v>2655</v>
      </c>
      <c r="G137" s="209" t="s">
        <v>388</v>
      </c>
      <c r="H137" s="210">
        <v>1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2598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2598</v>
      </c>
      <c r="BM137" s="25" t="s">
        <v>2656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2657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2658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2" customFormat="1" ht="13.5">
      <c r="B140" s="218"/>
      <c r="C140" s="219"/>
      <c r="D140" s="220" t="s">
        <v>162</v>
      </c>
      <c r="E140" s="221" t="s">
        <v>34</v>
      </c>
      <c r="F140" s="222" t="s">
        <v>2659</v>
      </c>
      <c r="G140" s="219"/>
      <c r="H140" s="223" t="s">
        <v>34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162</v>
      </c>
      <c r="AU140" s="229" t="s">
        <v>86</v>
      </c>
      <c r="AV140" s="12" t="s">
        <v>84</v>
      </c>
      <c r="AW140" s="12" t="s">
        <v>41</v>
      </c>
      <c r="AX140" s="12" t="s">
        <v>77</v>
      </c>
      <c r="AY140" s="229" t="s">
        <v>153</v>
      </c>
    </row>
    <row r="141" spans="2:51" s="12" customFormat="1" ht="27">
      <c r="B141" s="218"/>
      <c r="C141" s="219"/>
      <c r="D141" s="220" t="s">
        <v>162</v>
      </c>
      <c r="E141" s="221" t="s">
        <v>34</v>
      </c>
      <c r="F141" s="222" t="s">
        <v>2660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84</v>
      </c>
      <c r="G142" s="231"/>
      <c r="H142" s="234">
        <v>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4" customFormat="1" ht="13.5">
      <c r="B143" s="241"/>
      <c r="C143" s="242"/>
      <c r="D143" s="243" t="s">
        <v>162</v>
      </c>
      <c r="E143" s="244" t="s">
        <v>34</v>
      </c>
      <c r="F143" s="245" t="s">
        <v>168</v>
      </c>
      <c r="G143" s="242"/>
      <c r="H143" s="246">
        <v>1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84</v>
      </c>
      <c r="AY143" s="252" t="s">
        <v>153</v>
      </c>
    </row>
    <row r="144" spans="2:65" s="1" customFormat="1" ht="22.5" customHeight="1">
      <c r="B144" s="43"/>
      <c r="C144" s="206" t="s">
        <v>248</v>
      </c>
      <c r="D144" s="206" t="s">
        <v>155</v>
      </c>
      <c r="E144" s="207" t="s">
        <v>2661</v>
      </c>
      <c r="F144" s="208" t="s">
        <v>2662</v>
      </c>
      <c r="G144" s="209" t="s">
        <v>388</v>
      </c>
      <c r="H144" s="210">
        <v>1</v>
      </c>
      <c r="I144" s="211"/>
      <c r="J144" s="212">
        <f>ROUND(I144*H144,2)</f>
        <v>0</v>
      </c>
      <c r="K144" s="208" t="s">
        <v>159</v>
      </c>
      <c r="L144" s="63"/>
      <c r="M144" s="213" t="s">
        <v>34</v>
      </c>
      <c r="N144" s="214" t="s">
        <v>48</v>
      </c>
      <c r="O144" s="44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AR144" s="25" t="s">
        <v>2598</v>
      </c>
      <c r="AT144" s="25" t="s">
        <v>155</v>
      </c>
      <c r="AU144" s="25" t="s">
        <v>86</v>
      </c>
      <c r="AY144" s="25" t="s">
        <v>153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25" t="s">
        <v>84</v>
      </c>
      <c r="BK144" s="217">
        <f>ROUND(I144*H144,2)</f>
        <v>0</v>
      </c>
      <c r="BL144" s="25" t="s">
        <v>2598</v>
      </c>
      <c r="BM144" s="25" t="s">
        <v>2663</v>
      </c>
    </row>
    <row r="145" spans="2:51" s="12" customFormat="1" ht="13.5">
      <c r="B145" s="218"/>
      <c r="C145" s="219"/>
      <c r="D145" s="220" t="s">
        <v>162</v>
      </c>
      <c r="E145" s="221" t="s">
        <v>34</v>
      </c>
      <c r="F145" s="222" t="s">
        <v>2664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51" s="13" customFormat="1" ht="13.5">
      <c r="B146" s="230"/>
      <c r="C146" s="231"/>
      <c r="D146" s="220" t="s">
        <v>162</v>
      </c>
      <c r="E146" s="232" t="s">
        <v>34</v>
      </c>
      <c r="F146" s="233" t="s">
        <v>84</v>
      </c>
      <c r="G146" s="231"/>
      <c r="H146" s="234">
        <v>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51" s="14" customFormat="1" ht="13.5">
      <c r="B147" s="241"/>
      <c r="C147" s="242"/>
      <c r="D147" s="243" t="s">
        <v>162</v>
      </c>
      <c r="E147" s="244" t="s">
        <v>34</v>
      </c>
      <c r="F147" s="245" t="s">
        <v>168</v>
      </c>
      <c r="G147" s="242"/>
      <c r="H147" s="246">
        <v>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84</v>
      </c>
      <c r="AY147" s="252" t="s">
        <v>153</v>
      </c>
    </row>
    <row r="148" spans="2:65" s="1" customFormat="1" ht="22.5" customHeight="1">
      <c r="B148" s="43"/>
      <c r="C148" s="206" t="s">
        <v>10</v>
      </c>
      <c r="D148" s="206" t="s">
        <v>155</v>
      </c>
      <c r="E148" s="207" t="s">
        <v>2665</v>
      </c>
      <c r="F148" s="208" t="s">
        <v>2666</v>
      </c>
      <c r="G148" s="209" t="s">
        <v>388</v>
      </c>
      <c r="H148" s="210">
        <v>1</v>
      </c>
      <c r="I148" s="211"/>
      <c r="J148" s="212">
        <f>ROUND(I148*H148,2)</f>
        <v>0</v>
      </c>
      <c r="K148" s="208" t="s">
        <v>159</v>
      </c>
      <c r="L148" s="63"/>
      <c r="M148" s="213" t="s">
        <v>34</v>
      </c>
      <c r="N148" s="214" t="s">
        <v>48</v>
      </c>
      <c r="O148" s="44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AR148" s="25" t="s">
        <v>2598</v>
      </c>
      <c r="AT148" s="25" t="s">
        <v>155</v>
      </c>
      <c r="AU148" s="25" t="s">
        <v>86</v>
      </c>
      <c r="AY148" s="25" t="s">
        <v>153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25" t="s">
        <v>84</v>
      </c>
      <c r="BK148" s="217">
        <f>ROUND(I148*H148,2)</f>
        <v>0</v>
      </c>
      <c r="BL148" s="25" t="s">
        <v>2598</v>
      </c>
      <c r="BM148" s="25" t="s">
        <v>2667</v>
      </c>
    </row>
    <row r="149" spans="2:51" s="13" customFormat="1" ht="13.5">
      <c r="B149" s="230"/>
      <c r="C149" s="231"/>
      <c r="D149" s="220" t="s">
        <v>162</v>
      </c>
      <c r="E149" s="232" t="s">
        <v>34</v>
      </c>
      <c r="F149" s="233" t="s">
        <v>84</v>
      </c>
      <c r="G149" s="231"/>
      <c r="H149" s="234">
        <v>1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51" s="14" customFormat="1" ht="13.5">
      <c r="B150" s="241"/>
      <c r="C150" s="242"/>
      <c r="D150" s="220" t="s">
        <v>162</v>
      </c>
      <c r="E150" s="253" t="s">
        <v>34</v>
      </c>
      <c r="F150" s="254" t="s">
        <v>168</v>
      </c>
      <c r="G150" s="242"/>
      <c r="H150" s="255">
        <v>1</v>
      </c>
      <c r="I150" s="247"/>
      <c r="J150" s="242"/>
      <c r="K150" s="242"/>
      <c r="L150" s="248"/>
      <c r="M150" s="274"/>
      <c r="N150" s="275"/>
      <c r="O150" s="275"/>
      <c r="P150" s="275"/>
      <c r="Q150" s="275"/>
      <c r="R150" s="275"/>
      <c r="S150" s="275"/>
      <c r="T150" s="276"/>
      <c r="AT150" s="252" t="s">
        <v>162</v>
      </c>
      <c r="AU150" s="252" t="s">
        <v>86</v>
      </c>
      <c r="AV150" s="14" t="s">
        <v>160</v>
      </c>
      <c r="AW150" s="14" t="s">
        <v>41</v>
      </c>
      <c r="AX150" s="14" t="s">
        <v>84</v>
      </c>
      <c r="AY150" s="252" t="s">
        <v>153</v>
      </c>
    </row>
    <row r="151" spans="2:12" s="1" customFormat="1" ht="6.95" customHeight="1">
      <c r="B151" s="58"/>
      <c r="C151" s="59"/>
      <c r="D151" s="59"/>
      <c r="E151" s="59"/>
      <c r="F151" s="59"/>
      <c r="G151" s="59"/>
      <c r="H151" s="59"/>
      <c r="I151" s="150"/>
      <c r="J151" s="59"/>
      <c r="K151" s="59"/>
      <c r="L151" s="63"/>
    </row>
  </sheetData>
  <sheetProtection password="CC35" sheet="1" objects="1" scenarios="1" formatCells="0" formatColumns="0" formatRows="0" sort="0" autoFilter="0"/>
  <autoFilter ref="C83:K150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8" t="s">
        <v>2668</v>
      </c>
      <c r="D3" s="428"/>
      <c r="E3" s="428"/>
      <c r="F3" s="428"/>
      <c r="G3" s="428"/>
      <c r="H3" s="428"/>
      <c r="I3" s="428"/>
      <c r="J3" s="428"/>
      <c r="K3" s="299"/>
    </row>
    <row r="4" spans="2:11" ht="25.5" customHeight="1">
      <c r="B4" s="300"/>
      <c r="C4" s="432" t="s">
        <v>2669</v>
      </c>
      <c r="D4" s="432"/>
      <c r="E4" s="432"/>
      <c r="F4" s="432"/>
      <c r="G4" s="432"/>
      <c r="H4" s="432"/>
      <c r="I4" s="432"/>
      <c r="J4" s="432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31" t="s">
        <v>2670</v>
      </c>
      <c r="D6" s="431"/>
      <c r="E6" s="431"/>
      <c r="F6" s="431"/>
      <c r="G6" s="431"/>
      <c r="H6" s="431"/>
      <c r="I6" s="431"/>
      <c r="J6" s="431"/>
      <c r="K6" s="301"/>
    </row>
    <row r="7" spans="2:11" ht="15" customHeight="1">
      <c r="B7" s="304"/>
      <c r="C7" s="431" t="s">
        <v>2671</v>
      </c>
      <c r="D7" s="431"/>
      <c r="E7" s="431"/>
      <c r="F7" s="431"/>
      <c r="G7" s="431"/>
      <c r="H7" s="431"/>
      <c r="I7" s="431"/>
      <c r="J7" s="431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31" t="s">
        <v>2672</v>
      </c>
      <c r="D9" s="431"/>
      <c r="E9" s="431"/>
      <c r="F9" s="431"/>
      <c r="G9" s="431"/>
      <c r="H9" s="431"/>
      <c r="I9" s="431"/>
      <c r="J9" s="431"/>
      <c r="K9" s="301"/>
    </row>
    <row r="10" spans="2:11" ht="15" customHeight="1">
      <c r="B10" s="304"/>
      <c r="C10" s="303"/>
      <c r="D10" s="431" t="s">
        <v>2673</v>
      </c>
      <c r="E10" s="431"/>
      <c r="F10" s="431"/>
      <c r="G10" s="431"/>
      <c r="H10" s="431"/>
      <c r="I10" s="431"/>
      <c r="J10" s="431"/>
      <c r="K10" s="301"/>
    </row>
    <row r="11" spans="2:11" ht="15" customHeight="1">
      <c r="B11" s="304"/>
      <c r="C11" s="305"/>
      <c r="D11" s="431" t="s">
        <v>2674</v>
      </c>
      <c r="E11" s="431"/>
      <c r="F11" s="431"/>
      <c r="G11" s="431"/>
      <c r="H11" s="431"/>
      <c r="I11" s="431"/>
      <c r="J11" s="431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31" t="s">
        <v>2675</v>
      </c>
      <c r="E13" s="431"/>
      <c r="F13" s="431"/>
      <c r="G13" s="431"/>
      <c r="H13" s="431"/>
      <c r="I13" s="431"/>
      <c r="J13" s="431"/>
      <c r="K13" s="301"/>
    </row>
    <row r="14" spans="2:11" ht="15" customHeight="1">
      <c r="B14" s="304"/>
      <c r="C14" s="305"/>
      <c r="D14" s="431" t="s">
        <v>2676</v>
      </c>
      <c r="E14" s="431"/>
      <c r="F14" s="431"/>
      <c r="G14" s="431"/>
      <c r="H14" s="431"/>
      <c r="I14" s="431"/>
      <c r="J14" s="431"/>
      <c r="K14" s="301"/>
    </row>
    <row r="15" spans="2:11" ht="15" customHeight="1">
      <c r="B15" s="304"/>
      <c r="C15" s="305"/>
      <c r="D15" s="431" t="s">
        <v>2677</v>
      </c>
      <c r="E15" s="431"/>
      <c r="F15" s="431"/>
      <c r="G15" s="431"/>
      <c r="H15" s="431"/>
      <c r="I15" s="431"/>
      <c r="J15" s="431"/>
      <c r="K15" s="301"/>
    </row>
    <row r="16" spans="2:11" ht="15" customHeight="1">
      <c r="B16" s="304"/>
      <c r="C16" s="305"/>
      <c r="D16" s="305"/>
      <c r="E16" s="306" t="s">
        <v>83</v>
      </c>
      <c r="F16" s="431" t="s">
        <v>2678</v>
      </c>
      <c r="G16" s="431"/>
      <c r="H16" s="431"/>
      <c r="I16" s="431"/>
      <c r="J16" s="431"/>
      <c r="K16" s="301"/>
    </row>
    <row r="17" spans="2:11" ht="15" customHeight="1">
      <c r="B17" s="304"/>
      <c r="C17" s="305"/>
      <c r="D17" s="305"/>
      <c r="E17" s="306" t="s">
        <v>2679</v>
      </c>
      <c r="F17" s="431" t="s">
        <v>2680</v>
      </c>
      <c r="G17" s="431"/>
      <c r="H17" s="431"/>
      <c r="I17" s="431"/>
      <c r="J17" s="431"/>
      <c r="K17" s="301"/>
    </row>
    <row r="18" spans="2:11" ht="15" customHeight="1">
      <c r="B18" s="304"/>
      <c r="C18" s="305"/>
      <c r="D18" s="305"/>
      <c r="E18" s="306" t="s">
        <v>2681</v>
      </c>
      <c r="F18" s="431" t="s">
        <v>2682</v>
      </c>
      <c r="G18" s="431"/>
      <c r="H18" s="431"/>
      <c r="I18" s="431"/>
      <c r="J18" s="431"/>
      <c r="K18" s="301"/>
    </row>
    <row r="19" spans="2:11" ht="15" customHeight="1">
      <c r="B19" s="304"/>
      <c r="C19" s="305"/>
      <c r="D19" s="305"/>
      <c r="E19" s="306" t="s">
        <v>2683</v>
      </c>
      <c r="F19" s="431" t="s">
        <v>2684</v>
      </c>
      <c r="G19" s="431"/>
      <c r="H19" s="431"/>
      <c r="I19" s="431"/>
      <c r="J19" s="431"/>
      <c r="K19" s="301"/>
    </row>
    <row r="20" spans="2:11" ht="15" customHeight="1">
      <c r="B20" s="304"/>
      <c r="C20" s="305"/>
      <c r="D20" s="305"/>
      <c r="E20" s="306" t="s">
        <v>2685</v>
      </c>
      <c r="F20" s="431" t="s">
        <v>2686</v>
      </c>
      <c r="G20" s="431"/>
      <c r="H20" s="431"/>
      <c r="I20" s="431"/>
      <c r="J20" s="431"/>
      <c r="K20" s="301"/>
    </row>
    <row r="21" spans="2:11" ht="15" customHeight="1">
      <c r="B21" s="304"/>
      <c r="C21" s="305"/>
      <c r="D21" s="305"/>
      <c r="E21" s="306" t="s">
        <v>90</v>
      </c>
      <c r="F21" s="431" t="s">
        <v>2687</v>
      </c>
      <c r="G21" s="431"/>
      <c r="H21" s="431"/>
      <c r="I21" s="431"/>
      <c r="J21" s="431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31" t="s">
        <v>2688</v>
      </c>
      <c r="D23" s="431"/>
      <c r="E23" s="431"/>
      <c r="F23" s="431"/>
      <c r="G23" s="431"/>
      <c r="H23" s="431"/>
      <c r="I23" s="431"/>
      <c r="J23" s="431"/>
      <c r="K23" s="301"/>
    </row>
    <row r="24" spans="2:11" ht="15" customHeight="1">
      <c r="B24" s="304"/>
      <c r="C24" s="431" t="s">
        <v>2689</v>
      </c>
      <c r="D24" s="431"/>
      <c r="E24" s="431"/>
      <c r="F24" s="431"/>
      <c r="G24" s="431"/>
      <c r="H24" s="431"/>
      <c r="I24" s="431"/>
      <c r="J24" s="431"/>
      <c r="K24" s="301"/>
    </row>
    <row r="25" spans="2:11" ht="15" customHeight="1">
      <c r="B25" s="304"/>
      <c r="C25" s="303"/>
      <c r="D25" s="431" t="s">
        <v>2690</v>
      </c>
      <c r="E25" s="431"/>
      <c r="F25" s="431"/>
      <c r="G25" s="431"/>
      <c r="H25" s="431"/>
      <c r="I25" s="431"/>
      <c r="J25" s="431"/>
      <c r="K25" s="301"/>
    </row>
    <row r="26" spans="2:11" ht="15" customHeight="1">
      <c r="B26" s="304"/>
      <c r="C26" s="305"/>
      <c r="D26" s="431" t="s">
        <v>2691</v>
      </c>
      <c r="E26" s="431"/>
      <c r="F26" s="431"/>
      <c r="G26" s="431"/>
      <c r="H26" s="431"/>
      <c r="I26" s="431"/>
      <c r="J26" s="431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31" t="s">
        <v>2692</v>
      </c>
      <c r="E28" s="431"/>
      <c r="F28" s="431"/>
      <c r="G28" s="431"/>
      <c r="H28" s="431"/>
      <c r="I28" s="431"/>
      <c r="J28" s="431"/>
      <c r="K28" s="301"/>
    </row>
    <row r="29" spans="2:11" ht="15" customHeight="1">
      <c r="B29" s="304"/>
      <c r="C29" s="305"/>
      <c r="D29" s="431" t="s">
        <v>2693</v>
      </c>
      <c r="E29" s="431"/>
      <c r="F29" s="431"/>
      <c r="G29" s="431"/>
      <c r="H29" s="431"/>
      <c r="I29" s="431"/>
      <c r="J29" s="431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31" t="s">
        <v>2694</v>
      </c>
      <c r="E31" s="431"/>
      <c r="F31" s="431"/>
      <c r="G31" s="431"/>
      <c r="H31" s="431"/>
      <c r="I31" s="431"/>
      <c r="J31" s="431"/>
      <c r="K31" s="301"/>
    </row>
    <row r="32" spans="2:11" ht="15" customHeight="1">
      <c r="B32" s="304"/>
      <c r="C32" s="305"/>
      <c r="D32" s="431" t="s">
        <v>2695</v>
      </c>
      <c r="E32" s="431"/>
      <c r="F32" s="431"/>
      <c r="G32" s="431"/>
      <c r="H32" s="431"/>
      <c r="I32" s="431"/>
      <c r="J32" s="431"/>
      <c r="K32" s="301"/>
    </row>
    <row r="33" spans="2:11" ht="15" customHeight="1">
      <c r="B33" s="304"/>
      <c r="C33" s="305"/>
      <c r="D33" s="431" t="s">
        <v>2696</v>
      </c>
      <c r="E33" s="431"/>
      <c r="F33" s="431"/>
      <c r="G33" s="431"/>
      <c r="H33" s="431"/>
      <c r="I33" s="431"/>
      <c r="J33" s="431"/>
      <c r="K33" s="301"/>
    </row>
    <row r="34" spans="2:11" ht="15" customHeight="1">
      <c r="B34" s="304"/>
      <c r="C34" s="305"/>
      <c r="D34" s="303"/>
      <c r="E34" s="307" t="s">
        <v>138</v>
      </c>
      <c r="F34" s="303"/>
      <c r="G34" s="431" t="s">
        <v>2697</v>
      </c>
      <c r="H34" s="431"/>
      <c r="I34" s="431"/>
      <c r="J34" s="431"/>
      <c r="K34" s="301"/>
    </row>
    <row r="35" spans="2:11" ht="30.75" customHeight="1">
      <c r="B35" s="304"/>
      <c r="C35" s="305"/>
      <c r="D35" s="303"/>
      <c r="E35" s="307" t="s">
        <v>2698</v>
      </c>
      <c r="F35" s="303"/>
      <c r="G35" s="431" t="s">
        <v>2699</v>
      </c>
      <c r="H35" s="431"/>
      <c r="I35" s="431"/>
      <c r="J35" s="431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31" t="s">
        <v>2700</v>
      </c>
      <c r="H36" s="431"/>
      <c r="I36" s="431"/>
      <c r="J36" s="431"/>
      <c r="K36" s="301"/>
    </row>
    <row r="37" spans="2:11" ht="15" customHeight="1">
      <c r="B37" s="304"/>
      <c r="C37" s="305"/>
      <c r="D37" s="303"/>
      <c r="E37" s="307" t="s">
        <v>139</v>
      </c>
      <c r="F37" s="303"/>
      <c r="G37" s="431" t="s">
        <v>2701</v>
      </c>
      <c r="H37" s="431"/>
      <c r="I37" s="431"/>
      <c r="J37" s="431"/>
      <c r="K37" s="301"/>
    </row>
    <row r="38" spans="2:11" ht="15" customHeight="1">
      <c r="B38" s="304"/>
      <c r="C38" s="305"/>
      <c r="D38" s="303"/>
      <c r="E38" s="307" t="s">
        <v>140</v>
      </c>
      <c r="F38" s="303"/>
      <c r="G38" s="431" t="s">
        <v>2702</v>
      </c>
      <c r="H38" s="431"/>
      <c r="I38" s="431"/>
      <c r="J38" s="431"/>
      <c r="K38" s="301"/>
    </row>
    <row r="39" spans="2:11" ht="15" customHeight="1">
      <c r="B39" s="304"/>
      <c r="C39" s="305"/>
      <c r="D39" s="303"/>
      <c r="E39" s="307" t="s">
        <v>141</v>
      </c>
      <c r="F39" s="303"/>
      <c r="G39" s="431" t="s">
        <v>2703</v>
      </c>
      <c r="H39" s="431"/>
      <c r="I39" s="431"/>
      <c r="J39" s="431"/>
      <c r="K39" s="301"/>
    </row>
    <row r="40" spans="2:11" ht="15" customHeight="1">
      <c r="B40" s="304"/>
      <c r="C40" s="305"/>
      <c r="D40" s="303"/>
      <c r="E40" s="307" t="s">
        <v>2704</v>
      </c>
      <c r="F40" s="303"/>
      <c r="G40" s="431" t="s">
        <v>2705</v>
      </c>
      <c r="H40" s="431"/>
      <c r="I40" s="431"/>
      <c r="J40" s="431"/>
      <c r="K40" s="301"/>
    </row>
    <row r="41" spans="2:11" ht="15" customHeight="1">
      <c r="B41" s="304"/>
      <c r="C41" s="305"/>
      <c r="D41" s="303"/>
      <c r="E41" s="307"/>
      <c r="F41" s="303"/>
      <c r="G41" s="431" t="s">
        <v>2706</v>
      </c>
      <c r="H41" s="431"/>
      <c r="I41" s="431"/>
      <c r="J41" s="431"/>
      <c r="K41" s="301"/>
    </row>
    <row r="42" spans="2:11" ht="15" customHeight="1">
      <c r="B42" s="304"/>
      <c r="C42" s="305"/>
      <c r="D42" s="303"/>
      <c r="E42" s="307" t="s">
        <v>2707</v>
      </c>
      <c r="F42" s="303"/>
      <c r="G42" s="431" t="s">
        <v>2708</v>
      </c>
      <c r="H42" s="431"/>
      <c r="I42" s="431"/>
      <c r="J42" s="431"/>
      <c r="K42" s="301"/>
    </row>
    <row r="43" spans="2:11" ht="15" customHeight="1">
      <c r="B43" s="304"/>
      <c r="C43" s="305"/>
      <c r="D43" s="303"/>
      <c r="E43" s="307" t="s">
        <v>143</v>
      </c>
      <c r="F43" s="303"/>
      <c r="G43" s="431" t="s">
        <v>2709</v>
      </c>
      <c r="H43" s="431"/>
      <c r="I43" s="431"/>
      <c r="J43" s="431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31" t="s">
        <v>2710</v>
      </c>
      <c r="E45" s="431"/>
      <c r="F45" s="431"/>
      <c r="G45" s="431"/>
      <c r="H45" s="431"/>
      <c r="I45" s="431"/>
      <c r="J45" s="431"/>
      <c r="K45" s="301"/>
    </row>
    <row r="46" spans="2:11" ht="15" customHeight="1">
      <c r="B46" s="304"/>
      <c r="C46" s="305"/>
      <c r="D46" s="305"/>
      <c r="E46" s="431" t="s">
        <v>2711</v>
      </c>
      <c r="F46" s="431"/>
      <c r="G46" s="431"/>
      <c r="H46" s="431"/>
      <c r="I46" s="431"/>
      <c r="J46" s="431"/>
      <c r="K46" s="301"/>
    </row>
    <row r="47" spans="2:11" ht="15" customHeight="1">
      <c r="B47" s="304"/>
      <c r="C47" s="305"/>
      <c r="D47" s="305"/>
      <c r="E47" s="431" t="s">
        <v>2712</v>
      </c>
      <c r="F47" s="431"/>
      <c r="G47" s="431"/>
      <c r="H47" s="431"/>
      <c r="I47" s="431"/>
      <c r="J47" s="431"/>
      <c r="K47" s="301"/>
    </row>
    <row r="48" spans="2:11" ht="15" customHeight="1">
      <c r="B48" s="304"/>
      <c r="C48" s="305"/>
      <c r="D48" s="305"/>
      <c r="E48" s="431" t="s">
        <v>2713</v>
      </c>
      <c r="F48" s="431"/>
      <c r="G48" s="431"/>
      <c r="H48" s="431"/>
      <c r="I48" s="431"/>
      <c r="J48" s="431"/>
      <c r="K48" s="301"/>
    </row>
    <row r="49" spans="2:11" ht="15" customHeight="1">
      <c r="B49" s="304"/>
      <c r="C49" s="305"/>
      <c r="D49" s="431" t="s">
        <v>2714</v>
      </c>
      <c r="E49" s="431"/>
      <c r="F49" s="431"/>
      <c r="G49" s="431"/>
      <c r="H49" s="431"/>
      <c r="I49" s="431"/>
      <c r="J49" s="431"/>
      <c r="K49" s="301"/>
    </row>
    <row r="50" spans="2:11" ht="25.5" customHeight="1">
      <c r="B50" s="300"/>
      <c r="C50" s="432" t="s">
        <v>2715</v>
      </c>
      <c r="D50" s="432"/>
      <c r="E50" s="432"/>
      <c r="F50" s="432"/>
      <c r="G50" s="432"/>
      <c r="H50" s="432"/>
      <c r="I50" s="432"/>
      <c r="J50" s="432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31" t="s">
        <v>2716</v>
      </c>
      <c r="D52" s="431"/>
      <c r="E52" s="431"/>
      <c r="F52" s="431"/>
      <c r="G52" s="431"/>
      <c r="H52" s="431"/>
      <c r="I52" s="431"/>
      <c r="J52" s="431"/>
      <c r="K52" s="301"/>
    </row>
    <row r="53" spans="2:11" ht="15" customHeight="1">
      <c r="B53" s="300"/>
      <c r="C53" s="431" t="s">
        <v>2717</v>
      </c>
      <c r="D53" s="431"/>
      <c r="E53" s="431"/>
      <c r="F53" s="431"/>
      <c r="G53" s="431"/>
      <c r="H53" s="431"/>
      <c r="I53" s="431"/>
      <c r="J53" s="431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31" t="s">
        <v>2718</v>
      </c>
      <c r="D55" s="431"/>
      <c r="E55" s="431"/>
      <c r="F55" s="431"/>
      <c r="G55" s="431"/>
      <c r="H55" s="431"/>
      <c r="I55" s="431"/>
      <c r="J55" s="431"/>
      <c r="K55" s="301"/>
    </row>
    <row r="56" spans="2:11" ht="15" customHeight="1">
      <c r="B56" s="300"/>
      <c r="C56" s="305"/>
      <c r="D56" s="431" t="s">
        <v>2719</v>
      </c>
      <c r="E56" s="431"/>
      <c r="F56" s="431"/>
      <c r="G56" s="431"/>
      <c r="H56" s="431"/>
      <c r="I56" s="431"/>
      <c r="J56" s="431"/>
      <c r="K56" s="301"/>
    </row>
    <row r="57" spans="2:11" ht="15" customHeight="1">
      <c r="B57" s="300"/>
      <c r="C57" s="305"/>
      <c r="D57" s="431" t="s">
        <v>2720</v>
      </c>
      <c r="E57" s="431"/>
      <c r="F57" s="431"/>
      <c r="G57" s="431"/>
      <c r="H57" s="431"/>
      <c r="I57" s="431"/>
      <c r="J57" s="431"/>
      <c r="K57" s="301"/>
    </row>
    <row r="58" spans="2:11" ht="15" customHeight="1">
      <c r="B58" s="300"/>
      <c r="C58" s="305"/>
      <c r="D58" s="431" t="s">
        <v>2721</v>
      </c>
      <c r="E58" s="431"/>
      <c r="F58" s="431"/>
      <c r="G58" s="431"/>
      <c r="H58" s="431"/>
      <c r="I58" s="431"/>
      <c r="J58" s="431"/>
      <c r="K58" s="301"/>
    </row>
    <row r="59" spans="2:11" ht="15" customHeight="1">
      <c r="B59" s="300"/>
      <c r="C59" s="305"/>
      <c r="D59" s="431" t="s">
        <v>2722</v>
      </c>
      <c r="E59" s="431"/>
      <c r="F59" s="431"/>
      <c r="G59" s="431"/>
      <c r="H59" s="431"/>
      <c r="I59" s="431"/>
      <c r="J59" s="431"/>
      <c r="K59" s="301"/>
    </row>
    <row r="60" spans="2:11" ht="15" customHeight="1">
      <c r="B60" s="300"/>
      <c r="C60" s="305"/>
      <c r="D60" s="430" t="s">
        <v>2723</v>
      </c>
      <c r="E60" s="430"/>
      <c r="F60" s="430"/>
      <c r="G60" s="430"/>
      <c r="H60" s="430"/>
      <c r="I60" s="430"/>
      <c r="J60" s="430"/>
      <c r="K60" s="301"/>
    </row>
    <row r="61" spans="2:11" ht="15" customHeight="1">
      <c r="B61" s="300"/>
      <c r="C61" s="305"/>
      <c r="D61" s="431" t="s">
        <v>2724</v>
      </c>
      <c r="E61" s="431"/>
      <c r="F61" s="431"/>
      <c r="G61" s="431"/>
      <c r="H61" s="431"/>
      <c r="I61" s="431"/>
      <c r="J61" s="431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31" t="s">
        <v>2725</v>
      </c>
      <c r="E63" s="431"/>
      <c r="F63" s="431"/>
      <c r="G63" s="431"/>
      <c r="H63" s="431"/>
      <c r="I63" s="431"/>
      <c r="J63" s="431"/>
      <c r="K63" s="301"/>
    </row>
    <row r="64" spans="2:11" ht="15" customHeight="1">
      <c r="B64" s="300"/>
      <c r="C64" s="305"/>
      <c r="D64" s="430" t="s">
        <v>2726</v>
      </c>
      <c r="E64" s="430"/>
      <c r="F64" s="430"/>
      <c r="G64" s="430"/>
      <c r="H64" s="430"/>
      <c r="I64" s="430"/>
      <c r="J64" s="430"/>
      <c r="K64" s="301"/>
    </row>
    <row r="65" spans="2:11" ht="15" customHeight="1">
      <c r="B65" s="300"/>
      <c r="C65" s="305"/>
      <c r="D65" s="431" t="s">
        <v>2727</v>
      </c>
      <c r="E65" s="431"/>
      <c r="F65" s="431"/>
      <c r="G65" s="431"/>
      <c r="H65" s="431"/>
      <c r="I65" s="431"/>
      <c r="J65" s="431"/>
      <c r="K65" s="301"/>
    </row>
    <row r="66" spans="2:11" ht="15" customHeight="1">
      <c r="B66" s="300"/>
      <c r="C66" s="305"/>
      <c r="D66" s="431" t="s">
        <v>2728</v>
      </c>
      <c r="E66" s="431"/>
      <c r="F66" s="431"/>
      <c r="G66" s="431"/>
      <c r="H66" s="431"/>
      <c r="I66" s="431"/>
      <c r="J66" s="431"/>
      <c r="K66" s="301"/>
    </row>
    <row r="67" spans="2:11" ht="15" customHeight="1">
      <c r="B67" s="300"/>
      <c r="C67" s="305"/>
      <c r="D67" s="431" t="s">
        <v>2729</v>
      </c>
      <c r="E67" s="431"/>
      <c r="F67" s="431"/>
      <c r="G67" s="431"/>
      <c r="H67" s="431"/>
      <c r="I67" s="431"/>
      <c r="J67" s="431"/>
      <c r="K67" s="301"/>
    </row>
    <row r="68" spans="2:11" ht="15" customHeight="1">
      <c r="B68" s="300"/>
      <c r="C68" s="305"/>
      <c r="D68" s="431" t="s">
        <v>2730</v>
      </c>
      <c r="E68" s="431"/>
      <c r="F68" s="431"/>
      <c r="G68" s="431"/>
      <c r="H68" s="431"/>
      <c r="I68" s="431"/>
      <c r="J68" s="431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29" t="s">
        <v>113</v>
      </c>
      <c r="D73" s="429"/>
      <c r="E73" s="429"/>
      <c r="F73" s="429"/>
      <c r="G73" s="429"/>
      <c r="H73" s="429"/>
      <c r="I73" s="429"/>
      <c r="J73" s="429"/>
      <c r="K73" s="318"/>
    </row>
    <row r="74" spans="2:11" ht="17.25" customHeight="1">
      <c r="B74" s="317"/>
      <c r="C74" s="319" t="s">
        <v>2731</v>
      </c>
      <c r="D74" s="319"/>
      <c r="E74" s="319"/>
      <c r="F74" s="319" t="s">
        <v>2732</v>
      </c>
      <c r="G74" s="320"/>
      <c r="H74" s="319" t="s">
        <v>139</v>
      </c>
      <c r="I74" s="319" t="s">
        <v>62</v>
      </c>
      <c r="J74" s="319" t="s">
        <v>2733</v>
      </c>
      <c r="K74" s="318"/>
    </row>
    <row r="75" spans="2:11" ht="17.25" customHeight="1">
      <c r="B75" s="317"/>
      <c r="C75" s="321" t="s">
        <v>2734</v>
      </c>
      <c r="D75" s="321"/>
      <c r="E75" s="321"/>
      <c r="F75" s="322" t="s">
        <v>2735</v>
      </c>
      <c r="G75" s="323"/>
      <c r="H75" s="321"/>
      <c r="I75" s="321"/>
      <c r="J75" s="321" t="s">
        <v>2736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2737</v>
      </c>
      <c r="G77" s="325"/>
      <c r="H77" s="307" t="s">
        <v>2738</v>
      </c>
      <c r="I77" s="307" t="s">
        <v>2739</v>
      </c>
      <c r="J77" s="307">
        <v>20</v>
      </c>
      <c r="K77" s="318"/>
    </row>
    <row r="78" spans="2:11" ht="15" customHeight="1">
      <c r="B78" s="317"/>
      <c r="C78" s="307" t="s">
        <v>2740</v>
      </c>
      <c r="D78" s="307"/>
      <c r="E78" s="307"/>
      <c r="F78" s="326" t="s">
        <v>2737</v>
      </c>
      <c r="G78" s="325"/>
      <c r="H78" s="307" t="s">
        <v>2741</v>
      </c>
      <c r="I78" s="307" t="s">
        <v>2739</v>
      </c>
      <c r="J78" s="307">
        <v>120</v>
      </c>
      <c r="K78" s="318"/>
    </row>
    <row r="79" spans="2:11" ht="15" customHeight="1">
      <c r="B79" s="327"/>
      <c r="C79" s="307" t="s">
        <v>2742</v>
      </c>
      <c r="D79" s="307"/>
      <c r="E79" s="307"/>
      <c r="F79" s="326" t="s">
        <v>2743</v>
      </c>
      <c r="G79" s="325"/>
      <c r="H79" s="307" t="s">
        <v>2744</v>
      </c>
      <c r="I79" s="307" t="s">
        <v>2739</v>
      </c>
      <c r="J79" s="307">
        <v>50</v>
      </c>
      <c r="K79" s="318"/>
    </row>
    <row r="80" spans="2:11" ht="15" customHeight="1">
      <c r="B80" s="327"/>
      <c r="C80" s="307" t="s">
        <v>2745</v>
      </c>
      <c r="D80" s="307"/>
      <c r="E80" s="307"/>
      <c r="F80" s="326" t="s">
        <v>2737</v>
      </c>
      <c r="G80" s="325"/>
      <c r="H80" s="307" t="s">
        <v>2746</v>
      </c>
      <c r="I80" s="307" t="s">
        <v>2747</v>
      </c>
      <c r="J80" s="307"/>
      <c r="K80" s="318"/>
    </row>
    <row r="81" spans="2:11" ht="15" customHeight="1">
      <c r="B81" s="327"/>
      <c r="C81" s="328" t="s">
        <v>2748</v>
      </c>
      <c r="D81" s="328"/>
      <c r="E81" s="328"/>
      <c r="F81" s="329" t="s">
        <v>2743</v>
      </c>
      <c r="G81" s="328"/>
      <c r="H81" s="328" t="s">
        <v>2749</v>
      </c>
      <c r="I81" s="328" t="s">
        <v>2739</v>
      </c>
      <c r="J81" s="328">
        <v>15</v>
      </c>
      <c r="K81" s="318"/>
    </row>
    <row r="82" spans="2:11" ht="15" customHeight="1">
      <c r="B82" s="327"/>
      <c r="C82" s="328" t="s">
        <v>2750</v>
      </c>
      <c r="D82" s="328"/>
      <c r="E82" s="328"/>
      <c r="F82" s="329" t="s">
        <v>2743</v>
      </c>
      <c r="G82" s="328"/>
      <c r="H82" s="328" t="s">
        <v>2751</v>
      </c>
      <c r="I82" s="328" t="s">
        <v>2739</v>
      </c>
      <c r="J82" s="328">
        <v>15</v>
      </c>
      <c r="K82" s="318"/>
    </row>
    <row r="83" spans="2:11" ht="15" customHeight="1">
      <c r="B83" s="327"/>
      <c r="C83" s="328" t="s">
        <v>2752</v>
      </c>
      <c r="D83" s="328"/>
      <c r="E83" s="328"/>
      <c r="F83" s="329" t="s">
        <v>2743</v>
      </c>
      <c r="G83" s="328"/>
      <c r="H83" s="328" t="s">
        <v>2753</v>
      </c>
      <c r="I83" s="328" t="s">
        <v>2739</v>
      </c>
      <c r="J83" s="328">
        <v>20</v>
      </c>
      <c r="K83" s="318"/>
    </row>
    <row r="84" spans="2:11" ht="15" customHeight="1">
      <c r="B84" s="327"/>
      <c r="C84" s="328" t="s">
        <v>2754</v>
      </c>
      <c r="D84" s="328"/>
      <c r="E84" s="328"/>
      <c r="F84" s="329" t="s">
        <v>2743</v>
      </c>
      <c r="G84" s="328"/>
      <c r="H84" s="328" t="s">
        <v>2755</v>
      </c>
      <c r="I84" s="328" t="s">
        <v>2739</v>
      </c>
      <c r="J84" s="328">
        <v>20</v>
      </c>
      <c r="K84" s="318"/>
    </row>
    <row r="85" spans="2:11" ht="15" customHeight="1">
      <c r="B85" s="327"/>
      <c r="C85" s="307" t="s">
        <v>2756</v>
      </c>
      <c r="D85" s="307"/>
      <c r="E85" s="307"/>
      <c r="F85" s="326" t="s">
        <v>2743</v>
      </c>
      <c r="G85" s="325"/>
      <c r="H85" s="307" t="s">
        <v>2757</v>
      </c>
      <c r="I85" s="307" t="s">
        <v>2739</v>
      </c>
      <c r="J85" s="307">
        <v>50</v>
      </c>
      <c r="K85" s="318"/>
    </row>
    <row r="86" spans="2:11" ht="15" customHeight="1">
      <c r="B86" s="327"/>
      <c r="C86" s="307" t="s">
        <v>2758</v>
      </c>
      <c r="D86" s="307"/>
      <c r="E86" s="307"/>
      <c r="F86" s="326" t="s">
        <v>2743</v>
      </c>
      <c r="G86" s="325"/>
      <c r="H86" s="307" t="s">
        <v>2759</v>
      </c>
      <c r="I86" s="307" t="s">
        <v>2739</v>
      </c>
      <c r="J86" s="307">
        <v>20</v>
      </c>
      <c r="K86" s="318"/>
    </row>
    <row r="87" spans="2:11" ht="15" customHeight="1">
      <c r="B87" s="327"/>
      <c r="C87" s="307" t="s">
        <v>2760</v>
      </c>
      <c r="D87" s="307"/>
      <c r="E87" s="307"/>
      <c r="F87" s="326" t="s">
        <v>2743</v>
      </c>
      <c r="G87" s="325"/>
      <c r="H87" s="307" t="s">
        <v>2761</v>
      </c>
      <c r="I87" s="307" t="s">
        <v>2739</v>
      </c>
      <c r="J87" s="307">
        <v>20</v>
      </c>
      <c r="K87" s="318"/>
    </row>
    <row r="88" spans="2:11" ht="15" customHeight="1">
      <c r="B88" s="327"/>
      <c r="C88" s="307" t="s">
        <v>2762</v>
      </c>
      <c r="D88" s="307"/>
      <c r="E88" s="307"/>
      <c r="F88" s="326" t="s">
        <v>2743</v>
      </c>
      <c r="G88" s="325"/>
      <c r="H88" s="307" t="s">
        <v>2763</v>
      </c>
      <c r="I88" s="307" t="s">
        <v>2739</v>
      </c>
      <c r="J88" s="307">
        <v>50</v>
      </c>
      <c r="K88" s="318"/>
    </row>
    <row r="89" spans="2:11" ht="15" customHeight="1">
      <c r="B89" s="327"/>
      <c r="C89" s="307" t="s">
        <v>2764</v>
      </c>
      <c r="D89" s="307"/>
      <c r="E89" s="307"/>
      <c r="F89" s="326" t="s">
        <v>2743</v>
      </c>
      <c r="G89" s="325"/>
      <c r="H89" s="307" t="s">
        <v>2764</v>
      </c>
      <c r="I89" s="307" t="s">
        <v>2739</v>
      </c>
      <c r="J89" s="307">
        <v>50</v>
      </c>
      <c r="K89" s="318"/>
    </row>
    <row r="90" spans="2:11" ht="15" customHeight="1">
      <c r="B90" s="327"/>
      <c r="C90" s="307" t="s">
        <v>144</v>
      </c>
      <c r="D90" s="307"/>
      <c r="E90" s="307"/>
      <c r="F90" s="326" t="s">
        <v>2743</v>
      </c>
      <c r="G90" s="325"/>
      <c r="H90" s="307" t="s">
        <v>2765</v>
      </c>
      <c r="I90" s="307" t="s">
        <v>2739</v>
      </c>
      <c r="J90" s="307">
        <v>255</v>
      </c>
      <c r="K90" s="318"/>
    </row>
    <row r="91" spans="2:11" ht="15" customHeight="1">
      <c r="B91" s="327"/>
      <c r="C91" s="307" t="s">
        <v>2766</v>
      </c>
      <c r="D91" s="307"/>
      <c r="E91" s="307"/>
      <c r="F91" s="326" t="s">
        <v>2737</v>
      </c>
      <c r="G91" s="325"/>
      <c r="H91" s="307" t="s">
        <v>2767</v>
      </c>
      <c r="I91" s="307" t="s">
        <v>2768</v>
      </c>
      <c r="J91" s="307"/>
      <c r="K91" s="318"/>
    </row>
    <row r="92" spans="2:11" ht="15" customHeight="1">
      <c r="B92" s="327"/>
      <c r="C92" s="307" t="s">
        <v>2769</v>
      </c>
      <c r="D92" s="307"/>
      <c r="E92" s="307"/>
      <c r="F92" s="326" t="s">
        <v>2737</v>
      </c>
      <c r="G92" s="325"/>
      <c r="H92" s="307" t="s">
        <v>2770</v>
      </c>
      <c r="I92" s="307" t="s">
        <v>2771</v>
      </c>
      <c r="J92" s="307"/>
      <c r="K92" s="318"/>
    </row>
    <row r="93" spans="2:11" ht="15" customHeight="1">
      <c r="B93" s="327"/>
      <c r="C93" s="307" t="s">
        <v>2772</v>
      </c>
      <c r="D93" s="307"/>
      <c r="E93" s="307"/>
      <c r="F93" s="326" t="s">
        <v>2737</v>
      </c>
      <c r="G93" s="325"/>
      <c r="H93" s="307" t="s">
        <v>2772</v>
      </c>
      <c r="I93" s="307" t="s">
        <v>2771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2737</v>
      </c>
      <c r="G94" s="325"/>
      <c r="H94" s="307" t="s">
        <v>2773</v>
      </c>
      <c r="I94" s="307" t="s">
        <v>2771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2737</v>
      </c>
      <c r="G95" s="325"/>
      <c r="H95" s="307" t="s">
        <v>2774</v>
      </c>
      <c r="I95" s="307" t="s">
        <v>2771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29" t="s">
        <v>2775</v>
      </c>
      <c r="D100" s="429"/>
      <c r="E100" s="429"/>
      <c r="F100" s="429"/>
      <c r="G100" s="429"/>
      <c r="H100" s="429"/>
      <c r="I100" s="429"/>
      <c r="J100" s="429"/>
      <c r="K100" s="318"/>
    </row>
    <row r="101" spans="2:11" ht="17.25" customHeight="1">
      <c r="B101" s="317"/>
      <c r="C101" s="319" t="s">
        <v>2731</v>
      </c>
      <c r="D101" s="319"/>
      <c r="E101" s="319"/>
      <c r="F101" s="319" t="s">
        <v>2732</v>
      </c>
      <c r="G101" s="320"/>
      <c r="H101" s="319" t="s">
        <v>139</v>
      </c>
      <c r="I101" s="319" t="s">
        <v>62</v>
      </c>
      <c r="J101" s="319" t="s">
        <v>2733</v>
      </c>
      <c r="K101" s="318"/>
    </row>
    <row r="102" spans="2:11" ht="17.25" customHeight="1">
      <c r="B102" s="317"/>
      <c r="C102" s="321" t="s">
        <v>2734</v>
      </c>
      <c r="D102" s="321"/>
      <c r="E102" s="321"/>
      <c r="F102" s="322" t="s">
        <v>2735</v>
      </c>
      <c r="G102" s="323"/>
      <c r="H102" s="321"/>
      <c r="I102" s="321"/>
      <c r="J102" s="321" t="s">
        <v>2736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2737</v>
      </c>
      <c r="G104" s="335"/>
      <c r="H104" s="307" t="s">
        <v>2776</v>
      </c>
      <c r="I104" s="307" t="s">
        <v>2739</v>
      </c>
      <c r="J104" s="307">
        <v>20</v>
      </c>
      <c r="K104" s="318"/>
    </row>
    <row r="105" spans="2:11" ht="15" customHeight="1">
      <c r="B105" s="317"/>
      <c r="C105" s="307" t="s">
        <v>2740</v>
      </c>
      <c r="D105" s="307"/>
      <c r="E105" s="307"/>
      <c r="F105" s="326" t="s">
        <v>2737</v>
      </c>
      <c r="G105" s="307"/>
      <c r="H105" s="307" t="s">
        <v>2776</v>
      </c>
      <c r="I105" s="307" t="s">
        <v>2739</v>
      </c>
      <c r="J105" s="307">
        <v>120</v>
      </c>
      <c r="K105" s="318"/>
    </row>
    <row r="106" spans="2:11" ht="15" customHeight="1">
      <c r="B106" s="327"/>
      <c r="C106" s="307" t="s">
        <v>2742</v>
      </c>
      <c r="D106" s="307"/>
      <c r="E106" s="307"/>
      <c r="F106" s="326" t="s">
        <v>2743</v>
      </c>
      <c r="G106" s="307"/>
      <c r="H106" s="307" t="s">
        <v>2776</v>
      </c>
      <c r="I106" s="307" t="s">
        <v>2739</v>
      </c>
      <c r="J106" s="307">
        <v>50</v>
      </c>
      <c r="K106" s="318"/>
    </row>
    <row r="107" spans="2:11" ht="15" customHeight="1">
      <c r="B107" s="327"/>
      <c r="C107" s="307" t="s">
        <v>2745</v>
      </c>
      <c r="D107" s="307"/>
      <c r="E107" s="307"/>
      <c r="F107" s="326" t="s">
        <v>2737</v>
      </c>
      <c r="G107" s="307"/>
      <c r="H107" s="307" t="s">
        <v>2776</v>
      </c>
      <c r="I107" s="307" t="s">
        <v>2747</v>
      </c>
      <c r="J107" s="307"/>
      <c r="K107" s="318"/>
    </row>
    <row r="108" spans="2:11" ht="15" customHeight="1">
      <c r="B108" s="327"/>
      <c r="C108" s="307" t="s">
        <v>2756</v>
      </c>
      <c r="D108" s="307"/>
      <c r="E108" s="307"/>
      <c r="F108" s="326" t="s">
        <v>2743</v>
      </c>
      <c r="G108" s="307"/>
      <c r="H108" s="307" t="s">
        <v>2776</v>
      </c>
      <c r="I108" s="307" t="s">
        <v>2739</v>
      </c>
      <c r="J108" s="307">
        <v>50</v>
      </c>
      <c r="K108" s="318"/>
    </row>
    <row r="109" spans="2:11" ht="15" customHeight="1">
      <c r="B109" s="327"/>
      <c r="C109" s="307" t="s">
        <v>2764</v>
      </c>
      <c r="D109" s="307"/>
      <c r="E109" s="307"/>
      <c r="F109" s="326" t="s">
        <v>2743</v>
      </c>
      <c r="G109" s="307"/>
      <c r="H109" s="307" t="s">
        <v>2776</v>
      </c>
      <c r="I109" s="307" t="s">
        <v>2739</v>
      </c>
      <c r="J109" s="307">
        <v>50</v>
      </c>
      <c r="K109" s="318"/>
    </row>
    <row r="110" spans="2:11" ht="15" customHeight="1">
      <c r="B110" s="327"/>
      <c r="C110" s="307" t="s">
        <v>2762</v>
      </c>
      <c r="D110" s="307"/>
      <c r="E110" s="307"/>
      <c r="F110" s="326" t="s">
        <v>2743</v>
      </c>
      <c r="G110" s="307"/>
      <c r="H110" s="307" t="s">
        <v>2776</v>
      </c>
      <c r="I110" s="307" t="s">
        <v>2739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2737</v>
      </c>
      <c r="G111" s="307"/>
      <c r="H111" s="307" t="s">
        <v>2777</v>
      </c>
      <c r="I111" s="307" t="s">
        <v>2739</v>
      </c>
      <c r="J111" s="307">
        <v>20</v>
      </c>
      <c r="K111" s="318"/>
    </row>
    <row r="112" spans="2:11" ht="15" customHeight="1">
      <c r="B112" s="327"/>
      <c r="C112" s="307" t="s">
        <v>2778</v>
      </c>
      <c r="D112" s="307"/>
      <c r="E112" s="307"/>
      <c r="F112" s="326" t="s">
        <v>2737</v>
      </c>
      <c r="G112" s="307"/>
      <c r="H112" s="307" t="s">
        <v>2779</v>
      </c>
      <c r="I112" s="307" t="s">
        <v>2739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2737</v>
      </c>
      <c r="G113" s="307"/>
      <c r="H113" s="307" t="s">
        <v>2780</v>
      </c>
      <c r="I113" s="307" t="s">
        <v>2771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2737</v>
      </c>
      <c r="G114" s="307"/>
      <c r="H114" s="307" t="s">
        <v>2781</v>
      </c>
      <c r="I114" s="307" t="s">
        <v>2771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2737</v>
      </c>
      <c r="G115" s="307"/>
      <c r="H115" s="307" t="s">
        <v>2782</v>
      </c>
      <c r="I115" s="307" t="s">
        <v>2783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8" t="s">
        <v>2784</v>
      </c>
      <c r="D120" s="428"/>
      <c r="E120" s="428"/>
      <c r="F120" s="428"/>
      <c r="G120" s="428"/>
      <c r="H120" s="428"/>
      <c r="I120" s="428"/>
      <c r="J120" s="428"/>
      <c r="K120" s="343"/>
    </row>
    <row r="121" spans="2:11" ht="17.25" customHeight="1">
      <c r="B121" s="344"/>
      <c r="C121" s="319" t="s">
        <v>2731</v>
      </c>
      <c r="D121" s="319"/>
      <c r="E121" s="319"/>
      <c r="F121" s="319" t="s">
        <v>2732</v>
      </c>
      <c r="G121" s="320"/>
      <c r="H121" s="319" t="s">
        <v>139</v>
      </c>
      <c r="I121" s="319" t="s">
        <v>62</v>
      </c>
      <c r="J121" s="319" t="s">
        <v>2733</v>
      </c>
      <c r="K121" s="345"/>
    </row>
    <row r="122" spans="2:11" ht="17.25" customHeight="1">
      <c r="B122" s="344"/>
      <c r="C122" s="321" t="s">
        <v>2734</v>
      </c>
      <c r="D122" s="321"/>
      <c r="E122" s="321"/>
      <c r="F122" s="322" t="s">
        <v>2735</v>
      </c>
      <c r="G122" s="323"/>
      <c r="H122" s="321"/>
      <c r="I122" s="321"/>
      <c r="J122" s="321" t="s">
        <v>2736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2740</v>
      </c>
      <c r="D124" s="324"/>
      <c r="E124" s="324"/>
      <c r="F124" s="326" t="s">
        <v>2737</v>
      </c>
      <c r="G124" s="307"/>
      <c r="H124" s="307" t="s">
        <v>2776</v>
      </c>
      <c r="I124" s="307" t="s">
        <v>2739</v>
      </c>
      <c r="J124" s="307">
        <v>120</v>
      </c>
      <c r="K124" s="348"/>
    </row>
    <row r="125" spans="2:11" ht="15" customHeight="1">
      <c r="B125" s="346"/>
      <c r="C125" s="307" t="s">
        <v>2785</v>
      </c>
      <c r="D125" s="307"/>
      <c r="E125" s="307"/>
      <c r="F125" s="326" t="s">
        <v>2737</v>
      </c>
      <c r="G125" s="307"/>
      <c r="H125" s="307" t="s">
        <v>2786</v>
      </c>
      <c r="I125" s="307" t="s">
        <v>2739</v>
      </c>
      <c r="J125" s="307" t="s">
        <v>2787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2737</v>
      </c>
      <c r="G126" s="307"/>
      <c r="H126" s="307" t="s">
        <v>2788</v>
      </c>
      <c r="I126" s="307" t="s">
        <v>2739</v>
      </c>
      <c r="J126" s="307" t="s">
        <v>2787</v>
      </c>
      <c r="K126" s="348"/>
    </row>
    <row r="127" spans="2:11" ht="15" customHeight="1">
      <c r="B127" s="346"/>
      <c r="C127" s="307" t="s">
        <v>2748</v>
      </c>
      <c r="D127" s="307"/>
      <c r="E127" s="307"/>
      <c r="F127" s="326" t="s">
        <v>2743</v>
      </c>
      <c r="G127" s="307"/>
      <c r="H127" s="307" t="s">
        <v>2749</v>
      </c>
      <c r="I127" s="307" t="s">
        <v>2739</v>
      </c>
      <c r="J127" s="307">
        <v>15</v>
      </c>
      <c r="K127" s="348"/>
    </row>
    <row r="128" spans="2:11" ht="15" customHeight="1">
      <c r="B128" s="346"/>
      <c r="C128" s="328" t="s">
        <v>2750</v>
      </c>
      <c r="D128" s="328"/>
      <c r="E128" s="328"/>
      <c r="F128" s="329" t="s">
        <v>2743</v>
      </c>
      <c r="G128" s="328"/>
      <c r="H128" s="328" t="s">
        <v>2751</v>
      </c>
      <c r="I128" s="328" t="s">
        <v>2739</v>
      </c>
      <c r="J128" s="328">
        <v>15</v>
      </c>
      <c r="K128" s="348"/>
    </row>
    <row r="129" spans="2:11" ht="15" customHeight="1">
      <c r="B129" s="346"/>
      <c r="C129" s="328" t="s">
        <v>2752</v>
      </c>
      <c r="D129" s="328"/>
      <c r="E129" s="328"/>
      <c r="F129" s="329" t="s">
        <v>2743</v>
      </c>
      <c r="G129" s="328"/>
      <c r="H129" s="328" t="s">
        <v>2753</v>
      </c>
      <c r="I129" s="328" t="s">
        <v>2739</v>
      </c>
      <c r="J129" s="328">
        <v>20</v>
      </c>
      <c r="K129" s="348"/>
    </row>
    <row r="130" spans="2:11" ht="15" customHeight="1">
      <c r="B130" s="346"/>
      <c r="C130" s="328" t="s">
        <v>2754</v>
      </c>
      <c r="D130" s="328"/>
      <c r="E130" s="328"/>
      <c r="F130" s="329" t="s">
        <v>2743</v>
      </c>
      <c r="G130" s="328"/>
      <c r="H130" s="328" t="s">
        <v>2755</v>
      </c>
      <c r="I130" s="328" t="s">
        <v>2739</v>
      </c>
      <c r="J130" s="328">
        <v>20</v>
      </c>
      <c r="K130" s="348"/>
    </row>
    <row r="131" spans="2:11" ht="15" customHeight="1">
      <c r="B131" s="346"/>
      <c r="C131" s="307" t="s">
        <v>2742</v>
      </c>
      <c r="D131" s="307"/>
      <c r="E131" s="307"/>
      <c r="F131" s="326" t="s">
        <v>2743</v>
      </c>
      <c r="G131" s="307"/>
      <c r="H131" s="307" t="s">
        <v>2776</v>
      </c>
      <c r="I131" s="307" t="s">
        <v>2739</v>
      </c>
      <c r="J131" s="307">
        <v>50</v>
      </c>
      <c r="K131" s="348"/>
    </row>
    <row r="132" spans="2:11" ht="15" customHeight="1">
      <c r="B132" s="346"/>
      <c r="C132" s="307" t="s">
        <v>2756</v>
      </c>
      <c r="D132" s="307"/>
      <c r="E132" s="307"/>
      <c r="F132" s="326" t="s">
        <v>2743</v>
      </c>
      <c r="G132" s="307"/>
      <c r="H132" s="307" t="s">
        <v>2776</v>
      </c>
      <c r="I132" s="307" t="s">
        <v>2739</v>
      </c>
      <c r="J132" s="307">
        <v>50</v>
      </c>
      <c r="K132" s="348"/>
    </row>
    <row r="133" spans="2:11" ht="15" customHeight="1">
      <c r="B133" s="346"/>
      <c r="C133" s="307" t="s">
        <v>2762</v>
      </c>
      <c r="D133" s="307"/>
      <c r="E133" s="307"/>
      <c r="F133" s="326" t="s">
        <v>2743</v>
      </c>
      <c r="G133" s="307"/>
      <c r="H133" s="307" t="s">
        <v>2776</v>
      </c>
      <c r="I133" s="307" t="s">
        <v>2739</v>
      </c>
      <c r="J133" s="307">
        <v>50</v>
      </c>
      <c r="K133" s="348"/>
    </row>
    <row r="134" spans="2:11" ht="15" customHeight="1">
      <c r="B134" s="346"/>
      <c r="C134" s="307" t="s">
        <v>2764</v>
      </c>
      <c r="D134" s="307"/>
      <c r="E134" s="307"/>
      <c r="F134" s="326" t="s">
        <v>2743</v>
      </c>
      <c r="G134" s="307"/>
      <c r="H134" s="307" t="s">
        <v>2776</v>
      </c>
      <c r="I134" s="307" t="s">
        <v>2739</v>
      </c>
      <c r="J134" s="307">
        <v>50</v>
      </c>
      <c r="K134" s="348"/>
    </row>
    <row r="135" spans="2:11" ht="15" customHeight="1">
      <c r="B135" s="346"/>
      <c r="C135" s="307" t="s">
        <v>144</v>
      </c>
      <c r="D135" s="307"/>
      <c r="E135" s="307"/>
      <c r="F135" s="326" t="s">
        <v>2743</v>
      </c>
      <c r="G135" s="307"/>
      <c r="H135" s="307" t="s">
        <v>2789</v>
      </c>
      <c r="I135" s="307" t="s">
        <v>2739</v>
      </c>
      <c r="J135" s="307">
        <v>255</v>
      </c>
      <c r="K135" s="348"/>
    </row>
    <row r="136" spans="2:11" ht="15" customHeight="1">
      <c r="B136" s="346"/>
      <c r="C136" s="307" t="s">
        <v>2766</v>
      </c>
      <c r="D136" s="307"/>
      <c r="E136" s="307"/>
      <c r="F136" s="326" t="s">
        <v>2737</v>
      </c>
      <c r="G136" s="307"/>
      <c r="H136" s="307" t="s">
        <v>2790</v>
      </c>
      <c r="I136" s="307" t="s">
        <v>2768</v>
      </c>
      <c r="J136" s="307"/>
      <c r="K136" s="348"/>
    </row>
    <row r="137" spans="2:11" ht="15" customHeight="1">
      <c r="B137" s="346"/>
      <c r="C137" s="307" t="s">
        <v>2769</v>
      </c>
      <c r="D137" s="307"/>
      <c r="E137" s="307"/>
      <c r="F137" s="326" t="s">
        <v>2737</v>
      </c>
      <c r="G137" s="307"/>
      <c r="H137" s="307" t="s">
        <v>2791</v>
      </c>
      <c r="I137" s="307" t="s">
        <v>2771</v>
      </c>
      <c r="J137" s="307"/>
      <c r="K137" s="348"/>
    </row>
    <row r="138" spans="2:11" ht="15" customHeight="1">
      <c r="B138" s="346"/>
      <c r="C138" s="307" t="s">
        <v>2772</v>
      </c>
      <c r="D138" s="307"/>
      <c r="E138" s="307"/>
      <c r="F138" s="326" t="s">
        <v>2737</v>
      </c>
      <c r="G138" s="307"/>
      <c r="H138" s="307" t="s">
        <v>2772</v>
      </c>
      <c r="I138" s="307" t="s">
        <v>2771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2737</v>
      </c>
      <c r="G139" s="307"/>
      <c r="H139" s="307" t="s">
        <v>2792</v>
      </c>
      <c r="I139" s="307" t="s">
        <v>2771</v>
      </c>
      <c r="J139" s="307"/>
      <c r="K139" s="348"/>
    </row>
    <row r="140" spans="2:11" ht="15" customHeight="1">
      <c r="B140" s="346"/>
      <c r="C140" s="307" t="s">
        <v>2793</v>
      </c>
      <c r="D140" s="307"/>
      <c r="E140" s="307"/>
      <c r="F140" s="326" t="s">
        <v>2737</v>
      </c>
      <c r="G140" s="307"/>
      <c r="H140" s="307" t="s">
        <v>2794</v>
      </c>
      <c r="I140" s="307" t="s">
        <v>2771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29" t="s">
        <v>2795</v>
      </c>
      <c r="D145" s="429"/>
      <c r="E145" s="429"/>
      <c r="F145" s="429"/>
      <c r="G145" s="429"/>
      <c r="H145" s="429"/>
      <c r="I145" s="429"/>
      <c r="J145" s="429"/>
      <c r="K145" s="318"/>
    </row>
    <row r="146" spans="2:11" ht="17.25" customHeight="1">
      <c r="B146" s="317"/>
      <c r="C146" s="319" t="s">
        <v>2731</v>
      </c>
      <c r="D146" s="319"/>
      <c r="E146" s="319"/>
      <c r="F146" s="319" t="s">
        <v>2732</v>
      </c>
      <c r="G146" s="320"/>
      <c r="H146" s="319" t="s">
        <v>139</v>
      </c>
      <c r="I146" s="319" t="s">
        <v>62</v>
      </c>
      <c r="J146" s="319" t="s">
        <v>2733</v>
      </c>
      <c r="K146" s="318"/>
    </row>
    <row r="147" spans="2:11" ht="17.25" customHeight="1">
      <c r="B147" s="317"/>
      <c r="C147" s="321" t="s">
        <v>2734</v>
      </c>
      <c r="D147" s="321"/>
      <c r="E147" s="321"/>
      <c r="F147" s="322" t="s">
        <v>2735</v>
      </c>
      <c r="G147" s="323"/>
      <c r="H147" s="321"/>
      <c r="I147" s="321"/>
      <c r="J147" s="321" t="s">
        <v>2736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2740</v>
      </c>
      <c r="D149" s="307"/>
      <c r="E149" s="307"/>
      <c r="F149" s="353" t="s">
        <v>2737</v>
      </c>
      <c r="G149" s="307"/>
      <c r="H149" s="352" t="s">
        <v>2776</v>
      </c>
      <c r="I149" s="352" t="s">
        <v>2739</v>
      </c>
      <c r="J149" s="352">
        <v>120</v>
      </c>
      <c r="K149" s="348"/>
    </row>
    <row r="150" spans="2:11" ht="15" customHeight="1">
      <c r="B150" s="327"/>
      <c r="C150" s="352" t="s">
        <v>2785</v>
      </c>
      <c r="D150" s="307"/>
      <c r="E150" s="307"/>
      <c r="F150" s="353" t="s">
        <v>2737</v>
      </c>
      <c r="G150" s="307"/>
      <c r="H150" s="352" t="s">
        <v>2796</v>
      </c>
      <c r="I150" s="352" t="s">
        <v>2739</v>
      </c>
      <c r="J150" s="352" t="s">
        <v>2787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2737</v>
      </c>
      <c r="G151" s="307"/>
      <c r="H151" s="352" t="s">
        <v>2797</v>
      </c>
      <c r="I151" s="352" t="s">
        <v>2739</v>
      </c>
      <c r="J151" s="352" t="s">
        <v>2787</v>
      </c>
      <c r="K151" s="348"/>
    </row>
    <row r="152" spans="2:11" ht="15" customHeight="1">
      <c r="B152" s="327"/>
      <c r="C152" s="352" t="s">
        <v>2742</v>
      </c>
      <c r="D152" s="307"/>
      <c r="E152" s="307"/>
      <c r="F152" s="353" t="s">
        <v>2743</v>
      </c>
      <c r="G152" s="307"/>
      <c r="H152" s="352" t="s">
        <v>2776</v>
      </c>
      <c r="I152" s="352" t="s">
        <v>2739</v>
      </c>
      <c r="J152" s="352">
        <v>50</v>
      </c>
      <c r="K152" s="348"/>
    </row>
    <row r="153" spans="2:11" ht="15" customHeight="1">
      <c r="B153" s="327"/>
      <c r="C153" s="352" t="s">
        <v>2745</v>
      </c>
      <c r="D153" s="307"/>
      <c r="E153" s="307"/>
      <c r="F153" s="353" t="s">
        <v>2737</v>
      </c>
      <c r="G153" s="307"/>
      <c r="H153" s="352" t="s">
        <v>2776</v>
      </c>
      <c r="I153" s="352" t="s">
        <v>2747</v>
      </c>
      <c r="J153" s="352"/>
      <c r="K153" s="348"/>
    </row>
    <row r="154" spans="2:11" ht="15" customHeight="1">
      <c r="B154" s="327"/>
      <c r="C154" s="352" t="s">
        <v>2756</v>
      </c>
      <c r="D154" s="307"/>
      <c r="E154" s="307"/>
      <c r="F154" s="353" t="s">
        <v>2743</v>
      </c>
      <c r="G154" s="307"/>
      <c r="H154" s="352" t="s">
        <v>2776</v>
      </c>
      <c r="I154" s="352" t="s">
        <v>2739</v>
      </c>
      <c r="J154" s="352">
        <v>50</v>
      </c>
      <c r="K154" s="348"/>
    </row>
    <row r="155" spans="2:11" ht="15" customHeight="1">
      <c r="B155" s="327"/>
      <c r="C155" s="352" t="s">
        <v>2764</v>
      </c>
      <c r="D155" s="307"/>
      <c r="E155" s="307"/>
      <c r="F155" s="353" t="s">
        <v>2743</v>
      </c>
      <c r="G155" s="307"/>
      <c r="H155" s="352" t="s">
        <v>2776</v>
      </c>
      <c r="I155" s="352" t="s">
        <v>2739</v>
      </c>
      <c r="J155" s="352">
        <v>50</v>
      </c>
      <c r="K155" s="348"/>
    </row>
    <row r="156" spans="2:11" ht="15" customHeight="1">
      <c r="B156" s="327"/>
      <c r="C156" s="352" t="s">
        <v>2762</v>
      </c>
      <c r="D156" s="307"/>
      <c r="E156" s="307"/>
      <c r="F156" s="353" t="s">
        <v>2743</v>
      </c>
      <c r="G156" s="307"/>
      <c r="H156" s="352" t="s">
        <v>2776</v>
      </c>
      <c r="I156" s="352" t="s">
        <v>2739</v>
      </c>
      <c r="J156" s="352">
        <v>50</v>
      </c>
      <c r="K156" s="348"/>
    </row>
    <row r="157" spans="2:11" ht="15" customHeight="1">
      <c r="B157" s="327"/>
      <c r="C157" s="352" t="s">
        <v>120</v>
      </c>
      <c r="D157" s="307"/>
      <c r="E157" s="307"/>
      <c r="F157" s="353" t="s">
        <v>2737</v>
      </c>
      <c r="G157" s="307"/>
      <c r="H157" s="352" t="s">
        <v>2798</v>
      </c>
      <c r="I157" s="352" t="s">
        <v>2739</v>
      </c>
      <c r="J157" s="352" t="s">
        <v>2799</v>
      </c>
      <c r="K157" s="348"/>
    </row>
    <row r="158" spans="2:11" ht="15" customHeight="1">
      <c r="B158" s="327"/>
      <c r="C158" s="352" t="s">
        <v>2800</v>
      </c>
      <c r="D158" s="307"/>
      <c r="E158" s="307"/>
      <c r="F158" s="353" t="s">
        <v>2737</v>
      </c>
      <c r="G158" s="307"/>
      <c r="H158" s="352" t="s">
        <v>2801</v>
      </c>
      <c r="I158" s="352" t="s">
        <v>2771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8" t="s">
        <v>2802</v>
      </c>
      <c r="D163" s="428"/>
      <c r="E163" s="428"/>
      <c r="F163" s="428"/>
      <c r="G163" s="428"/>
      <c r="H163" s="428"/>
      <c r="I163" s="428"/>
      <c r="J163" s="428"/>
      <c r="K163" s="299"/>
    </row>
    <row r="164" spans="2:11" ht="17.25" customHeight="1">
      <c r="B164" s="298"/>
      <c r="C164" s="319" t="s">
        <v>2731</v>
      </c>
      <c r="D164" s="319"/>
      <c r="E164" s="319"/>
      <c r="F164" s="319" t="s">
        <v>2732</v>
      </c>
      <c r="G164" s="356"/>
      <c r="H164" s="357" t="s">
        <v>139</v>
      </c>
      <c r="I164" s="357" t="s">
        <v>62</v>
      </c>
      <c r="J164" s="319" t="s">
        <v>2733</v>
      </c>
      <c r="K164" s="299"/>
    </row>
    <row r="165" spans="2:11" ht="17.25" customHeight="1">
      <c r="B165" s="300"/>
      <c r="C165" s="321" t="s">
        <v>2734</v>
      </c>
      <c r="D165" s="321"/>
      <c r="E165" s="321"/>
      <c r="F165" s="322" t="s">
        <v>2735</v>
      </c>
      <c r="G165" s="358"/>
      <c r="H165" s="359"/>
      <c r="I165" s="359"/>
      <c r="J165" s="321" t="s">
        <v>2736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2740</v>
      </c>
      <c r="D167" s="307"/>
      <c r="E167" s="307"/>
      <c r="F167" s="326" t="s">
        <v>2737</v>
      </c>
      <c r="G167" s="307"/>
      <c r="H167" s="307" t="s">
        <v>2776</v>
      </c>
      <c r="I167" s="307" t="s">
        <v>2739</v>
      </c>
      <c r="J167" s="307">
        <v>120</v>
      </c>
      <c r="K167" s="348"/>
    </row>
    <row r="168" spans="2:11" ht="15" customHeight="1">
      <c r="B168" s="327"/>
      <c r="C168" s="307" t="s">
        <v>2785</v>
      </c>
      <c r="D168" s="307"/>
      <c r="E168" s="307"/>
      <c r="F168" s="326" t="s">
        <v>2737</v>
      </c>
      <c r="G168" s="307"/>
      <c r="H168" s="307" t="s">
        <v>2786</v>
      </c>
      <c r="I168" s="307" t="s">
        <v>2739</v>
      </c>
      <c r="J168" s="307" t="s">
        <v>2787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2737</v>
      </c>
      <c r="G169" s="307"/>
      <c r="H169" s="307" t="s">
        <v>2803</v>
      </c>
      <c r="I169" s="307" t="s">
        <v>2739</v>
      </c>
      <c r="J169" s="307" t="s">
        <v>2787</v>
      </c>
      <c r="K169" s="348"/>
    </row>
    <row r="170" spans="2:11" ht="15" customHeight="1">
      <c r="B170" s="327"/>
      <c r="C170" s="307" t="s">
        <v>2742</v>
      </c>
      <c r="D170" s="307"/>
      <c r="E170" s="307"/>
      <c r="F170" s="326" t="s">
        <v>2743</v>
      </c>
      <c r="G170" s="307"/>
      <c r="H170" s="307" t="s">
        <v>2803</v>
      </c>
      <c r="I170" s="307" t="s">
        <v>2739</v>
      </c>
      <c r="J170" s="307">
        <v>50</v>
      </c>
      <c r="K170" s="348"/>
    </row>
    <row r="171" spans="2:11" ht="15" customHeight="1">
      <c r="B171" s="327"/>
      <c r="C171" s="307" t="s">
        <v>2745</v>
      </c>
      <c r="D171" s="307"/>
      <c r="E171" s="307"/>
      <c r="F171" s="326" t="s">
        <v>2737</v>
      </c>
      <c r="G171" s="307"/>
      <c r="H171" s="307" t="s">
        <v>2803</v>
      </c>
      <c r="I171" s="307" t="s">
        <v>2747</v>
      </c>
      <c r="J171" s="307"/>
      <c r="K171" s="348"/>
    </row>
    <row r="172" spans="2:11" ht="15" customHeight="1">
      <c r="B172" s="327"/>
      <c r="C172" s="307" t="s">
        <v>2756</v>
      </c>
      <c r="D172" s="307"/>
      <c r="E172" s="307"/>
      <c r="F172" s="326" t="s">
        <v>2743</v>
      </c>
      <c r="G172" s="307"/>
      <c r="H172" s="307" t="s">
        <v>2803</v>
      </c>
      <c r="I172" s="307" t="s">
        <v>2739</v>
      </c>
      <c r="J172" s="307">
        <v>50</v>
      </c>
      <c r="K172" s="348"/>
    </row>
    <row r="173" spans="2:11" ht="15" customHeight="1">
      <c r="B173" s="327"/>
      <c r="C173" s="307" t="s">
        <v>2764</v>
      </c>
      <c r="D173" s="307"/>
      <c r="E173" s="307"/>
      <c r="F173" s="326" t="s">
        <v>2743</v>
      </c>
      <c r="G173" s="307"/>
      <c r="H173" s="307" t="s">
        <v>2803</v>
      </c>
      <c r="I173" s="307" t="s">
        <v>2739</v>
      </c>
      <c r="J173" s="307">
        <v>50</v>
      </c>
      <c r="K173" s="348"/>
    </row>
    <row r="174" spans="2:11" ht="15" customHeight="1">
      <c r="B174" s="327"/>
      <c r="C174" s="307" t="s">
        <v>2762</v>
      </c>
      <c r="D174" s="307"/>
      <c r="E174" s="307"/>
      <c r="F174" s="326" t="s">
        <v>2743</v>
      </c>
      <c r="G174" s="307"/>
      <c r="H174" s="307" t="s">
        <v>2803</v>
      </c>
      <c r="I174" s="307" t="s">
        <v>2739</v>
      </c>
      <c r="J174" s="307">
        <v>50</v>
      </c>
      <c r="K174" s="348"/>
    </row>
    <row r="175" spans="2:11" ht="15" customHeight="1">
      <c r="B175" s="327"/>
      <c r="C175" s="307" t="s">
        <v>138</v>
      </c>
      <c r="D175" s="307"/>
      <c r="E175" s="307"/>
      <c r="F175" s="326" t="s">
        <v>2737</v>
      </c>
      <c r="G175" s="307"/>
      <c r="H175" s="307" t="s">
        <v>2804</v>
      </c>
      <c r="I175" s="307" t="s">
        <v>2805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2737</v>
      </c>
      <c r="G176" s="307"/>
      <c r="H176" s="307" t="s">
        <v>2806</v>
      </c>
      <c r="I176" s="307" t="s">
        <v>2807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2737</v>
      </c>
      <c r="G177" s="307"/>
      <c r="H177" s="307" t="s">
        <v>2808</v>
      </c>
      <c r="I177" s="307" t="s">
        <v>2739</v>
      </c>
      <c r="J177" s="307">
        <v>20</v>
      </c>
      <c r="K177" s="348"/>
    </row>
    <row r="178" spans="2:11" ht="15" customHeight="1">
      <c r="B178" s="327"/>
      <c r="C178" s="307" t="s">
        <v>139</v>
      </c>
      <c r="D178" s="307"/>
      <c r="E178" s="307"/>
      <c r="F178" s="326" t="s">
        <v>2737</v>
      </c>
      <c r="G178" s="307"/>
      <c r="H178" s="307" t="s">
        <v>2809</v>
      </c>
      <c r="I178" s="307" t="s">
        <v>2739</v>
      </c>
      <c r="J178" s="307">
        <v>255</v>
      </c>
      <c r="K178" s="348"/>
    </row>
    <row r="179" spans="2:11" ht="15" customHeight="1">
      <c r="B179" s="327"/>
      <c r="C179" s="307" t="s">
        <v>140</v>
      </c>
      <c r="D179" s="307"/>
      <c r="E179" s="307"/>
      <c r="F179" s="326" t="s">
        <v>2737</v>
      </c>
      <c r="G179" s="307"/>
      <c r="H179" s="307" t="s">
        <v>2702</v>
      </c>
      <c r="I179" s="307" t="s">
        <v>2739</v>
      </c>
      <c r="J179" s="307">
        <v>10</v>
      </c>
      <c r="K179" s="348"/>
    </row>
    <row r="180" spans="2:11" ht="15" customHeight="1">
      <c r="B180" s="327"/>
      <c r="C180" s="307" t="s">
        <v>141</v>
      </c>
      <c r="D180" s="307"/>
      <c r="E180" s="307"/>
      <c r="F180" s="326" t="s">
        <v>2737</v>
      </c>
      <c r="G180" s="307"/>
      <c r="H180" s="307" t="s">
        <v>2810</v>
      </c>
      <c r="I180" s="307" t="s">
        <v>2771</v>
      </c>
      <c r="J180" s="307"/>
      <c r="K180" s="348"/>
    </row>
    <row r="181" spans="2:11" ht="15" customHeight="1">
      <c r="B181" s="327"/>
      <c r="C181" s="307" t="s">
        <v>2811</v>
      </c>
      <c r="D181" s="307"/>
      <c r="E181" s="307"/>
      <c r="F181" s="326" t="s">
        <v>2737</v>
      </c>
      <c r="G181" s="307"/>
      <c r="H181" s="307" t="s">
        <v>2812</v>
      </c>
      <c r="I181" s="307" t="s">
        <v>2771</v>
      </c>
      <c r="J181" s="307"/>
      <c r="K181" s="348"/>
    </row>
    <row r="182" spans="2:11" ht="15" customHeight="1">
      <c r="B182" s="327"/>
      <c r="C182" s="307" t="s">
        <v>2800</v>
      </c>
      <c r="D182" s="307"/>
      <c r="E182" s="307"/>
      <c r="F182" s="326" t="s">
        <v>2737</v>
      </c>
      <c r="G182" s="307"/>
      <c r="H182" s="307" t="s">
        <v>2813</v>
      </c>
      <c r="I182" s="307" t="s">
        <v>2771</v>
      </c>
      <c r="J182" s="307"/>
      <c r="K182" s="348"/>
    </row>
    <row r="183" spans="2:11" ht="15" customHeight="1">
      <c r="B183" s="327"/>
      <c r="C183" s="307" t="s">
        <v>143</v>
      </c>
      <c r="D183" s="307"/>
      <c r="E183" s="307"/>
      <c r="F183" s="326" t="s">
        <v>2743</v>
      </c>
      <c r="G183" s="307"/>
      <c r="H183" s="307" t="s">
        <v>2814</v>
      </c>
      <c r="I183" s="307" t="s">
        <v>2739</v>
      </c>
      <c r="J183" s="307">
        <v>50</v>
      </c>
      <c r="K183" s="348"/>
    </row>
    <row r="184" spans="2:11" ht="15" customHeight="1">
      <c r="B184" s="327"/>
      <c r="C184" s="307" t="s">
        <v>2815</v>
      </c>
      <c r="D184" s="307"/>
      <c r="E184" s="307"/>
      <c r="F184" s="326" t="s">
        <v>2743</v>
      </c>
      <c r="G184" s="307"/>
      <c r="H184" s="307" t="s">
        <v>2816</v>
      </c>
      <c r="I184" s="307" t="s">
        <v>2817</v>
      </c>
      <c r="J184" s="307"/>
      <c r="K184" s="348"/>
    </row>
    <row r="185" spans="2:11" ht="15" customHeight="1">
      <c r="B185" s="327"/>
      <c r="C185" s="307" t="s">
        <v>2818</v>
      </c>
      <c r="D185" s="307"/>
      <c r="E185" s="307"/>
      <c r="F185" s="326" t="s">
        <v>2743</v>
      </c>
      <c r="G185" s="307"/>
      <c r="H185" s="307" t="s">
        <v>2819</v>
      </c>
      <c r="I185" s="307" t="s">
        <v>2817</v>
      </c>
      <c r="J185" s="307"/>
      <c r="K185" s="348"/>
    </row>
    <row r="186" spans="2:11" ht="15" customHeight="1">
      <c r="B186" s="327"/>
      <c r="C186" s="307" t="s">
        <v>2820</v>
      </c>
      <c r="D186" s="307"/>
      <c r="E186" s="307"/>
      <c r="F186" s="326" t="s">
        <v>2743</v>
      </c>
      <c r="G186" s="307"/>
      <c r="H186" s="307" t="s">
        <v>2821</v>
      </c>
      <c r="I186" s="307" t="s">
        <v>2817</v>
      </c>
      <c r="J186" s="307"/>
      <c r="K186" s="348"/>
    </row>
    <row r="187" spans="2:11" ht="15" customHeight="1">
      <c r="B187" s="327"/>
      <c r="C187" s="360" t="s">
        <v>2822</v>
      </c>
      <c r="D187" s="307"/>
      <c r="E187" s="307"/>
      <c r="F187" s="326" t="s">
        <v>2743</v>
      </c>
      <c r="G187" s="307"/>
      <c r="H187" s="307" t="s">
        <v>2823</v>
      </c>
      <c r="I187" s="307" t="s">
        <v>2824</v>
      </c>
      <c r="J187" s="361" t="s">
        <v>2825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2737</v>
      </c>
      <c r="G188" s="307"/>
      <c r="H188" s="303" t="s">
        <v>2826</v>
      </c>
      <c r="I188" s="307" t="s">
        <v>2827</v>
      </c>
      <c r="J188" s="307"/>
      <c r="K188" s="348"/>
    </row>
    <row r="189" spans="2:11" ht="15" customHeight="1">
      <c r="B189" s="327"/>
      <c r="C189" s="312" t="s">
        <v>2828</v>
      </c>
      <c r="D189" s="307"/>
      <c r="E189" s="307"/>
      <c r="F189" s="326" t="s">
        <v>2737</v>
      </c>
      <c r="G189" s="307"/>
      <c r="H189" s="307" t="s">
        <v>2829</v>
      </c>
      <c r="I189" s="307" t="s">
        <v>2771</v>
      </c>
      <c r="J189" s="307"/>
      <c r="K189" s="348"/>
    </row>
    <row r="190" spans="2:11" ht="15" customHeight="1">
      <c r="B190" s="327"/>
      <c r="C190" s="312" t="s">
        <v>2830</v>
      </c>
      <c r="D190" s="307"/>
      <c r="E190" s="307"/>
      <c r="F190" s="326" t="s">
        <v>2737</v>
      </c>
      <c r="G190" s="307"/>
      <c r="H190" s="307" t="s">
        <v>2831</v>
      </c>
      <c r="I190" s="307" t="s">
        <v>2771</v>
      </c>
      <c r="J190" s="307"/>
      <c r="K190" s="348"/>
    </row>
    <row r="191" spans="2:11" ht="15" customHeight="1">
      <c r="B191" s="327"/>
      <c r="C191" s="312" t="s">
        <v>2832</v>
      </c>
      <c r="D191" s="307"/>
      <c r="E191" s="307"/>
      <c r="F191" s="326" t="s">
        <v>2743</v>
      </c>
      <c r="G191" s="307"/>
      <c r="H191" s="307" t="s">
        <v>2833</v>
      </c>
      <c r="I191" s="307" t="s">
        <v>2771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8" t="s">
        <v>2834</v>
      </c>
      <c r="D197" s="428"/>
      <c r="E197" s="428"/>
      <c r="F197" s="428"/>
      <c r="G197" s="428"/>
      <c r="H197" s="428"/>
      <c r="I197" s="428"/>
      <c r="J197" s="428"/>
      <c r="K197" s="299"/>
    </row>
    <row r="198" spans="2:11" ht="25.5" customHeight="1">
      <c r="B198" s="298"/>
      <c r="C198" s="363" t="s">
        <v>2835</v>
      </c>
      <c r="D198" s="363"/>
      <c r="E198" s="363"/>
      <c r="F198" s="363" t="s">
        <v>2836</v>
      </c>
      <c r="G198" s="364"/>
      <c r="H198" s="427" t="s">
        <v>2837</v>
      </c>
      <c r="I198" s="427"/>
      <c r="J198" s="427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2827</v>
      </c>
      <c r="D200" s="307"/>
      <c r="E200" s="307"/>
      <c r="F200" s="326" t="s">
        <v>48</v>
      </c>
      <c r="G200" s="307"/>
      <c r="H200" s="425" t="s">
        <v>2838</v>
      </c>
      <c r="I200" s="425"/>
      <c r="J200" s="425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5" t="s">
        <v>2839</v>
      </c>
      <c r="I201" s="425"/>
      <c r="J201" s="425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5" t="s">
        <v>2840</v>
      </c>
      <c r="I202" s="425"/>
      <c r="J202" s="425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5" t="s">
        <v>2841</v>
      </c>
      <c r="I203" s="425"/>
      <c r="J203" s="425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5" t="s">
        <v>2842</v>
      </c>
      <c r="I204" s="425"/>
      <c r="J204" s="425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2783</v>
      </c>
      <c r="D206" s="307"/>
      <c r="E206" s="307"/>
      <c r="F206" s="326" t="s">
        <v>83</v>
      </c>
      <c r="G206" s="307"/>
      <c r="H206" s="425" t="s">
        <v>2843</v>
      </c>
      <c r="I206" s="425"/>
      <c r="J206" s="425"/>
      <c r="K206" s="348"/>
    </row>
    <row r="207" spans="2:11" ht="15" customHeight="1">
      <c r="B207" s="327"/>
      <c r="C207" s="333"/>
      <c r="D207" s="307"/>
      <c r="E207" s="307"/>
      <c r="F207" s="326" t="s">
        <v>2681</v>
      </c>
      <c r="G207" s="307"/>
      <c r="H207" s="425" t="s">
        <v>2682</v>
      </c>
      <c r="I207" s="425"/>
      <c r="J207" s="425"/>
      <c r="K207" s="348"/>
    </row>
    <row r="208" spans="2:11" ht="15" customHeight="1">
      <c r="B208" s="327"/>
      <c r="C208" s="307"/>
      <c r="D208" s="307"/>
      <c r="E208" s="307"/>
      <c r="F208" s="326" t="s">
        <v>2679</v>
      </c>
      <c r="G208" s="307"/>
      <c r="H208" s="425" t="s">
        <v>2844</v>
      </c>
      <c r="I208" s="425"/>
      <c r="J208" s="425"/>
      <c r="K208" s="348"/>
    </row>
    <row r="209" spans="2:11" ht="15" customHeight="1">
      <c r="B209" s="365"/>
      <c r="C209" s="333"/>
      <c r="D209" s="333"/>
      <c r="E209" s="333"/>
      <c r="F209" s="326" t="s">
        <v>2683</v>
      </c>
      <c r="G209" s="312"/>
      <c r="H209" s="426" t="s">
        <v>2684</v>
      </c>
      <c r="I209" s="426"/>
      <c r="J209" s="426"/>
      <c r="K209" s="366"/>
    </row>
    <row r="210" spans="2:11" ht="15" customHeight="1">
      <c r="B210" s="365"/>
      <c r="C210" s="333"/>
      <c r="D210" s="333"/>
      <c r="E210" s="333"/>
      <c r="F210" s="326" t="s">
        <v>2685</v>
      </c>
      <c r="G210" s="312"/>
      <c r="H210" s="426" t="s">
        <v>2653</v>
      </c>
      <c r="I210" s="426"/>
      <c r="J210" s="426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2807</v>
      </c>
      <c r="D212" s="333"/>
      <c r="E212" s="333"/>
      <c r="F212" s="326">
        <v>1</v>
      </c>
      <c r="G212" s="312"/>
      <c r="H212" s="426" t="s">
        <v>2845</v>
      </c>
      <c r="I212" s="426"/>
      <c r="J212" s="426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26" t="s">
        <v>2846</v>
      </c>
      <c r="I213" s="426"/>
      <c r="J213" s="426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26" t="s">
        <v>2847</v>
      </c>
      <c r="I214" s="426"/>
      <c r="J214" s="426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26" t="s">
        <v>2848</v>
      </c>
      <c r="I215" s="426"/>
      <c r="J215" s="426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Jaroslav Král</cp:lastModifiedBy>
  <dcterms:created xsi:type="dcterms:W3CDTF">2017-08-10T13:42:56Z</dcterms:created>
  <dcterms:modified xsi:type="dcterms:W3CDTF">2017-08-10T13:43:27Z</dcterms:modified>
  <cp:category/>
  <cp:version/>
  <cp:contentType/>
  <cp:contentStatus/>
</cp:coreProperties>
</file>