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24" windowWidth="22980" windowHeight="9264" activeTab="0"/>
  </bookViews>
  <sheets>
    <sheet name="Rekapitulace" sheetId="1" r:id="rId1"/>
    <sheet name="SO 101" sheetId="4" r:id="rId2"/>
    <sheet name="SO 201" sheetId="5" r:id="rId3"/>
  </sheets>
  <definedNames>
    <definedName name="_xlnm.Print_Area" localSheetId="1">'SO 101'!$B$1:$I$341</definedName>
    <definedName name="_xlnm.Print_Area" localSheetId="2">'SO 201'!$B$1:$I$122</definedName>
  </definedNames>
  <calcPr calcId="125725"/>
</workbook>
</file>

<file path=xl/sharedStrings.xml><?xml version="1.0" encoding="utf-8"?>
<sst xmlns="http://schemas.openxmlformats.org/spreadsheetml/2006/main" count="1541" uniqueCount="458">
  <si>
    <t>SO 101 Komunikace</t>
  </si>
  <si>
    <t>SO 102 Most</t>
  </si>
  <si>
    <t>Objekt</t>
  </si>
  <si>
    <t>Cena</t>
  </si>
  <si>
    <t>DPH</t>
  </si>
  <si>
    <t>Cena za provedení díla bez DPH</t>
  </si>
  <si>
    <t>Cena za provedení díla včetně DPH</t>
  </si>
  <si>
    <t>Karlovy Vary, rekonstrukce MK Buchenwaldská ulice</t>
  </si>
  <si>
    <t>ASPE10</t>
  </si>
  <si>
    <t>Firma: Sagasta</t>
  </si>
  <si>
    <t>3</t>
  </si>
  <si>
    <t>Příloha k formuláři pro ocenění nabídky</t>
  </si>
  <si>
    <t>S</t>
  </si>
  <si>
    <t>Stavba:</t>
  </si>
  <si>
    <t>117018</t>
  </si>
  <si>
    <t>Karlovy Vary, Buchenwaldská ulice - rekonstrukce mostu</t>
  </si>
  <si>
    <t>SO 101</t>
  </si>
  <si>
    <t>0,00</t>
  </si>
  <si>
    <t>2</t>
  </si>
  <si>
    <t>O</t>
  </si>
  <si>
    <t>Rozpočet:</t>
  </si>
  <si>
    <t>Komunikace</t>
  </si>
  <si>
    <t>15,00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</si>
  <si>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</si>
  <si>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</si>
  <si>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</si>
  <si>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</si>
  <si>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</si>
  <si>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</si>
  <si>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</si>
  <si>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21,00</t>
  </si>
  <si>
    <t>Jednotková</t>
  </si>
  <si>
    <t>Celkem</t>
  </si>
  <si>
    <t>0</t>
  </si>
  <si>
    <t>1</t>
  </si>
  <si>
    <t>4</t>
  </si>
  <si>
    <t>5</t>
  </si>
  <si>
    <t>6</t>
  </si>
  <si>
    <t>9</t>
  </si>
  <si>
    <t>10</t>
  </si>
  <si>
    <t>SD</t>
  </si>
  <si>
    <t>Všeobecné konstrukce a práce</t>
  </si>
  <si>
    <t>P</t>
  </si>
  <si>
    <t>014102.1</t>
  </si>
  <si>
    <t/>
  </si>
  <si>
    <t>POPLATKY ZA SKLÁDKU</t>
  </si>
  <si>
    <t>T</t>
  </si>
  <si>
    <t>PP</t>
  </si>
  <si>
    <t>zemina</t>
  </si>
  <si>
    <t>VV</t>
  </si>
  <si>
    <t>z pol. č. 12373.1: 585,0*1,8=1 053,0000 [A] 
z pol. č. 12373.2: 925,0*1,8=1 665,0000 [B] 
z pol. č. 12673: 50,0*1,8=90,0000 [C] 
Celkem: A+B+C=2 808,0000 [D]</t>
  </si>
  <si>
    <t>TS</t>
  </si>
  <si>
    <t>zahrnuje veškeré poplatky provozovateli skládky související s uložením odpadu na skládce.</t>
  </si>
  <si>
    <t>014102.2</t>
  </si>
  <si>
    <t>dlažba, kámen</t>
  </si>
  <si>
    <t>z pol. č. 11318: 25,08*2,0=50,1600 [A] 
z pol. č. 11353: 378m*100kg/m/1000=37,8000 [B] 
z pol. č. 96713: 4,5*2,0=9,0000 [C] 
Celkem: A+B+C=96,9600 [D]</t>
  </si>
  <si>
    <t>014102.3</t>
  </si>
  <si>
    <t>podklad pod dlažbou</t>
  </si>
  <si>
    <t>z pol. č. 11332: 256,0*2,0=512,0000 [A]</t>
  </si>
  <si>
    <t>014102.4</t>
  </si>
  <si>
    <t>živice</t>
  </si>
  <si>
    <t>z pol. č. 11333: 22,05*2,1=46,3050 [A] 
z pol. č. 11372: 46,7*2,1=98,0700 [B] 
Celkem: A+B=144,3750 [C]</t>
  </si>
  <si>
    <t>014102.5</t>
  </si>
  <si>
    <t>beton</t>
  </si>
  <si>
    <t>z pol. č. 96711: 2,5*2,4=6,0000 [A] 
z pol. č. 96715: 13,1*2,4=31,4400 [B] 
Celkem: A+B=37,4400 [C]</t>
  </si>
  <si>
    <t>014211</t>
  </si>
  <si>
    <t>POPLATKY ZA ZEMNÍK - ORNICE</t>
  </si>
  <si>
    <t>M3</t>
  </si>
  <si>
    <t>(145,0+280,0)*0,15=63,7500 [A]</t>
  </si>
  <si>
    <t>zahrnuje veškeré poplatky majiteli zemníku související s nákupem zeminy (nikoliv s otvírkou zemníku)</t>
  </si>
  <si>
    <t>7</t>
  </si>
  <si>
    <t>02910.1</t>
  </si>
  <si>
    <t>OSTATNÍ POŽADAVKY - ZEMĚMĚŘIČSKÁ MĚŘENÍ</t>
  </si>
  <si>
    <t>KČ</t>
  </si>
  <si>
    <t>geometrický plán</t>
  </si>
  <si>
    <t>zahrnuje veškeré náklady spojené s objednatelem požadovanými pracemi</t>
  </si>
  <si>
    <t>8</t>
  </si>
  <si>
    <t>02910.2</t>
  </si>
  <si>
    <t>zaměření skutečného provedení stavby pro vložení do digitální mapy města</t>
  </si>
  <si>
    <t>02910.3</t>
  </si>
  <si>
    <t>OSTATNÍ POŽADAVKY - BILBOARD</t>
  </si>
  <si>
    <t>dodání tabule 2500 x 1500 mm včetně podstavce, osazení v místě stavby, demontáž s odvozem po ukončení stavby</t>
  </si>
  <si>
    <t>02944</t>
  </si>
  <si>
    <t>OSTAT POŽADAVKY - DOKUMENTACE SKUTEČ PROVEDENÍ</t>
  </si>
  <si>
    <t>KUS</t>
  </si>
  <si>
    <t>3 vyhotovení + digit verze</t>
  </si>
  <si>
    <t>11</t>
  </si>
  <si>
    <t>03100</t>
  </si>
  <si>
    <t>ZAŘÍZENÍ STAVENIŠTĚ - ZŘÍZENÍ, PROVOZ, DEMONTÁŽ</t>
  </si>
  <si>
    <t>KPL</t>
  </si>
  <si>
    <t>zahrnuje objednatelem povolené náklady na pořízení (event. pronájem), provozování, udržování a likvidaci zhotovitelova zařízení</t>
  </si>
  <si>
    <t>Zemní práce</t>
  </si>
  <si>
    <t>12</t>
  </si>
  <si>
    <t>11090</t>
  </si>
  <si>
    <t>VŠEOBECNÉ VYKLIZENÍ OSTATNÍCH PLOCH</t>
  </si>
  <si>
    <t>M2</t>
  </si>
  <si>
    <t>vyčištění území od náletů (v okolí zdi)</t>
  </si>
  <si>
    <t>zahrnuje odstranění všech překážek pro uskutečnění stavby</t>
  </si>
  <si>
    <t>13</t>
  </si>
  <si>
    <t>11130</t>
  </si>
  <si>
    <t>SEJMUTÍ DRNU</t>
  </si>
  <si>
    <t>včetně vodorovné dopravy  a uložení na skládku</t>
  </si>
  <si>
    <t>14</t>
  </si>
  <si>
    <t>11221</t>
  </si>
  <si>
    <t>ODSTRANĚNÍ PAŘEZŮ D DO 0,5M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</si>
  <si>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</si>
  <si>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15</t>
  </si>
  <si>
    <t>11317</t>
  </si>
  <si>
    <t>ODSTRAN KRYTU ZPEVNĚNÝCH PLOCH Z DLAŽEB KOSTEK</t>
  </si>
  <si>
    <t>295 m2 bude zpětně použito</t>
  </si>
  <si>
    <t>vozovka: 1568,0*0,11=172,4800 [A] 
chodník: 165,0*0,11=18,1500 [B] 
Celkem: A+B=190,6300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</si>
  <si>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</si>
  <si>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</si>
  <si>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11318</t>
  </si>
  <si>
    <t>ODSTRANĚNÍ KRYTU ZPEVNĚNÝCH PLOCH Z DLAŽDIC</t>
  </si>
  <si>
    <t>chodník:  
dlažba-zamková bet. 8,0*0,06=0,4800 [A] 
dlaždice velké bet. 123,0*0,2=24,6000 [B] 
Celkem: A+B=25,0800 [C]</t>
  </si>
  <si>
    <t>17</t>
  </si>
  <si>
    <t>11332</t>
  </si>
  <si>
    <t>ODSTRANĚNÍ PODKLADŮ ZPEVNĚNÝCH PLOCH Z KAMENIVA NESTMELENÉHO</t>
  </si>
  <si>
    <t>18</t>
  </si>
  <si>
    <t>11333</t>
  </si>
  <si>
    <t>ODSTRANĚNÍ PODKLADU ZPEVNĚNÝCH PLOCH S ASFALT POJIVEM</t>
  </si>
  <si>
    <t>19</t>
  </si>
  <si>
    <t>11351</t>
  </si>
  <si>
    <t>ODSTRANĚNÍ ZÁHONOVÝCH OBRUBNÍKŮ</t>
  </si>
  <si>
    <t>M</t>
  </si>
  <si>
    <t>vč. poplatku za skládku</t>
  </si>
  <si>
    <t>20</t>
  </si>
  <si>
    <t>11352</t>
  </si>
  <si>
    <t>ODSTRANĚNÍ CHODNÍKOVÝCH OBRUBNÍKŮ BETONOVÝCH</t>
  </si>
  <si>
    <t>21</t>
  </si>
  <si>
    <t>11353</t>
  </si>
  <si>
    <t>ODSTRANĚNÍ CHODNÍKOVÝCH KAMENNÝCH OBRUBNÍKŮ</t>
  </si>
  <si>
    <t>236+142=378,0000 [A]</t>
  </si>
  <si>
    <t>22</t>
  </si>
  <si>
    <t>11372</t>
  </si>
  <si>
    <t>FRÉZOVÁNÍ ZPEVNĚNÝCH PLOCH ASFALTOVÝCH</t>
  </si>
  <si>
    <t>vouovka: 740,0*0,04=29,6000 [A] 
chodník: 190,0*0,09=17,1000 [B] 
Celkem: A+B=46,7000 [C]</t>
  </si>
  <si>
    <t>23</t>
  </si>
  <si>
    <t>12110</t>
  </si>
  <si>
    <t>SEJMUTÍ ORNICE NEBO LESNÍ PŮDY</t>
  </si>
  <si>
    <t>položka zahrnuje sejmutí ornice bez ohledu na tloušťku vrstvy a její vodorovnou dopravu 
nezahrnuje uložení na trvalou skládku</t>
  </si>
  <si>
    <t>24</t>
  </si>
  <si>
    <t>12373.1</t>
  </si>
  <si>
    <t>ODKOP PRO SPOD STAVBU SILNIC A ŽELEZNIC TŘ. I</t>
  </si>
  <si>
    <t>výkop: 585=585,0000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</si>
  <si>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</si>
  <si>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25</t>
  </si>
  <si>
    <t>12373.2</t>
  </si>
  <si>
    <t>výkop pro AZ: 925=925,0000 [A]</t>
  </si>
  <si>
    <t>26</t>
  </si>
  <si>
    <t>12573</t>
  </si>
  <si>
    <t>VYKOPÁVKY ZE ZEMNÍKŮ A SKLÁDEK TŘ. I</t>
  </si>
  <si>
    <t>ornice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</si>
  <si>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</si>
  <si>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27</t>
  </si>
  <si>
    <t>12673</t>
  </si>
  <si>
    <t>ZŘÍZENÍ STUPŇŮ V PODLOŽÍ NÁSYPŮ TŘ. I</t>
  </si>
  <si>
    <t>výkop svahových stupňů: 50,0=50,0000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</si>
  <si>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</si>
  <si>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28</t>
  </si>
  <si>
    <t>17120</t>
  </si>
  <si>
    <t>ULOŽENÍ SYPANINY DO NÁSYPŮ A NA SKLÁDKY BEZ ZHUTNĚNÍ</t>
  </si>
  <si>
    <t>z pol. č. 12373.1: 585,0=585,0000 [A] 
z pol. č. 12373.2: 925,0=925,0000 [B] 
z pol. č. 12673: 50,0=50,0000 [C] 
z pol. č. 12110: 83,0=83,0000 [D] 
Celkem: A+B+C+D=1 643,0000 [E]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</si>
  <si>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</si>
  <si>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29</t>
  </si>
  <si>
    <t>17130</t>
  </si>
  <si>
    <t>ULOŽENÍ SYPANINY DO NÁSYPŮ V AKTIVNÍ ZÓNĚ SE ZHUTNĚNÍM</t>
  </si>
  <si>
    <t>AZ: 925,0=925,0000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</si>
  <si>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</si>
  <si>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30</t>
  </si>
  <si>
    <t>17180</t>
  </si>
  <si>
    <t>ULOŽENÍ SYPANINY DO NÁSYPŮ Z NAKUPOVANÝCH MATERIÁLŮ</t>
  </si>
  <si>
    <t>násyp: 90,0=90,0000 [A] 
násyp z inertního materiálu kolem stromů: 42,0*0,2=8,4000 [B] 
Celkem: A+B=98,4000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</si>
  <si>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</si>
  <si>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31</t>
  </si>
  <si>
    <t>17380</t>
  </si>
  <si>
    <t>ZEMNÍ KRAJNICE A DOSYPÁVKY Z NAKUPOVANÝCH MATERIÁLŮ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</si>
  <si>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</si>
  <si>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32</t>
  </si>
  <si>
    <t>18110</t>
  </si>
  <si>
    <t>ÚPRAVA PLÁNĚ SE ZHUTNĚNÍM V HORNINĚ TŘ. I</t>
  </si>
  <si>
    <t>položka zahrnuje úpravu pláně včetně vyrovnání výškových rozdílů. Míru zhutnění určuje projekt.</t>
  </si>
  <si>
    <t>33</t>
  </si>
  <si>
    <t>18222</t>
  </si>
  <si>
    <t>ROZPROSTŘENÍ ORNICE VE SVAHU V TL DO 0,15M</t>
  </si>
  <si>
    <t>položka zahrnuje: 
nutné přemístění ornice z dočasných skládek vzdálených do 50m 
rozprostření ornice v předepsané tloušťce ve svahu přes 1:5</t>
  </si>
  <si>
    <t>34</t>
  </si>
  <si>
    <t>18232</t>
  </si>
  <si>
    <t>ROZPROSTŘENÍ ORNICE V ROVINĚ V TL DO 0,15M</t>
  </si>
  <si>
    <t>položka zahrnuje: 
nutné přemístění ornice z dočasných skládek vzdálených do 50m 
rozprostření ornice v předepsané tloušťce v rovině a ve svahu do 1:5</t>
  </si>
  <si>
    <t>35</t>
  </si>
  <si>
    <t>18241</t>
  </si>
  <si>
    <t>ZALOŽENÍ TRÁVNÍKU RUČNÍM VÝSEVEM</t>
  </si>
  <si>
    <t>145,0+280,0=425,0000 [A]</t>
  </si>
  <si>
    <t>Zahrnuje dodání předepsané travní směsi, její výsev na ornici, zalévání, první pokosení, to vše bez ohledu na sklon terénu</t>
  </si>
  <si>
    <t>Základy</t>
  </si>
  <si>
    <t>36</t>
  </si>
  <si>
    <t>21263</t>
  </si>
  <si>
    <t>TRATIVODY KOMPLET Z TRUB Z PLAST HMOT DN DO 150MM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</si>
  <si>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</si>
  <si>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Svislé konstrukce</t>
  </si>
  <si>
    <t>37</t>
  </si>
  <si>
    <t>31731</t>
  </si>
  <si>
    <t>ŘÍMSY Z PROST BETONU</t>
  </si>
  <si>
    <t>nová římsa na zdi</t>
  </si>
  <si>
    <t>0,5*0,25*32,0=4,0000 [A]</t>
  </si>
  <si>
    <t>položka zahrnuje: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</si>
  <si>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38</t>
  </si>
  <si>
    <t>327215</t>
  </si>
  <si>
    <t>PŘEZDĚNÍ ZDÍ Z KAMENNÉHO ZDIVA</t>
  </si>
  <si>
    <t>sanace zdi z lomového kamene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</si>
  <si>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</si>
  <si>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Vodorovné konstrukce</t>
  </si>
  <si>
    <t>39</t>
  </si>
  <si>
    <t>451314</t>
  </si>
  <si>
    <t>PODKLADNÍ A VÝPLŇOVÉ VRSTVY Z PROSTÉHO BETONU C25/30</t>
  </si>
  <si>
    <t>betonové lože tl. 100mm: 295*0,1=29,5000 [A] 
betonové lože tl. 130mm: 75*0,13=9,7500 [B] 
Celkem: A+B=39,2500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</si>
  <si>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</si>
  <si>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40</t>
  </si>
  <si>
    <t>45157</t>
  </si>
  <si>
    <t>PODKLADNÍ A VÝPLŇOVÉ VRSTVY Z KAMENIVA TĚŽENÉHO</t>
  </si>
  <si>
    <t>37*0,03=1,1100 [A]</t>
  </si>
  <si>
    <t>položka zahrnuje dodávku předepsaného kameniva, mimostaveništní a vnitrostaveništní dopravu a jeho uložení 
není-li v zadávací dokumentaci uvedeno jinak, jedná se o nakupovaný materiál</t>
  </si>
  <si>
    <t>41</t>
  </si>
  <si>
    <t>56314</t>
  </si>
  <si>
    <t>VOZOVKOVÉ VRSTVY Z MECHANICKY ZPEVNĚNÉHO KAMENIVA TL. DO 200MM</t>
  </si>
  <si>
    <t>pod asf. vozovkou: 1300,0=1 300,0000 [A] 
pod dlažbu: 370,0=370,0000 [B] 
Celkem: A+B=1 670,0000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</si>
  <si>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</si>
  <si>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42</t>
  </si>
  <si>
    <t>56334</t>
  </si>
  <si>
    <t>VOZOVKOVÉ VRSTVY ZE ŠTĚRKODRTI TL. DO 200MM</t>
  </si>
  <si>
    <t>43</t>
  </si>
  <si>
    <t>56335</t>
  </si>
  <si>
    <t>VOZOVKOVÉ VRSTVY ZE ŠTĚRKODRTI TL. DO 250MM</t>
  </si>
  <si>
    <t>44</t>
  </si>
  <si>
    <t>572113</t>
  </si>
  <si>
    <t>INFILTRAČNÍ POSTŘIK Z EMULZE DO 0,5KG/M2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</si>
  <si>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</si>
  <si>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45</t>
  </si>
  <si>
    <t>572213</t>
  </si>
  <si>
    <t>SPOJOVACÍ POSTŘIK Z EMULZE DO 0,5KG/M2</t>
  </si>
  <si>
    <t>46</t>
  </si>
  <si>
    <t>574A33</t>
  </si>
  <si>
    <t>ASFALTOVÝ BETON PRO OBRUSNÉ VRSTVY ACO 11 TL. 40MM</t>
  </si>
  <si>
    <t>vozovka: 1700,0=1 700,0000 [A] 
chodník: 630,0=630,0000 [B] 
Celkem: A+B=2 330,0000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</si>
  <si>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</si>
  <si>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47</t>
  </si>
  <si>
    <t>574E46</t>
  </si>
  <si>
    <t>ASFALTOVÝ BETON PRO PODKLADNÍ VRSTVY ACP 16+, 16S TL. 50MM</t>
  </si>
  <si>
    <t>48</t>
  </si>
  <si>
    <t>574E76</t>
  </si>
  <si>
    <t>ASFALTOVÝ BETON PRO PODKLADNÍ VRSTVY ACP 16+, 16S TL. 80MM</t>
  </si>
  <si>
    <t>49</t>
  </si>
  <si>
    <t>58212</t>
  </si>
  <si>
    <t>DLÁŽDĚNÉ KRYTY Z VELKÝCH KOSTEK DO LOŽE Z MC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</si>
  <si>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</si>
  <si>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50</t>
  </si>
  <si>
    <t>582627</t>
  </si>
  <si>
    <t>KRYTY Z BETON DLAŽDIC SE ZÁMKEM ŠEDÝCH RELIÉF TL 60MM DO LOŽE Z MC</t>
  </si>
  <si>
    <t>na chodníku: 37,0=37,0000 [A]</t>
  </si>
  <si>
    <t>51</t>
  </si>
  <si>
    <t>582628</t>
  </si>
  <si>
    <t>KRYTY Z BETON DLAŽDIC SE ZÁMKEM ŠEDÝCH RELIÉF TL 80MM DO LOŽE Z MC</t>
  </si>
  <si>
    <t>na vjezdu: 75,0=75,0000 [A]</t>
  </si>
  <si>
    <t>Úpravy povrchů, podlahy, výplně otvorů</t>
  </si>
  <si>
    <t>52</t>
  </si>
  <si>
    <t>626111</t>
  </si>
  <si>
    <t>REPROFILACE PODHLEDŮ, SVISLÝCH PLOCH SANAČNÍ MALTOU JEDNOVRST TL 10MM</t>
  </si>
  <si>
    <t>sanace stáv, zídky z bet. prefabrikátů  
odhad 50% z plochy</t>
  </si>
  <si>
    <t>60,0*1,0*0,5=30,0000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</si>
  <si>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</si>
  <si>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53</t>
  </si>
  <si>
    <t>62745</t>
  </si>
  <si>
    <t>SPÁROVÁNÍ STARÉHO ZDIVA CEMENTOVOU MALTOU</t>
  </si>
  <si>
    <t>32,0*2,0=64,0000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</si>
  <si>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</si>
  <si>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Přidružená stavební výroba</t>
  </si>
  <si>
    <t>54</t>
  </si>
  <si>
    <t>711507</t>
  </si>
  <si>
    <t>OCHRANA IZOLACE NA POVRCHU Z PE FÓLIE</t>
  </si>
  <si>
    <t>nopová fólie</t>
  </si>
  <si>
    <t>položka zahrnuje: 
- dodání  předepsaného ochranného materiálu 
- zřízení ochrany izolace</t>
  </si>
  <si>
    <t>Potrubí</t>
  </si>
  <si>
    <t>55</t>
  </si>
  <si>
    <t>87433</t>
  </si>
  <si>
    <t>POTRUBÍ Z TRUB PLASTOVÝCH ODPADNÍCH DN DO 150MM</t>
  </si>
  <si>
    <t>přípojka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</si>
  <si>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</si>
  <si>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56</t>
  </si>
  <si>
    <t>87434</t>
  </si>
  <si>
    <t>POTRUBÍ Z TRUB PLASTOVÝCH ODPADNÍCH DN DO 200MM</t>
  </si>
  <si>
    <t>57</t>
  </si>
  <si>
    <t>87445</t>
  </si>
  <si>
    <t>POTRUBÍ Z TRUB PLASTOVÝCH ODPADNÍCH DN DO 300MM</t>
  </si>
  <si>
    <t>58</t>
  </si>
  <si>
    <t>893111</t>
  </si>
  <si>
    <t>ŠACHTY ARMATUR Z BETON DÍLCŮ PŮDORYS PLOCHY DO 1,5M2</t>
  </si>
  <si>
    <t>položka zahrnuje: 
- poklopy s rámem, mříže s rámem, stupadla, žebříky, stropy z bet. dílců a pod.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
- předepsané podkladní konstrukce</t>
  </si>
  <si>
    <t>59</t>
  </si>
  <si>
    <t>89712</t>
  </si>
  <si>
    <t>VPUSŤ KANALIZAČNÍ ULIČNÍ KOMPLETNÍ Z BETONOVÝCH DÍLCŮ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</si>
  <si>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</si>
  <si>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60</t>
  </si>
  <si>
    <t>897624</t>
  </si>
  <si>
    <t>VPUSŤ ŠTĚRBINOVÝCH ŽLABŮ Z BETON DÍLCŮ SV. ŠÍŘKY DO 250MM</t>
  </si>
  <si>
    <t>položka zahrnuje dodávku a osazení předepsaného dílce včetně mříže 
nezahrnuje předepsané podkladní konstrukce</t>
  </si>
  <si>
    <t>61</t>
  </si>
  <si>
    <t>897724</t>
  </si>
  <si>
    <t>ČISTÍCÍ KUSY ŠTĚRBIN ŽLABŮ Z BETON DÍLCŮ SV. ŠÍŘKY DO 250MM</t>
  </si>
  <si>
    <t>položka zahrnuje dodávku a osazení předepsaného dílce 
nezahrnuje předepsané podkladní konstrukce</t>
  </si>
  <si>
    <t>62</t>
  </si>
  <si>
    <t>89921</t>
  </si>
  <si>
    <t>VÝŠKOVÁ ÚPRAVA POKLOPŮ</t>
  </si>
  <si>
    <t>8+2+1+4+4+2+5=26,0000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</si>
  <si>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</si>
  <si>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</si>
  <si>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63</t>
  </si>
  <si>
    <t>9111A1</t>
  </si>
  <si>
    <t>ZÁBRADLÍ SILNIČNÍ S VODOR MADLY - DODÁVKA A MONTÁŽ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</si>
  <si>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</si>
  <si>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64</t>
  </si>
  <si>
    <t>9111A3</t>
  </si>
  <si>
    <t>ZÁBRADLÍ SILNIČNÍ S VODOR MADLY - DEMONTÁŽ S PŘESUNEM</t>
  </si>
  <si>
    <t>položka zahrnuje: 
- demontáž a odstranění zařízení 
- jeho odvoz na předepsané místo</t>
  </si>
  <si>
    <t>65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</si>
  <si>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</si>
  <si>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</si>
  <si>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</si>
  <si>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66</t>
  </si>
  <si>
    <t>914161</t>
  </si>
  <si>
    <t>DOPRAVNÍ ZNAČKY ZÁKLADNÍ VELIKOSTI HLINÍKOVÉ FÓLIE TŘ 1 - DODÁVKA A MONTÁŽ</t>
  </si>
  <si>
    <t>položka zahrnuje: 
- dodávku a montáž značek v požadovaném provedení</t>
  </si>
  <si>
    <t>67</t>
  </si>
  <si>
    <t>914999</t>
  </si>
  <si>
    <t>R</t>
  </si>
  <si>
    <t>PŘESUN LAMPY VO</t>
  </si>
  <si>
    <t>položka zahrnuje sazbu za pronájem dopravních značek a zařízení. Počet měrných jednotek se určí jako součin počtu sloupků a počtu dní použití</t>
  </si>
  <si>
    <t>68</t>
  </si>
  <si>
    <t>915211</t>
  </si>
  <si>
    <t>VODOROVNÉ DOPRAVNÍ ZNAČENÍ PLASTEM HLADKÉ - DODÁVKA A POKLÁDKA</t>
  </si>
  <si>
    <t>63,0*0,25=15,7500 [A]</t>
  </si>
  <si>
    <t>položka zahrnuje: 
- dodání a pokládku nátěrového materiálu (měří se pouze natíraná plocha) 
- předznačení a reflexní úpravu</t>
  </si>
  <si>
    <t>69</t>
  </si>
  <si>
    <t>91710</t>
  </si>
  <si>
    <t>OBRUBY Z BETONOVÝCH PALISÁD</t>
  </si>
  <si>
    <t>12,0*0,2*1,5=3,6000 [A]</t>
  </si>
  <si>
    <t>Položka zahrnuje: 
dodání a pokládku betonových palisád o rozměrech předepsaných zadávací dokumentací 
betonové lože i boční betonovou opěrku.</t>
  </si>
  <si>
    <t>70</t>
  </si>
  <si>
    <t>917211</t>
  </si>
  <si>
    <t>ZÁHONOVÉ OBRUBY Z BETONOVÝCH OBRUBNÍKŮ ŠÍŘ 50MM</t>
  </si>
  <si>
    <t>Položka zahrnuje: 
dodání a pokládku betonových obrubníků o rozměrech předepsaných zadávací dokumentací 
betonové lože i boční betonovou opěrku.</t>
  </si>
  <si>
    <t>71</t>
  </si>
  <si>
    <t>917224</t>
  </si>
  <si>
    <t>SILNIČNÍ A CHODNÍKOVÉ OBRUBY Z BETONOVÝCH OBRUBNÍKŮ ŠÍŘ 150MM</t>
  </si>
  <si>
    <t>72</t>
  </si>
  <si>
    <t>919111</t>
  </si>
  <si>
    <t>ŘEZÁNÍ ASFALTOVÉHO KRYTU VOZOVEK TL DO 50MM</t>
  </si>
  <si>
    <t>položka zahrnuje řezání vozovkové vrstvy v předepsané tloušťce, včetně spotřeby vody</t>
  </si>
  <si>
    <t>73</t>
  </si>
  <si>
    <t>931314</t>
  </si>
  <si>
    <t>TĚSNĚNÍ DILATAČ SPAR ASF ZÁLIVKOU PRŮŘ DO 400MM2</t>
  </si>
  <si>
    <t>položka zahrnuje dodávku a osazení předepsaného materiálu, očištění ploch spáry před úpravou, očištění okolí spáry po úpravě 
nezahrnuje těsnící profil</t>
  </si>
  <si>
    <t>74</t>
  </si>
  <si>
    <t>93553</t>
  </si>
  <si>
    <t>ŽLABY Z DÍLCŮ Z BETONU SVĚTLÉ ŠÍŘKY DO 200MM VČETNĚ MŘÍŽÍ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</si>
  <si>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</si>
  <si>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75</t>
  </si>
  <si>
    <t>938442</t>
  </si>
  <si>
    <t>OČIŠTĚNÍ ZDIVA OTRYSKÁNÍM TLAKOVOU VODOU DO 500 BARŮ</t>
  </si>
  <si>
    <t>položka zahrnuje očištění předepsaným způsobem včetně odklizení vzniklého odpadu</t>
  </si>
  <si>
    <t>76</t>
  </si>
  <si>
    <t>938542</t>
  </si>
  <si>
    <t>OČIŠTĚNÍ BETON KONSTR OTRYSKÁNÍM TLAK VODOU DO 500 BARŮ</t>
  </si>
  <si>
    <t>sanace stáv, zídky z bet. prefabrikátů</t>
  </si>
  <si>
    <t>60,0*1,0=60,0000 [A]</t>
  </si>
  <si>
    <t>77</t>
  </si>
  <si>
    <t>965311</t>
  </si>
  <si>
    <t>Rozebrání přejezdu, přechodu z dílců</t>
  </si>
  <si>
    <t>1. Položka obsahuje: 
 – rozebrání železničního přejezdu nebo přechodu do součástí včetně hrubého očištění 
 – naložení vybouraného materiálu na dopravní prostředek 
 – příplatky za ztížené podmínky při práci v kolejišti, např. za překážky na straně koleje apod. 
2. Položka neobsahuje: 
 – náklady na zřízení a odstranění dopravního značení objízdné trasy 
 – odvoz vybouraného materiálu do skladu nebo na likvidaci 
 – poplatky za likvidaci odpadů, nacení se položkami ze ssd 0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</si>
  <si>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78</t>
  </si>
  <si>
    <t>96711</t>
  </si>
  <si>
    <t>VYBOURÁNÍ ČÁSTÍ KONSTRUKCÍ Z BETON DÍLCŮ</t>
  </si>
  <si>
    <t>bet. vpusť u krematoria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</si>
  <si>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</si>
  <si>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79</t>
  </si>
  <si>
    <t>96713</t>
  </si>
  <si>
    <t>VYBOURÁNÍ ČÁSTÍ KONSTRUKCÍ KAMENNÝCH NA MC</t>
  </si>
  <si>
    <t>bourání stáv. zdi z lomového kamenev místě nového chodníku</t>
  </si>
  <si>
    <t>80</t>
  </si>
  <si>
    <t>96715</t>
  </si>
  <si>
    <t>VYBOURÁNÍ ČÁSTÍ KONSTRUKCÍ BETON</t>
  </si>
  <si>
    <t>bet. schody za mostem: 1,5=1,5000 [A] 
sloupy O2: 4*2,0=8,0000 [B] 
chodník: 18,0*0,2=3,6000 [C] 
Celkem: A+B+C=13,1000 [D]</t>
  </si>
  <si>
    <t>81</t>
  </si>
  <si>
    <t>96718</t>
  </si>
  <si>
    <t>VYBOURÁNÍ ČÁSTÍ KONSTRUKCÍ KOVOVÝCH</t>
  </si>
  <si>
    <t>koleje 
vč. poplatku za skládku</t>
  </si>
  <si>
    <t>62,0*55,0/1000=3,4100 [A]</t>
  </si>
  <si>
    <t>SO 201</t>
  </si>
  <si>
    <t>Most</t>
  </si>
  <si>
    <t>z pol. č. 13173: 111,3*1,8=200,3400 [A]</t>
  </si>
  <si>
    <t>dlažba</t>
  </si>
  <si>
    <t>z pol. č. 11317: 27,52*2,0=55,0400 [A] 
z pol. č. 11353: 80m*100kg/m/1000=8,0000 [B] 
Celkem: A+B=63,0400 [C]</t>
  </si>
  <si>
    <t>z pol. č. 11332: 82,564*2,0=165,1280 [A]</t>
  </si>
  <si>
    <t>029412</t>
  </si>
  <si>
    <t>OSTATNÍ POŽADAVKY - VYPRACOVÁNÍ MOSTNÍHO LISTU</t>
  </si>
  <si>
    <t>vč. stanovení zatížitelnosti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</si>
  <si>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</si>
  <si>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</si>
  <si>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</si>
  <si>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chodník: 2,3*40,0*0,06=5,5200 [A] 
vozovka: 5,5*40,0*0,1=22,0000 [B] 
Celkem: A+B=27,5200 [C]</t>
  </si>
  <si>
    <t>chodník: 2,3*(9,0+14,3)*0,62=33,2258 [A] 
vozovka: 5,5*(9,0+14,3)*0,385=49,3378 [B] 
Celkem: A+B=82,5636 [C]</t>
  </si>
  <si>
    <t>11334</t>
  </si>
  <si>
    <t>ODSTRANĚNÍ PODKLADU ZPEVNĚNÝCH PLOCH S CEMENT POJIVEM</t>
  </si>
  <si>
    <t>chodník: 2,3*40,0*0,04=3,6800 [A] 
vozovka: 5,5*40,0*0,09=19,8000 [B] 
Celkem: A+B=23,4800 [C]</t>
  </si>
  <si>
    <t>2*40,0=80,0000 [A]</t>
  </si>
  <si>
    <t>13173</t>
  </si>
  <si>
    <t>HLOUBENÍ JAM ZAPAŽ I NEPAŽ TŘ. I</t>
  </si>
  <si>
    <t>výkop za opěrou:  2*5,3m2*10,5m=111,3000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</si>
  <si>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</si>
  <si>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z pol. č. 13173: 111,3=111,3000 [A]</t>
  </si>
  <si>
    <t>451315</t>
  </si>
  <si>
    <t>PODKLADNÍ A VÝPLŇOVÉ VRSTVY Z PROSTÉHO BETONU C30/37</t>
  </si>
  <si>
    <t>vyrovnávací beton</t>
  </si>
  <si>
    <t>chodník: 1,6*16,5*0,05=1,3200 [A] 
vozovka: 5,8*16,5*0,07=6,6990 [B] 
betonový pás: 0,5*0,1*20,0=1,0000 [C] 
Celkem: A+B+C=9,0190 [D]</t>
  </si>
  <si>
    <t>45160</t>
  </si>
  <si>
    <t>PODKL A VÝPLŇ VRSTVY Z MEZEROVITÉHO BETONU</t>
  </si>
  <si>
    <t>za opěrou:  2*5,3m2*10,5m=111,3000 [A]</t>
  </si>
  <si>
    <t>Položka zahrnuje dodávku mezerovitého betonu a jeho uložení se zhutněním, včetně mimostaveništní a vnitrostaveništní dopravy (rovněž přesuny)</t>
  </si>
  <si>
    <t>vozovka za mostem: 5,5*(9,0+14,3)=128,1500 [A]</t>
  </si>
  <si>
    <t>56336</t>
  </si>
  <si>
    <t>VOZOVKOVÉ VRSTVY ZE ŠTĚRKODRTI TL. DO 300MM</t>
  </si>
  <si>
    <t>chodník za mostem: 1,6*(9,0+14,3)=37,2800 [A] 
vozovka za mostem: 5,5*(9,0+14,3)=128,1500 [B] 
Celkem: A+B=165,4300 [C]</t>
  </si>
  <si>
    <t>chodník: 1,6*40,0+1,6*(9,0+14,3)=101,2800 [A] 
vozovka: 2*5,5*40,0=440,0000 [B] 
Celkem: A+B=541,2800 [C]</t>
  </si>
  <si>
    <t>chodník: 1,6*40,0=64,0000 [A] 
vozovka: 5,5*40,0=220,0000 [B] 
Celkem: A+B=284,0000 [C]</t>
  </si>
  <si>
    <t>574A41</t>
  </si>
  <si>
    <t>ASFALTOVÝ BETON PRO OBRUSNÉ VRSTVY ACO 8 TL. 50MM</t>
  </si>
  <si>
    <t>vozovka na mostě: 5,5*16,5=90,7500 [A]</t>
  </si>
  <si>
    <t>chodník za mostem: 1,6*(9,0+14,3)=37,2800 [A]</t>
  </si>
  <si>
    <t>626211</t>
  </si>
  <si>
    <t>REPROFILACE VODOROVNÝCH PLOCH SHORA SANAČNÍ MALTOU JEDNOVRST TL 10MM</t>
  </si>
  <si>
    <t>chodník: 2,1*16,5=34,6500 [A]</t>
  </si>
  <si>
    <t>711412</t>
  </si>
  <si>
    <t>IZOLACE MOSTOVEK CELOPLOŠNÁ ASFALTOVÝMI PÁSY</t>
  </si>
  <si>
    <t>oprava izolace na mostě 
odhad 70% plochy</t>
  </si>
  <si>
    <t>vozovka: 5,8*(16,5+1,0+1,0)*0,7=75,1100 [B]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</si>
  <si>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</si>
  <si>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93133</t>
  </si>
  <si>
    <t>TĚSNĚNÍ DILATAČNÍCH SPAR POLYURETANOVÝM TMELEM</t>
  </si>
  <si>
    <t>zatěsnění spár stávající římsy</t>
  </si>
  <si>
    <t>(0,12+0,62)*0,02*0,02*20*2=0,0118 [A]</t>
  </si>
  <si>
    <t>93140</t>
  </si>
  <si>
    <t>MOSTNÍ ZÁVĚRY PODPOVRCHOVÉ</t>
  </si>
  <si>
    <t>kontrola a oprava stávajících závěrů</t>
  </si>
  <si>
    <t>2*8,2=16,4000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</si>
  <si>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</si>
  <si>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938543</t>
  </si>
  <si>
    <t>OČIŠTĚNÍ BETON KONSTR OTRYSKÁNÍM TLAK VODOU DO 1000 BARŮ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</si>
</sst>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0" fontId="1" fillId="0" borderId="0" xfId="20" applyAlignment="1">
      <alignment vertical="center"/>
      <protection/>
    </xf>
    <xf numFmtId="0" fontId="1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0" fontId="1" fillId="2" borderId="2" xfId="20" applyFill="1" applyBorder="1" applyAlignment="1">
      <alignment vertical="center"/>
      <protection/>
    </xf>
    <xf numFmtId="0" fontId="5" fillId="2" borderId="0" xfId="20" applyFont="1" applyFill="1" applyAlignment="1">
      <alignment vertical="center"/>
      <protection/>
    </xf>
    <xf numFmtId="0" fontId="5" fillId="2" borderId="0" xfId="20" applyFont="1" applyFill="1" applyAlignment="1">
      <alignment horizontal="right" vertical="center"/>
      <protection/>
    </xf>
    <xf numFmtId="0" fontId="1" fillId="2" borderId="0" xfId="20" applyFill="1" applyAlignment="1">
      <alignment vertical="center"/>
      <protection/>
    </xf>
    <xf numFmtId="0" fontId="5" fillId="2" borderId="0" xfId="20" applyFont="1" applyFill="1" applyAlignment="1">
      <alignment horizontal="left" vertical="center"/>
      <protection/>
    </xf>
    <xf numFmtId="0" fontId="1" fillId="2" borderId="3" xfId="20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4" fontId="6" fillId="2" borderId="1" xfId="20" applyNumberFormat="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right" vertical="center"/>
      <protection/>
    </xf>
    <xf numFmtId="0" fontId="1" fillId="2" borderId="2" xfId="20" applyFill="1" applyBorder="1" applyAlignment="1">
      <alignment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1" fillId="2" borderId="4" xfId="20" applyFill="1" applyBorder="1" applyAlignment="1">
      <alignment vertical="center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right" vertical="center"/>
      <protection/>
    </xf>
    <xf numFmtId="0" fontId="6" fillId="2" borderId="4" xfId="20" applyFont="1" applyFill="1" applyBorder="1" applyAlignment="1">
      <alignment vertical="center" wrapText="1"/>
      <protection/>
    </xf>
    <xf numFmtId="4" fontId="6" fillId="2" borderId="4" xfId="20" applyNumberFormat="1" applyFont="1" applyFill="1" applyBorder="1" applyAlignment="1">
      <alignment horizontal="center" vertical="center"/>
      <protection/>
    </xf>
    <xf numFmtId="0" fontId="1" fillId="0" borderId="1" xfId="20" applyBorder="1" applyAlignment="1">
      <alignment vertical="center"/>
      <protection/>
    </xf>
    <xf numFmtId="0" fontId="1" fillId="0" borderId="1" xfId="20" applyBorder="1" applyAlignment="1">
      <alignment horizontal="right" vertical="center"/>
      <protection/>
    </xf>
    <xf numFmtId="0" fontId="1" fillId="0" borderId="1" xfId="20" applyBorder="1" applyAlignment="1">
      <alignment vertical="center" wrapText="1"/>
      <protection/>
    </xf>
    <xf numFmtId="0" fontId="1" fillId="0" borderId="1" xfId="20" applyBorder="1" applyAlignment="1">
      <alignment horizontal="center" vertical="center"/>
      <protection/>
    </xf>
    <xf numFmtId="165" fontId="1" fillId="0" borderId="1" xfId="20" applyNumberFormat="1" applyBorder="1" applyAlignment="1">
      <alignment horizontal="center" vertical="center"/>
      <protection/>
    </xf>
    <xf numFmtId="4" fontId="1" fillId="0" borderId="1" xfId="20" applyNumberFormat="1" applyBorder="1" applyAlignment="1">
      <alignment horizontal="center" vertical="center"/>
      <protection/>
    </xf>
    <xf numFmtId="0" fontId="1" fillId="0" borderId="5" xfId="20" applyBorder="1" applyAlignment="1">
      <alignment vertical="top"/>
      <protection/>
    </xf>
    <xf numFmtId="0" fontId="1" fillId="0" borderId="1" xfId="20" applyBorder="1" applyAlignment="1">
      <alignment horizontal="left" vertical="center" wrapText="1"/>
      <protection/>
    </xf>
    <xf numFmtId="0" fontId="1" fillId="0" borderId="0" xfId="20" applyAlignment="1">
      <alignment vertical="top"/>
      <protection/>
    </xf>
    <xf numFmtId="0" fontId="8" fillId="0" borderId="1" xfId="20" applyFont="1" applyBorder="1" applyAlignment="1">
      <alignment horizontal="left" vertical="center" wrapText="1"/>
      <protection/>
    </xf>
    <xf numFmtId="0" fontId="6" fillId="2" borderId="2" xfId="20" applyFont="1" applyFill="1" applyBorder="1" applyAlignment="1">
      <alignment horizontal="right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</xdr:rowOff>
    </xdr:from>
    <xdr:to>
      <xdr:col>2</xdr:col>
      <xdr:colOff>590550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9525"/>
          <a:ext cx="12858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</xdr:rowOff>
    </xdr:from>
    <xdr:to>
      <xdr:col>2</xdr:col>
      <xdr:colOff>609600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25"/>
          <a:ext cx="129540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/>
  </sheetViews>
  <sheetFormatPr defaultColWidth="9.140625" defaultRowHeight="15"/>
  <cols>
    <col min="1" max="1" width="8.8515625" style="1" customWidth="1"/>
    <col min="2" max="2" width="35.57421875" style="0" customWidth="1"/>
    <col min="3" max="3" width="19.57421875" style="0" customWidth="1"/>
  </cols>
  <sheetData>
    <row r="2" spans="1:3" ht="18">
      <c r="A2" s="3" t="s">
        <v>7</v>
      </c>
      <c r="B2" s="3"/>
      <c r="C2" s="3"/>
    </row>
    <row r="4" spans="1:3" ht="15">
      <c r="A4" s="2"/>
      <c r="B4" s="2" t="s">
        <v>2</v>
      </c>
      <c r="C4" s="2" t="s">
        <v>3</v>
      </c>
    </row>
    <row r="5" spans="1:3" ht="15">
      <c r="A5" s="2">
        <v>1</v>
      </c>
      <c r="B5" s="4" t="s">
        <v>0</v>
      </c>
      <c r="C5" s="6">
        <f>'SO 101'!I3</f>
        <v>0</v>
      </c>
    </row>
    <row r="6" spans="1:3" ht="15">
      <c r="A6" s="2">
        <v>2</v>
      </c>
      <c r="B6" s="4" t="s">
        <v>1</v>
      </c>
      <c r="C6" s="6">
        <f>'SO 201'!I3</f>
        <v>0</v>
      </c>
    </row>
    <row r="7" spans="1:3" ht="15">
      <c r="A7" s="2">
        <v>3</v>
      </c>
      <c r="B7" s="5" t="s">
        <v>5</v>
      </c>
      <c r="C7" s="7">
        <f>SUM(C5:C6)</f>
        <v>0</v>
      </c>
    </row>
    <row r="8" spans="1:3" ht="15">
      <c r="A8" s="2">
        <v>4</v>
      </c>
      <c r="B8" s="4" t="s">
        <v>4</v>
      </c>
      <c r="C8" s="6">
        <f>ROUND(C7*0.21,2)</f>
        <v>0</v>
      </c>
    </row>
    <row r="9" spans="1:3" ht="15">
      <c r="A9" s="2">
        <v>5</v>
      </c>
      <c r="B9" s="5" t="s">
        <v>6</v>
      </c>
      <c r="C9" s="7">
        <f>C8+C7</f>
        <v>0</v>
      </c>
    </row>
  </sheetData>
  <mergeCells count="1">
    <mergeCell ref="A2:C2"/>
  </mergeCells>
  <printOptions/>
  <pageMargins left="0.95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1"/>
  <sheetViews>
    <sheetView workbookViewId="0" topLeftCell="B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8" hidden="1" customWidth="1"/>
    <col min="2" max="2" width="11.7109375" style="8" customWidth="1"/>
    <col min="3" max="3" width="14.7109375" style="8" customWidth="1"/>
    <col min="4" max="4" width="9.7109375" style="8" customWidth="1"/>
    <col min="5" max="5" width="70.7109375" style="8" customWidth="1"/>
    <col min="6" max="6" width="11.7109375" style="8" customWidth="1"/>
    <col min="7" max="9" width="16.7109375" style="8" customWidth="1"/>
    <col min="10" max="14" width="8.8515625" style="8" customWidth="1"/>
    <col min="15" max="16" width="9.140625" style="8" hidden="1" customWidth="1"/>
    <col min="17" max="256" width="8.8515625" style="8" customWidth="1"/>
    <col min="257" max="257" width="9.140625" style="8" hidden="1" customWidth="1"/>
    <col min="258" max="258" width="11.7109375" style="8" customWidth="1"/>
    <col min="259" max="259" width="14.7109375" style="8" customWidth="1"/>
    <col min="260" max="260" width="9.7109375" style="8" customWidth="1"/>
    <col min="261" max="261" width="70.7109375" style="8" customWidth="1"/>
    <col min="262" max="262" width="11.7109375" style="8" customWidth="1"/>
    <col min="263" max="265" width="16.7109375" style="8" customWidth="1"/>
    <col min="266" max="270" width="8.8515625" style="8" customWidth="1"/>
    <col min="271" max="272" width="9.140625" style="8" hidden="1" customWidth="1"/>
    <col min="273" max="512" width="8.8515625" style="8" customWidth="1"/>
    <col min="513" max="513" width="9.140625" style="8" hidden="1" customWidth="1"/>
    <col min="514" max="514" width="11.7109375" style="8" customWidth="1"/>
    <col min="515" max="515" width="14.7109375" style="8" customWidth="1"/>
    <col min="516" max="516" width="9.7109375" style="8" customWidth="1"/>
    <col min="517" max="517" width="70.7109375" style="8" customWidth="1"/>
    <col min="518" max="518" width="11.7109375" style="8" customWidth="1"/>
    <col min="519" max="521" width="16.7109375" style="8" customWidth="1"/>
    <col min="522" max="526" width="8.8515625" style="8" customWidth="1"/>
    <col min="527" max="528" width="9.140625" style="8" hidden="1" customWidth="1"/>
    <col min="529" max="768" width="8.8515625" style="8" customWidth="1"/>
    <col min="769" max="769" width="9.140625" style="8" hidden="1" customWidth="1"/>
    <col min="770" max="770" width="11.7109375" style="8" customWidth="1"/>
    <col min="771" max="771" width="14.7109375" style="8" customWidth="1"/>
    <col min="772" max="772" width="9.7109375" style="8" customWidth="1"/>
    <col min="773" max="773" width="70.7109375" style="8" customWidth="1"/>
    <col min="774" max="774" width="11.7109375" style="8" customWidth="1"/>
    <col min="775" max="777" width="16.7109375" style="8" customWidth="1"/>
    <col min="778" max="782" width="8.8515625" style="8" customWidth="1"/>
    <col min="783" max="784" width="9.140625" style="8" hidden="1" customWidth="1"/>
    <col min="785" max="1024" width="8.8515625" style="8" customWidth="1"/>
    <col min="1025" max="1025" width="9.140625" style="8" hidden="1" customWidth="1"/>
    <col min="1026" max="1026" width="11.7109375" style="8" customWidth="1"/>
    <col min="1027" max="1027" width="14.7109375" style="8" customWidth="1"/>
    <col min="1028" max="1028" width="9.7109375" style="8" customWidth="1"/>
    <col min="1029" max="1029" width="70.7109375" style="8" customWidth="1"/>
    <col min="1030" max="1030" width="11.7109375" style="8" customWidth="1"/>
    <col min="1031" max="1033" width="16.7109375" style="8" customWidth="1"/>
    <col min="1034" max="1038" width="8.8515625" style="8" customWidth="1"/>
    <col min="1039" max="1040" width="9.140625" style="8" hidden="1" customWidth="1"/>
    <col min="1041" max="1280" width="8.8515625" style="8" customWidth="1"/>
    <col min="1281" max="1281" width="9.140625" style="8" hidden="1" customWidth="1"/>
    <col min="1282" max="1282" width="11.7109375" style="8" customWidth="1"/>
    <col min="1283" max="1283" width="14.7109375" style="8" customWidth="1"/>
    <col min="1284" max="1284" width="9.7109375" style="8" customWidth="1"/>
    <col min="1285" max="1285" width="70.7109375" style="8" customWidth="1"/>
    <col min="1286" max="1286" width="11.7109375" style="8" customWidth="1"/>
    <col min="1287" max="1289" width="16.7109375" style="8" customWidth="1"/>
    <col min="1290" max="1294" width="8.8515625" style="8" customWidth="1"/>
    <col min="1295" max="1296" width="9.140625" style="8" hidden="1" customWidth="1"/>
    <col min="1297" max="1536" width="8.8515625" style="8" customWidth="1"/>
    <col min="1537" max="1537" width="9.140625" style="8" hidden="1" customWidth="1"/>
    <col min="1538" max="1538" width="11.7109375" style="8" customWidth="1"/>
    <col min="1539" max="1539" width="14.7109375" style="8" customWidth="1"/>
    <col min="1540" max="1540" width="9.7109375" style="8" customWidth="1"/>
    <col min="1541" max="1541" width="70.7109375" style="8" customWidth="1"/>
    <col min="1542" max="1542" width="11.7109375" style="8" customWidth="1"/>
    <col min="1543" max="1545" width="16.7109375" style="8" customWidth="1"/>
    <col min="1546" max="1550" width="8.8515625" style="8" customWidth="1"/>
    <col min="1551" max="1552" width="9.140625" style="8" hidden="1" customWidth="1"/>
    <col min="1553" max="1792" width="8.8515625" style="8" customWidth="1"/>
    <col min="1793" max="1793" width="9.140625" style="8" hidden="1" customWidth="1"/>
    <col min="1794" max="1794" width="11.7109375" style="8" customWidth="1"/>
    <col min="1795" max="1795" width="14.7109375" style="8" customWidth="1"/>
    <col min="1796" max="1796" width="9.7109375" style="8" customWidth="1"/>
    <col min="1797" max="1797" width="70.7109375" style="8" customWidth="1"/>
    <col min="1798" max="1798" width="11.7109375" style="8" customWidth="1"/>
    <col min="1799" max="1801" width="16.7109375" style="8" customWidth="1"/>
    <col min="1802" max="1806" width="8.8515625" style="8" customWidth="1"/>
    <col min="1807" max="1808" width="9.140625" style="8" hidden="1" customWidth="1"/>
    <col min="1809" max="2048" width="8.8515625" style="8" customWidth="1"/>
    <col min="2049" max="2049" width="9.140625" style="8" hidden="1" customWidth="1"/>
    <col min="2050" max="2050" width="11.7109375" style="8" customWidth="1"/>
    <col min="2051" max="2051" width="14.7109375" style="8" customWidth="1"/>
    <col min="2052" max="2052" width="9.7109375" style="8" customWidth="1"/>
    <col min="2053" max="2053" width="70.7109375" style="8" customWidth="1"/>
    <col min="2054" max="2054" width="11.7109375" style="8" customWidth="1"/>
    <col min="2055" max="2057" width="16.7109375" style="8" customWidth="1"/>
    <col min="2058" max="2062" width="8.8515625" style="8" customWidth="1"/>
    <col min="2063" max="2064" width="9.140625" style="8" hidden="1" customWidth="1"/>
    <col min="2065" max="2304" width="8.8515625" style="8" customWidth="1"/>
    <col min="2305" max="2305" width="9.140625" style="8" hidden="1" customWidth="1"/>
    <col min="2306" max="2306" width="11.7109375" style="8" customWidth="1"/>
    <col min="2307" max="2307" width="14.7109375" style="8" customWidth="1"/>
    <col min="2308" max="2308" width="9.7109375" style="8" customWidth="1"/>
    <col min="2309" max="2309" width="70.7109375" style="8" customWidth="1"/>
    <col min="2310" max="2310" width="11.7109375" style="8" customWidth="1"/>
    <col min="2311" max="2313" width="16.7109375" style="8" customWidth="1"/>
    <col min="2314" max="2318" width="8.8515625" style="8" customWidth="1"/>
    <col min="2319" max="2320" width="9.140625" style="8" hidden="1" customWidth="1"/>
    <col min="2321" max="2560" width="8.8515625" style="8" customWidth="1"/>
    <col min="2561" max="2561" width="9.140625" style="8" hidden="1" customWidth="1"/>
    <col min="2562" max="2562" width="11.7109375" style="8" customWidth="1"/>
    <col min="2563" max="2563" width="14.7109375" style="8" customWidth="1"/>
    <col min="2564" max="2564" width="9.7109375" style="8" customWidth="1"/>
    <col min="2565" max="2565" width="70.7109375" style="8" customWidth="1"/>
    <col min="2566" max="2566" width="11.7109375" style="8" customWidth="1"/>
    <col min="2567" max="2569" width="16.7109375" style="8" customWidth="1"/>
    <col min="2570" max="2574" width="8.8515625" style="8" customWidth="1"/>
    <col min="2575" max="2576" width="9.140625" style="8" hidden="1" customWidth="1"/>
    <col min="2577" max="2816" width="8.8515625" style="8" customWidth="1"/>
    <col min="2817" max="2817" width="9.140625" style="8" hidden="1" customWidth="1"/>
    <col min="2818" max="2818" width="11.7109375" style="8" customWidth="1"/>
    <col min="2819" max="2819" width="14.7109375" style="8" customWidth="1"/>
    <col min="2820" max="2820" width="9.7109375" style="8" customWidth="1"/>
    <col min="2821" max="2821" width="70.7109375" style="8" customWidth="1"/>
    <col min="2822" max="2822" width="11.7109375" style="8" customWidth="1"/>
    <col min="2823" max="2825" width="16.7109375" style="8" customWidth="1"/>
    <col min="2826" max="2830" width="8.8515625" style="8" customWidth="1"/>
    <col min="2831" max="2832" width="9.140625" style="8" hidden="1" customWidth="1"/>
    <col min="2833" max="3072" width="8.8515625" style="8" customWidth="1"/>
    <col min="3073" max="3073" width="9.140625" style="8" hidden="1" customWidth="1"/>
    <col min="3074" max="3074" width="11.7109375" style="8" customWidth="1"/>
    <col min="3075" max="3075" width="14.7109375" style="8" customWidth="1"/>
    <col min="3076" max="3076" width="9.7109375" style="8" customWidth="1"/>
    <col min="3077" max="3077" width="70.7109375" style="8" customWidth="1"/>
    <col min="3078" max="3078" width="11.7109375" style="8" customWidth="1"/>
    <col min="3079" max="3081" width="16.7109375" style="8" customWidth="1"/>
    <col min="3082" max="3086" width="8.8515625" style="8" customWidth="1"/>
    <col min="3087" max="3088" width="9.140625" style="8" hidden="1" customWidth="1"/>
    <col min="3089" max="3328" width="8.8515625" style="8" customWidth="1"/>
    <col min="3329" max="3329" width="9.140625" style="8" hidden="1" customWidth="1"/>
    <col min="3330" max="3330" width="11.7109375" style="8" customWidth="1"/>
    <col min="3331" max="3331" width="14.7109375" style="8" customWidth="1"/>
    <col min="3332" max="3332" width="9.7109375" style="8" customWidth="1"/>
    <col min="3333" max="3333" width="70.7109375" style="8" customWidth="1"/>
    <col min="3334" max="3334" width="11.7109375" style="8" customWidth="1"/>
    <col min="3335" max="3337" width="16.7109375" style="8" customWidth="1"/>
    <col min="3338" max="3342" width="8.8515625" style="8" customWidth="1"/>
    <col min="3343" max="3344" width="9.140625" style="8" hidden="1" customWidth="1"/>
    <col min="3345" max="3584" width="8.8515625" style="8" customWidth="1"/>
    <col min="3585" max="3585" width="9.140625" style="8" hidden="1" customWidth="1"/>
    <col min="3586" max="3586" width="11.7109375" style="8" customWidth="1"/>
    <col min="3587" max="3587" width="14.7109375" style="8" customWidth="1"/>
    <col min="3588" max="3588" width="9.7109375" style="8" customWidth="1"/>
    <col min="3589" max="3589" width="70.7109375" style="8" customWidth="1"/>
    <col min="3590" max="3590" width="11.7109375" style="8" customWidth="1"/>
    <col min="3591" max="3593" width="16.7109375" style="8" customWidth="1"/>
    <col min="3594" max="3598" width="8.8515625" style="8" customWidth="1"/>
    <col min="3599" max="3600" width="9.140625" style="8" hidden="1" customWidth="1"/>
    <col min="3601" max="3840" width="8.8515625" style="8" customWidth="1"/>
    <col min="3841" max="3841" width="9.140625" style="8" hidden="1" customWidth="1"/>
    <col min="3842" max="3842" width="11.7109375" style="8" customWidth="1"/>
    <col min="3843" max="3843" width="14.7109375" style="8" customWidth="1"/>
    <col min="3844" max="3844" width="9.7109375" style="8" customWidth="1"/>
    <col min="3845" max="3845" width="70.7109375" style="8" customWidth="1"/>
    <col min="3846" max="3846" width="11.7109375" style="8" customWidth="1"/>
    <col min="3847" max="3849" width="16.7109375" style="8" customWidth="1"/>
    <col min="3850" max="3854" width="8.8515625" style="8" customWidth="1"/>
    <col min="3855" max="3856" width="9.140625" style="8" hidden="1" customWidth="1"/>
    <col min="3857" max="4096" width="8.8515625" style="8" customWidth="1"/>
    <col min="4097" max="4097" width="9.140625" style="8" hidden="1" customWidth="1"/>
    <col min="4098" max="4098" width="11.7109375" style="8" customWidth="1"/>
    <col min="4099" max="4099" width="14.7109375" style="8" customWidth="1"/>
    <col min="4100" max="4100" width="9.7109375" style="8" customWidth="1"/>
    <col min="4101" max="4101" width="70.7109375" style="8" customWidth="1"/>
    <col min="4102" max="4102" width="11.7109375" style="8" customWidth="1"/>
    <col min="4103" max="4105" width="16.7109375" style="8" customWidth="1"/>
    <col min="4106" max="4110" width="8.8515625" style="8" customWidth="1"/>
    <col min="4111" max="4112" width="9.140625" style="8" hidden="1" customWidth="1"/>
    <col min="4113" max="4352" width="8.8515625" style="8" customWidth="1"/>
    <col min="4353" max="4353" width="9.140625" style="8" hidden="1" customWidth="1"/>
    <col min="4354" max="4354" width="11.7109375" style="8" customWidth="1"/>
    <col min="4355" max="4355" width="14.7109375" style="8" customWidth="1"/>
    <col min="4356" max="4356" width="9.7109375" style="8" customWidth="1"/>
    <col min="4357" max="4357" width="70.7109375" style="8" customWidth="1"/>
    <col min="4358" max="4358" width="11.7109375" style="8" customWidth="1"/>
    <col min="4359" max="4361" width="16.7109375" style="8" customWidth="1"/>
    <col min="4362" max="4366" width="8.8515625" style="8" customWidth="1"/>
    <col min="4367" max="4368" width="9.140625" style="8" hidden="1" customWidth="1"/>
    <col min="4369" max="4608" width="8.8515625" style="8" customWidth="1"/>
    <col min="4609" max="4609" width="9.140625" style="8" hidden="1" customWidth="1"/>
    <col min="4610" max="4610" width="11.7109375" style="8" customWidth="1"/>
    <col min="4611" max="4611" width="14.7109375" style="8" customWidth="1"/>
    <col min="4612" max="4612" width="9.7109375" style="8" customWidth="1"/>
    <col min="4613" max="4613" width="70.7109375" style="8" customWidth="1"/>
    <col min="4614" max="4614" width="11.7109375" style="8" customWidth="1"/>
    <col min="4615" max="4617" width="16.7109375" style="8" customWidth="1"/>
    <col min="4618" max="4622" width="8.8515625" style="8" customWidth="1"/>
    <col min="4623" max="4624" width="9.140625" style="8" hidden="1" customWidth="1"/>
    <col min="4625" max="4864" width="8.8515625" style="8" customWidth="1"/>
    <col min="4865" max="4865" width="9.140625" style="8" hidden="1" customWidth="1"/>
    <col min="4866" max="4866" width="11.7109375" style="8" customWidth="1"/>
    <col min="4867" max="4867" width="14.7109375" style="8" customWidth="1"/>
    <col min="4868" max="4868" width="9.7109375" style="8" customWidth="1"/>
    <col min="4869" max="4869" width="70.7109375" style="8" customWidth="1"/>
    <col min="4870" max="4870" width="11.7109375" style="8" customWidth="1"/>
    <col min="4871" max="4873" width="16.7109375" style="8" customWidth="1"/>
    <col min="4874" max="4878" width="8.8515625" style="8" customWidth="1"/>
    <col min="4879" max="4880" width="9.140625" style="8" hidden="1" customWidth="1"/>
    <col min="4881" max="5120" width="8.8515625" style="8" customWidth="1"/>
    <col min="5121" max="5121" width="9.140625" style="8" hidden="1" customWidth="1"/>
    <col min="5122" max="5122" width="11.7109375" style="8" customWidth="1"/>
    <col min="5123" max="5123" width="14.7109375" style="8" customWidth="1"/>
    <col min="5124" max="5124" width="9.7109375" style="8" customWidth="1"/>
    <col min="5125" max="5125" width="70.7109375" style="8" customWidth="1"/>
    <col min="5126" max="5126" width="11.7109375" style="8" customWidth="1"/>
    <col min="5127" max="5129" width="16.7109375" style="8" customWidth="1"/>
    <col min="5130" max="5134" width="8.8515625" style="8" customWidth="1"/>
    <col min="5135" max="5136" width="9.140625" style="8" hidden="1" customWidth="1"/>
    <col min="5137" max="5376" width="8.8515625" style="8" customWidth="1"/>
    <col min="5377" max="5377" width="9.140625" style="8" hidden="1" customWidth="1"/>
    <col min="5378" max="5378" width="11.7109375" style="8" customWidth="1"/>
    <col min="5379" max="5379" width="14.7109375" style="8" customWidth="1"/>
    <col min="5380" max="5380" width="9.7109375" style="8" customWidth="1"/>
    <col min="5381" max="5381" width="70.7109375" style="8" customWidth="1"/>
    <col min="5382" max="5382" width="11.7109375" style="8" customWidth="1"/>
    <col min="5383" max="5385" width="16.7109375" style="8" customWidth="1"/>
    <col min="5386" max="5390" width="8.8515625" style="8" customWidth="1"/>
    <col min="5391" max="5392" width="9.140625" style="8" hidden="1" customWidth="1"/>
    <col min="5393" max="5632" width="8.8515625" style="8" customWidth="1"/>
    <col min="5633" max="5633" width="9.140625" style="8" hidden="1" customWidth="1"/>
    <col min="5634" max="5634" width="11.7109375" style="8" customWidth="1"/>
    <col min="5635" max="5635" width="14.7109375" style="8" customWidth="1"/>
    <col min="5636" max="5636" width="9.7109375" style="8" customWidth="1"/>
    <col min="5637" max="5637" width="70.7109375" style="8" customWidth="1"/>
    <col min="5638" max="5638" width="11.7109375" style="8" customWidth="1"/>
    <col min="5639" max="5641" width="16.7109375" style="8" customWidth="1"/>
    <col min="5642" max="5646" width="8.8515625" style="8" customWidth="1"/>
    <col min="5647" max="5648" width="9.140625" style="8" hidden="1" customWidth="1"/>
    <col min="5649" max="5888" width="8.8515625" style="8" customWidth="1"/>
    <col min="5889" max="5889" width="9.140625" style="8" hidden="1" customWidth="1"/>
    <col min="5890" max="5890" width="11.7109375" style="8" customWidth="1"/>
    <col min="5891" max="5891" width="14.7109375" style="8" customWidth="1"/>
    <col min="5892" max="5892" width="9.7109375" style="8" customWidth="1"/>
    <col min="5893" max="5893" width="70.7109375" style="8" customWidth="1"/>
    <col min="5894" max="5894" width="11.7109375" style="8" customWidth="1"/>
    <col min="5895" max="5897" width="16.7109375" style="8" customWidth="1"/>
    <col min="5898" max="5902" width="8.8515625" style="8" customWidth="1"/>
    <col min="5903" max="5904" width="9.140625" style="8" hidden="1" customWidth="1"/>
    <col min="5905" max="6144" width="8.8515625" style="8" customWidth="1"/>
    <col min="6145" max="6145" width="9.140625" style="8" hidden="1" customWidth="1"/>
    <col min="6146" max="6146" width="11.7109375" style="8" customWidth="1"/>
    <col min="6147" max="6147" width="14.7109375" style="8" customWidth="1"/>
    <col min="6148" max="6148" width="9.7109375" style="8" customWidth="1"/>
    <col min="6149" max="6149" width="70.7109375" style="8" customWidth="1"/>
    <col min="6150" max="6150" width="11.7109375" style="8" customWidth="1"/>
    <col min="6151" max="6153" width="16.7109375" style="8" customWidth="1"/>
    <col min="6154" max="6158" width="8.8515625" style="8" customWidth="1"/>
    <col min="6159" max="6160" width="9.140625" style="8" hidden="1" customWidth="1"/>
    <col min="6161" max="6400" width="8.8515625" style="8" customWidth="1"/>
    <col min="6401" max="6401" width="9.140625" style="8" hidden="1" customWidth="1"/>
    <col min="6402" max="6402" width="11.7109375" style="8" customWidth="1"/>
    <col min="6403" max="6403" width="14.7109375" style="8" customWidth="1"/>
    <col min="6404" max="6404" width="9.7109375" style="8" customWidth="1"/>
    <col min="6405" max="6405" width="70.7109375" style="8" customWidth="1"/>
    <col min="6406" max="6406" width="11.7109375" style="8" customWidth="1"/>
    <col min="6407" max="6409" width="16.7109375" style="8" customWidth="1"/>
    <col min="6410" max="6414" width="8.8515625" style="8" customWidth="1"/>
    <col min="6415" max="6416" width="9.140625" style="8" hidden="1" customWidth="1"/>
    <col min="6417" max="6656" width="8.8515625" style="8" customWidth="1"/>
    <col min="6657" max="6657" width="9.140625" style="8" hidden="1" customWidth="1"/>
    <col min="6658" max="6658" width="11.7109375" style="8" customWidth="1"/>
    <col min="6659" max="6659" width="14.7109375" style="8" customWidth="1"/>
    <col min="6660" max="6660" width="9.7109375" style="8" customWidth="1"/>
    <col min="6661" max="6661" width="70.7109375" style="8" customWidth="1"/>
    <col min="6662" max="6662" width="11.7109375" style="8" customWidth="1"/>
    <col min="6663" max="6665" width="16.7109375" style="8" customWidth="1"/>
    <col min="6666" max="6670" width="8.8515625" style="8" customWidth="1"/>
    <col min="6671" max="6672" width="9.140625" style="8" hidden="1" customWidth="1"/>
    <col min="6673" max="6912" width="8.8515625" style="8" customWidth="1"/>
    <col min="6913" max="6913" width="9.140625" style="8" hidden="1" customWidth="1"/>
    <col min="6914" max="6914" width="11.7109375" style="8" customWidth="1"/>
    <col min="6915" max="6915" width="14.7109375" style="8" customWidth="1"/>
    <col min="6916" max="6916" width="9.7109375" style="8" customWidth="1"/>
    <col min="6917" max="6917" width="70.7109375" style="8" customWidth="1"/>
    <col min="6918" max="6918" width="11.7109375" style="8" customWidth="1"/>
    <col min="6919" max="6921" width="16.7109375" style="8" customWidth="1"/>
    <col min="6922" max="6926" width="8.8515625" style="8" customWidth="1"/>
    <col min="6927" max="6928" width="9.140625" style="8" hidden="1" customWidth="1"/>
    <col min="6929" max="7168" width="8.8515625" style="8" customWidth="1"/>
    <col min="7169" max="7169" width="9.140625" style="8" hidden="1" customWidth="1"/>
    <col min="7170" max="7170" width="11.7109375" style="8" customWidth="1"/>
    <col min="7171" max="7171" width="14.7109375" style="8" customWidth="1"/>
    <col min="7172" max="7172" width="9.7109375" style="8" customWidth="1"/>
    <col min="7173" max="7173" width="70.7109375" style="8" customWidth="1"/>
    <col min="7174" max="7174" width="11.7109375" style="8" customWidth="1"/>
    <col min="7175" max="7177" width="16.7109375" style="8" customWidth="1"/>
    <col min="7178" max="7182" width="8.8515625" style="8" customWidth="1"/>
    <col min="7183" max="7184" width="9.140625" style="8" hidden="1" customWidth="1"/>
    <col min="7185" max="7424" width="8.8515625" style="8" customWidth="1"/>
    <col min="7425" max="7425" width="9.140625" style="8" hidden="1" customWidth="1"/>
    <col min="7426" max="7426" width="11.7109375" style="8" customWidth="1"/>
    <col min="7427" max="7427" width="14.7109375" style="8" customWidth="1"/>
    <col min="7428" max="7428" width="9.7109375" style="8" customWidth="1"/>
    <col min="7429" max="7429" width="70.7109375" style="8" customWidth="1"/>
    <col min="7430" max="7430" width="11.7109375" style="8" customWidth="1"/>
    <col min="7431" max="7433" width="16.7109375" style="8" customWidth="1"/>
    <col min="7434" max="7438" width="8.8515625" style="8" customWidth="1"/>
    <col min="7439" max="7440" width="9.140625" style="8" hidden="1" customWidth="1"/>
    <col min="7441" max="7680" width="8.8515625" style="8" customWidth="1"/>
    <col min="7681" max="7681" width="9.140625" style="8" hidden="1" customWidth="1"/>
    <col min="7682" max="7682" width="11.7109375" style="8" customWidth="1"/>
    <col min="7683" max="7683" width="14.7109375" style="8" customWidth="1"/>
    <col min="7684" max="7684" width="9.7109375" style="8" customWidth="1"/>
    <col min="7685" max="7685" width="70.7109375" style="8" customWidth="1"/>
    <col min="7686" max="7686" width="11.7109375" style="8" customWidth="1"/>
    <col min="7687" max="7689" width="16.7109375" style="8" customWidth="1"/>
    <col min="7690" max="7694" width="8.8515625" style="8" customWidth="1"/>
    <col min="7695" max="7696" width="9.140625" style="8" hidden="1" customWidth="1"/>
    <col min="7697" max="7936" width="8.8515625" style="8" customWidth="1"/>
    <col min="7937" max="7937" width="9.140625" style="8" hidden="1" customWidth="1"/>
    <col min="7938" max="7938" width="11.7109375" style="8" customWidth="1"/>
    <col min="7939" max="7939" width="14.7109375" style="8" customWidth="1"/>
    <col min="7940" max="7940" width="9.7109375" style="8" customWidth="1"/>
    <col min="7941" max="7941" width="70.7109375" style="8" customWidth="1"/>
    <col min="7942" max="7942" width="11.7109375" style="8" customWidth="1"/>
    <col min="7943" max="7945" width="16.7109375" style="8" customWidth="1"/>
    <col min="7946" max="7950" width="8.8515625" style="8" customWidth="1"/>
    <col min="7951" max="7952" width="9.140625" style="8" hidden="1" customWidth="1"/>
    <col min="7953" max="8192" width="8.8515625" style="8" customWidth="1"/>
    <col min="8193" max="8193" width="9.140625" style="8" hidden="1" customWidth="1"/>
    <col min="8194" max="8194" width="11.7109375" style="8" customWidth="1"/>
    <col min="8195" max="8195" width="14.7109375" style="8" customWidth="1"/>
    <col min="8196" max="8196" width="9.7109375" style="8" customWidth="1"/>
    <col min="8197" max="8197" width="70.7109375" style="8" customWidth="1"/>
    <col min="8198" max="8198" width="11.7109375" style="8" customWidth="1"/>
    <col min="8199" max="8201" width="16.7109375" style="8" customWidth="1"/>
    <col min="8202" max="8206" width="8.8515625" style="8" customWidth="1"/>
    <col min="8207" max="8208" width="9.140625" style="8" hidden="1" customWidth="1"/>
    <col min="8209" max="8448" width="8.8515625" style="8" customWidth="1"/>
    <col min="8449" max="8449" width="9.140625" style="8" hidden="1" customWidth="1"/>
    <col min="8450" max="8450" width="11.7109375" style="8" customWidth="1"/>
    <col min="8451" max="8451" width="14.7109375" style="8" customWidth="1"/>
    <col min="8452" max="8452" width="9.7109375" style="8" customWidth="1"/>
    <col min="8453" max="8453" width="70.7109375" style="8" customWidth="1"/>
    <col min="8454" max="8454" width="11.7109375" style="8" customWidth="1"/>
    <col min="8455" max="8457" width="16.7109375" style="8" customWidth="1"/>
    <col min="8458" max="8462" width="8.8515625" style="8" customWidth="1"/>
    <col min="8463" max="8464" width="9.140625" style="8" hidden="1" customWidth="1"/>
    <col min="8465" max="8704" width="8.8515625" style="8" customWidth="1"/>
    <col min="8705" max="8705" width="9.140625" style="8" hidden="1" customWidth="1"/>
    <col min="8706" max="8706" width="11.7109375" style="8" customWidth="1"/>
    <col min="8707" max="8707" width="14.7109375" style="8" customWidth="1"/>
    <col min="8708" max="8708" width="9.7109375" style="8" customWidth="1"/>
    <col min="8709" max="8709" width="70.7109375" style="8" customWidth="1"/>
    <col min="8710" max="8710" width="11.7109375" style="8" customWidth="1"/>
    <col min="8711" max="8713" width="16.7109375" style="8" customWidth="1"/>
    <col min="8714" max="8718" width="8.8515625" style="8" customWidth="1"/>
    <col min="8719" max="8720" width="9.140625" style="8" hidden="1" customWidth="1"/>
    <col min="8721" max="8960" width="8.8515625" style="8" customWidth="1"/>
    <col min="8961" max="8961" width="9.140625" style="8" hidden="1" customWidth="1"/>
    <col min="8962" max="8962" width="11.7109375" style="8" customWidth="1"/>
    <col min="8963" max="8963" width="14.7109375" style="8" customWidth="1"/>
    <col min="8964" max="8964" width="9.7109375" style="8" customWidth="1"/>
    <col min="8965" max="8965" width="70.7109375" style="8" customWidth="1"/>
    <col min="8966" max="8966" width="11.7109375" style="8" customWidth="1"/>
    <col min="8967" max="8969" width="16.7109375" style="8" customWidth="1"/>
    <col min="8970" max="8974" width="8.8515625" style="8" customWidth="1"/>
    <col min="8975" max="8976" width="9.140625" style="8" hidden="1" customWidth="1"/>
    <col min="8977" max="9216" width="8.8515625" style="8" customWidth="1"/>
    <col min="9217" max="9217" width="9.140625" style="8" hidden="1" customWidth="1"/>
    <col min="9218" max="9218" width="11.7109375" style="8" customWidth="1"/>
    <col min="9219" max="9219" width="14.7109375" style="8" customWidth="1"/>
    <col min="9220" max="9220" width="9.7109375" style="8" customWidth="1"/>
    <col min="9221" max="9221" width="70.7109375" style="8" customWidth="1"/>
    <col min="9222" max="9222" width="11.7109375" style="8" customWidth="1"/>
    <col min="9223" max="9225" width="16.7109375" style="8" customWidth="1"/>
    <col min="9226" max="9230" width="8.8515625" style="8" customWidth="1"/>
    <col min="9231" max="9232" width="9.140625" style="8" hidden="1" customWidth="1"/>
    <col min="9233" max="9472" width="8.8515625" style="8" customWidth="1"/>
    <col min="9473" max="9473" width="9.140625" style="8" hidden="1" customWidth="1"/>
    <col min="9474" max="9474" width="11.7109375" style="8" customWidth="1"/>
    <col min="9475" max="9475" width="14.7109375" style="8" customWidth="1"/>
    <col min="9476" max="9476" width="9.7109375" style="8" customWidth="1"/>
    <col min="9477" max="9477" width="70.7109375" style="8" customWidth="1"/>
    <col min="9478" max="9478" width="11.7109375" style="8" customWidth="1"/>
    <col min="9479" max="9481" width="16.7109375" style="8" customWidth="1"/>
    <col min="9482" max="9486" width="8.8515625" style="8" customWidth="1"/>
    <col min="9487" max="9488" width="9.140625" style="8" hidden="1" customWidth="1"/>
    <col min="9489" max="9728" width="8.8515625" style="8" customWidth="1"/>
    <col min="9729" max="9729" width="9.140625" style="8" hidden="1" customWidth="1"/>
    <col min="9730" max="9730" width="11.7109375" style="8" customWidth="1"/>
    <col min="9731" max="9731" width="14.7109375" style="8" customWidth="1"/>
    <col min="9732" max="9732" width="9.7109375" style="8" customWidth="1"/>
    <col min="9733" max="9733" width="70.7109375" style="8" customWidth="1"/>
    <col min="9734" max="9734" width="11.7109375" style="8" customWidth="1"/>
    <col min="9735" max="9737" width="16.7109375" style="8" customWidth="1"/>
    <col min="9738" max="9742" width="8.8515625" style="8" customWidth="1"/>
    <col min="9743" max="9744" width="9.140625" style="8" hidden="1" customWidth="1"/>
    <col min="9745" max="9984" width="8.8515625" style="8" customWidth="1"/>
    <col min="9985" max="9985" width="9.140625" style="8" hidden="1" customWidth="1"/>
    <col min="9986" max="9986" width="11.7109375" style="8" customWidth="1"/>
    <col min="9987" max="9987" width="14.7109375" style="8" customWidth="1"/>
    <col min="9988" max="9988" width="9.7109375" style="8" customWidth="1"/>
    <col min="9989" max="9989" width="70.7109375" style="8" customWidth="1"/>
    <col min="9990" max="9990" width="11.7109375" style="8" customWidth="1"/>
    <col min="9991" max="9993" width="16.7109375" style="8" customWidth="1"/>
    <col min="9994" max="9998" width="8.8515625" style="8" customWidth="1"/>
    <col min="9999" max="10000" width="9.140625" style="8" hidden="1" customWidth="1"/>
    <col min="10001" max="10240" width="8.8515625" style="8" customWidth="1"/>
    <col min="10241" max="10241" width="9.140625" style="8" hidden="1" customWidth="1"/>
    <col min="10242" max="10242" width="11.7109375" style="8" customWidth="1"/>
    <col min="10243" max="10243" width="14.7109375" style="8" customWidth="1"/>
    <col min="10244" max="10244" width="9.7109375" style="8" customWidth="1"/>
    <col min="10245" max="10245" width="70.7109375" style="8" customWidth="1"/>
    <col min="10246" max="10246" width="11.7109375" style="8" customWidth="1"/>
    <col min="10247" max="10249" width="16.7109375" style="8" customWidth="1"/>
    <col min="10250" max="10254" width="8.8515625" style="8" customWidth="1"/>
    <col min="10255" max="10256" width="9.140625" style="8" hidden="1" customWidth="1"/>
    <col min="10257" max="10496" width="8.8515625" style="8" customWidth="1"/>
    <col min="10497" max="10497" width="9.140625" style="8" hidden="1" customWidth="1"/>
    <col min="10498" max="10498" width="11.7109375" style="8" customWidth="1"/>
    <col min="10499" max="10499" width="14.7109375" style="8" customWidth="1"/>
    <col min="10500" max="10500" width="9.7109375" style="8" customWidth="1"/>
    <col min="10501" max="10501" width="70.7109375" style="8" customWidth="1"/>
    <col min="10502" max="10502" width="11.7109375" style="8" customWidth="1"/>
    <col min="10503" max="10505" width="16.7109375" style="8" customWidth="1"/>
    <col min="10506" max="10510" width="8.8515625" style="8" customWidth="1"/>
    <col min="10511" max="10512" width="9.140625" style="8" hidden="1" customWidth="1"/>
    <col min="10513" max="10752" width="8.8515625" style="8" customWidth="1"/>
    <col min="10753" max="10753" width="9.140625" style="8" hidden="1" customWidth="1"/>
    <col min="10754" max="10754" width="11.7109375" style="8" customWidth="1"/>
    <col min="10755" max="10755" width="14.7109375" style="8" customWidth="1"/>
    <col min="10756" max="10756" width="9.7109375" style="8" customWidth="1"/>
    <col min="10757" max="10757" width="70.7109375" style="8" customWidth="1"/>
    <col min="10758" max="10758" width="11.7109375" style="8" customWidth="1"/>
    <col min="10759" max="10761" width="16.7109375" style="8" customWidth="1"/>
    <col min="10762" max="10766" width="8.8515625" style="8" customWidth="1"/>
    <col min="10767" max="10768" width="9.140625" style="8" hidden="1" customWidth="1"/>
    <col min="10769" max="11008" width="8.8515625" style="8" customWidth="1"/>
    <col min="11009" max="11009" width="9.140625" style="8" hidden="1" customWidth="1"/>
    <col min="11010" max="11010" width="11.7109375" style="8" customWidth="1"/>
    <col min="11011" max="11011" width="14.7109375" style="8" customWidth="1"/>
    <col min="11012" max="11012" width="9.7109375" style="8" customWidth="1"/>
    <col min="11013" max="11013" width="70.7109375" style="8" customWidth="1"/>
    <col min="11014" max="11014" width="11.7109375" style="8" customWidth="1"/>
    <col min="11015" max="11017" width="16.7109375" style="8" customWidth="1"/>
    <col min="11018" max="11022" width="8.8515625" style="8" customWidth="1"/>
    <col min="11023" max="11024" width="9.140625" style="8" hidden="1" customWidth="1"/>
    <col min="11025" max="11264" width="8.8515625" style="8" customWidth="1"/>
    <col min="11265" max="11265" width="9.140625" style="8" hidden="1" customWidth="1"/>
    <col min="11266" max="11266" width="11.7109375" style="8" customWidth="1"/>
    <col min="11267" max="11267" width="14.7109375" style="8" customWidth="1"/>
    <col min="11268" max="11268" width="9.7109375" style="8" customWidth="1"/>
    <col min="11269" max="11269" width="70.7109375" style="8" customWidth="1"/>
    <col min="11270" max="11270" width="11.7109375" style="8" customWidth="1"/>
    <col min="11271" max="11273" width="16.7109375" style="8" customWidth="1"/>
    <col min="11274" max="11278" width="8.8515625" style="8" customWidth="1"/>
    <col min="11279" max="11280" width="9.140625" style="8" hidden="1" customWidth="1"/>
    <col min="11281" max="11520" width="8.8515625" style="8" customWidth="1"/>
    <col min="11521" max="11521" width="9.140625" style="8" hidden="1" customWidth="1"/>
    <col min="11522" max="11522" width="11.7109375" style="8" customWidth="1"/>
    <col min="11523" max="11523" width="14.7109375" style="8" customWidth="1"/>
    <col min="11524" max="11524" width="9.7109375" style="8" customWidth="1"/>
    <col min="11525" max="11525" width="70.7109375" style="8" customWidth="1"/>
    <col min="11526" max="11526" width="11.7109375" style="8" customWidth="1"/>
    <col min="11527" max="11529" width="16.7109375" style="8" customWidth="1"/>
    <col min="11530" max="11534" width="8.8515625" style="8" customWidth="1"/>
    <col min="11535" max="11536" width="9.140625" style="8" hidden="1" customWidth="1"/>
    <col min="11537" max="11776" width="8.8515625" style="8" customWidth="1"/>
    <col min="11777" max="11777" width="9.140625" style="8" hidden="1" customWidth="1"/>
    <col min="11778" max="11778" width="11.7109375" style="8" customWidth="1"/>
    <col min="11779" max="11779" width="14.7109375" style="8" customWidth="1"/>
    <col min="11780" max="11780" width="9.7109375" style="8" customWidth="1"/>
    <col min="11781" max="11781" width="70.7109375" style="8" customWidth="1"/>
    <col min="11782" max="11782" width="11.7109375" style="8" customWidth="1"/>
    <col min="11783" max="11785" width="16.7109375" style="8" customWidth="1"/>
    <col min="11786" max="11790" width="8.8515625" style="8" customWidth="1"/>
    <col min="11791" max="11792" width="9.140625" style="8" hidden="1" customWidth="1"/>
    <col min="11793" max="12032" width="8.8515625" style="8" customWidth="1"/>
    <col min="12033" max="12033" width="9.140625" style="8" hidden="1" customWidth="1"/>
    <col min="12034" max="12034" width="11.7109375" style="8" customWidth="1"/>
    <col min="12035" max="12035" width="14.7109375" style="8" customWidth="1"/>
    <col min="12036" max="12036" width="9.7109375" style="8" customWidth="1"/>
    <col min="12037" max="12037" width="70.7109375" style="8" customWidth="1"/>
    <col min="12038" max="12038" width="11.7109375" style="8" customWidth="1"/>
    <col min="12039" max="12041" width="16.7109375" style="8" customWidth="1"/>
    <col min="12042" max="12046" width="8.8515625" style="8" customWidth="1"/>
    <col min="12047" max="12048" width="9.140625" style="8" hidden="1" customWidth="1"/>
    <col min="12049" max="12288" width="8.8515625" style="8" customWidth="1"/>
    <col min="12289" max="12289" width="9.140625" style="8" hidden="1" customWidth="1"/>
    <col min="12290" max="12290" width="11.7109375" style="8" customWidth="1"/>
    <col min="12291" max="12291" width="14.7109375" style="8" customWidth="1"/>
    <col min="12292" max="12292" width="9.7109375" style="8" customWidth="1"/>
    <col min="12293" max="12293" width="70.7109375" style="8" customWidth="1"/>
    <col min="12294" max="12294" width="11.7109375" style="8" customWidth="1"/>
    <col min="12295" max="12297" width="16.7109375" style="8" customWidth="1"/>
    <col min="12298" max="12302" width="8.8515625" style="8" customWidth="1"/>
    <col min="12303" max="12304" width="9.140625" style="8" hidden="1" customWidth="1"/>
    <col min="12305" max="12544" width="8.8515625" style="8" customWidth="1"/>
    <col min="12545" max="12545" width="9.140625" style="8" hidden="1" customWidth="1"/>
    <col min="12546" max="12546" width="11.7109375" style="8" customWidth="1"/>
    <col min="12547" max="12547" width="14.7109375" style="8" customWidth="1"/>
    <col min="12548" max="12548" width="9.7109375" style="8" customWidth="1"/>
    <col min="12549" max="12549" width="70.7109375" style="8" customWidth="1"/>
    <col min="12550" max="12550" width="11.7109375" style="8" customWidth="1"/>
    <col min="12551" max="12553" width="16.7109375" style="8" customWidth="1"/>
    <col min="12554" max="12558" width="8.8515625" style="8" customWidth="1"/>
    <col min="12559" max="12560" width="9.140625" style="8" hidden="1" customWidth="1"/>
    <col min="12561" max="12800" width="8.8515625" style="8" customWidth="1"/>
    <col min="12801" max="12801" width="9.140625" style="8" hidden="1" customWidth="1"/>
    <col min="12802" max="12802" width="11.7109375" style="8" customWidth="1"/>
    <col min="12803" max="12803" width="14.7109375" style="8" customWidth="1"/>
    <col min="12804" max="12804" width="9.7109375" style="8" customWidth="1"/>
    <col min="12805" max="12805" width="70.7109375" style="8" customWidth="1"/>
    <col min="12806" max="12806" width="11.7109375" style="8" customWidth="1"/>
    <col min="12807" max="12809" width="16.7109375" style="8" customWidth="1"/>
    <col min="12810" max="12814" width="8.8515625" style="8" customWidth="1"/>
    <col min="12815" max="12816" width="9.140625" style="8" hidden="1" customWidth="1"/>
    <col min="12817" max="13056" width="8.8515625" style="8" customWidth="1"/>
    <col min="13057" max="13057" width="9.140625" style="8" hidden="1" customWidth="1"/>
    <col min="13058" max="13058" width="11.7109375" style="8" customWidth="1"/>
    <col min="13059" max="13059" width="14.7109375" style="8" customWidth="1"/>
    <col min="13060" max="13060" width="9.7109375" style="8" customWidth="1"/>
    <col min="13061" max="13061" width="70.7109375" style="8" customWidth="1"/>
    <col min="13062" max="13062" width="11.7109375" style="8" customWidth="1"/>
    <col min="13063" max="13065" width="16.7109375" style="8" customWidth="1"/>
    <col min="13066" max="13070" width="8.8515625" style="8" customWidth="1"/>
    <col min="13071" max="13072" width="9.140625" style="8" hidden="1" customWidth="1"/>
    <col min="13073" max="13312" width="8.8515625" style="8" customWidth="1"/>
    <col min="13313" max="13313" width="9.140625" style="8" hidden="1" customWidth="1"/>
    <col min="13314" max="13314" width="11.7109375" style="8" customWidth="1"/>
    <col min="13315" max="13315" width="14.7109375" style="8" customWidth="1"/>
    <col min="13316" max="13316" width="9.7109375" style="8" customWidth="1"/>
    <col min="13317" max="13317" width="70.7109375" style="8" customWidth="1"/>
    <col min="13318" max="13318" width="11.7109375" style="8" customWidth="1"/>
    <col min="13319" max="13321" width="16.7109375" style="8" customWidth="1"/>
    <col min="13322" max="13326" width="8.8515625" style="8" customWidth="1"/>
    <col min="13327" max="13328" width="9.140625" style="8" hidden="1" customWidth="1"/>
    <col min="13329" max="13568" width="8.8515625" style="8" customWidth="1"/>
    <col min="13569" max="13569" width="9.140625" style="8" hidden="1" customWidth="1"/>
    <col min="13570" max="13570" width="11.7109375" style="8" customWidth="1"/>
    <col min="13571" max="13571" width="14.7109375" style="8" customWidth="1"/>
    <col min="13572" max="13572" width="9.7109375" style="8" customWidth="1"/>
    <col min="13573" max="13573" width="70.7109375" style="8" customWidth="1"/>
    <col min="13574" max="13574" width="11.7109375" style="8" customWidth="1"/>
    <col min="13575" max="13577" width="16.7109375" style="8" customWidth="1"/>
    <col min="13578" max="13582" width="8.8515625" style="8" customWidth="1"/>
    <col min="13583" max="13584" width="9.140625" style="8" hidden="1" customWidth="1"/>
    <col min="13585" max="13824" width="8.8515625" style="8" customWidth="1"/>
    <col min="13825" max="13825" width="9.140625" style="8" hidden="1" customWidth="1"/>
    <col min="13826" max="13826" width="11.7109375" style="8" customWidth="1"/>
    <col min="13827" max="13827" width="14.7109375" style="8" customWidth="1"/>
    <col min="13828" max="13828" width="9.7109375" style="8" customWidth="1"/>
    <col min="13829" max="13829" width="70.7109375" style="8" customWidth="1"/>
    <col min="13830" max="13830" width="11.7109375" style="8" customWidth="1"/>
    <col min="13831" max="13833" width="16.7109375" style="8" customWidth="1"/>
    <col min="13834" max="13838" width="8.8515625" style="8" customWidth="1"/>
    <col min="13839" max="13840" width="9.140625" style="8" hidden="1" customWidth="1"/>
    <col min="13841" max="14080" width="8.8515625" style="8" customWidth="1"/>
    <col min="14081" max="14081" width="9.140625" style="8" hidden="1" customWidth="1"/>
    <col min="14082" max="14082" width="11.7109375" style="8" customWidth="1"/>
    <col min="14083" max="14083" width="14.7109375" style="8" customWidth="1"/>
    <col min="14084" max="14084" width="9.7109375" style="8" customWidth="1"/>
    <col min="14085" max="14085" width="70.7109375" style="8" customWidth="1"/>
    <col min="14086" max="14086" width="11.7109375" style="8" customWidth="1"/>
    <col min="14087" max="14089" width="16.7109375" style="8" customWidth="1"/>
    <col min="14090" max="14094" width="8.8515625" style="8" customWidth="1"/>
    <col min="14095" max="14096" width="9.140625" style="8" hidden="1" customWidth="1"/>
    <col min="14097" max="14336" width="8.8515625" style="8" customWidth="1"/>
    <col min="14337" max="14337" width="9.140625" style="8" hidden="1" customWidth="1"/>
    <col min="14338" max="14338" width="11.7109375" style="8" customWidth="1"/>
    <col min="14339" max="14339" width="14.7109375" style="8" customWidth="1"/>
    <col min="14340" max="14340" width="9.7109375" style="8" customWidth="1"/>
    <col min="14341" max="14341" width="70.7109375" style="8" customWidth="1"/>
    <col min="14342" max="14342" width="11.7109375" style="8" customWidth="1"/>
    <col min="14343" max="14345" width="16.7109375" style="8" customWidth="1"/>
    <col min="14346" max="14350" width="8.8515625" style="8" customWidth="1"/>
    <col min="14351" max="14352" width="9.140625" style="8" hidden="1" customWidth="1"/>
    <col min="14353" max="14592" width="8.8515625" style="8" customWidth="1"/>
    <col min="14593" max="14593" width="9.140625" style="8" hidden="1" customWidth="1"/>
    <col min="14594" max="14594" width="11.7109375" style="8" customWidth="1"/>
    <col min="14595" max="14595" width="14.7109375" style="8" customWidth="1"/>
    <col min="14596" max="14596" width="9.7109375" style="8" customWidth="1"/>
    <col min="14597" max="14597" width="70.7109375" style="8" customWidth="1"/>
    <col min="14598" max="14598" width="11.7109375" style="8" customWidth="1"/>
    <col min="14599" max="14601" width="16.7109375" style="8" customWidth="1"/>
    <col min="14602" max="14606" width="8.8515625" style="8" customWidth="1"/>
    <col min="14607" max="14608" width="9.140625" style="8" hidden="1" customWidth="1"/>
    <col min="14609" max="14848" width="8.8515625" style="8" customWidth="1"/>
    <col min="14849" max="14849" width="9.140625" style="8" hidden="1" customWidth="1"/>
    <col min="14850" max="14850" width="11.7109375" style="8" customWidth="1"/>
    <col min="14851" max="14851" width="14.7109375" style="8" customWidth="1"/>
    <col min="14852" max="14852" width="9.7109375" style="8" customWidth="1"/>
    <col min="14853" max="14853" width="70.7109375" style="8" customWidth="1"/>
    <col min="14854" max="14854" width="11.7109375" style="8" customWidth="1"/>
    <col min="14855" max="14857" width="16.7109375" style="8" customWidth="1"/>
    <col min="14858" max="14862" width="8.8515625" style="8" customWidth="1"/>
    <col min="14863" max="14864" width="9.140625" style="8" hidden="1" customWidth="1"/>
    <col min="14865" max="15104" width="8.8515625" style="8" customWidth="1"/>
    <col min="15105" max="15105" width="9.140625" style="8" hidden="1" customWidth="1"/>
    <col min="15106" max="15106" width="11.7109375" style="8" customWidth="1"/>
    <col min="15107" max="15107" width="14.7109375" style="8" customWidth="1"/>
    <col min="15108" max="15108" width="9.7109375" style="8" customWidth="1"/>
    <col min="15109" max="15109" width="70.7109375" style="8" customWidth="1"/>
    <col min="15110" max="15110" width="11.7109375" style="8" customWidth="1"/>
    <col min="15111" max="15113" width="16.7109375" style="8" customWidth="1"/>
    <col min="15114" max="15118" width="8.8515625" style="8" customWidth="1"/>
    <col min="15119" max="15120" width="9.140625" style="8" hidden="1" customWidth="1"/>
    <col min="15121" max="15360" width="8.8515625" style="8" customWidth="1"/>
    <col min="15361" max="15361" width="9.140625" style="8" hidden="1" customWidth="1"/>
    <col min="15362" max="15362" width="11.7109375" style="8" customWidth="1"/>
    <col min="15363" max="15363" width="14.7109375" style="8" customWidth="1"/>
    <col min="15364" max="15364" width="9.7109375" style="8" customWidth="1"/>
    <col min="15365" max="15365" width="70.7109375" style="8" customWidth="1"/>
    <col min="15366" max="15366" width="11.7109375" style="8" customWidth="1"/>
    <col min="15367" max="15369" width="16.7109375" style="8" customWidth="1"/>
    <col min="15370" max="15374" width="8.8515625" style="8" customWidth="1"/>
    <col min="15375" max="15376" width="9.140625" style="8" hidden="1" customWidth="1"/>
    <col min="15377" max="15616" width="8.8515625" style="8" customWidth="1"/>
    <col min="15617" max="15617" width="9.140625" style="8" hidden="1" customWidth="1"/>
    <col min="15618" max="15618" width="11.7109375" style="8" customWidth="1"/>
    <col min="15619" max="15619" width="14.7109375" style="8" customWidth="1"/>
    <col min="15620" max="15620" width="9.7109375" style="8" customWidth="1"/>
    <col min="15621" max="15621" width="70.7109375" style="8" customWidth="1"/>
    <col min="15622" max="15622" width="11.7109375" style="8" customWidth="1"/>
    <col min="15623" max="15625" width="16.7109375" style="8" customWidth="1"/>
    <col min="15626" max="15630" width="8.8515625" style="8" customWidth="1"/>
    <col min="15631" max="15632" width="9.140625" style="8" hidden="1" customWidth="1"/>
    <col min="15633" max="15872" width="8.8515625" style="8" customWidth="1"/>
    <col min="15873" max="15873" width="9.140625" style="8" hidden="1" customWidth="1"/>
    <col min="15874" max="15874" width="11.7109375" style="8" customWidth="1"/>
    <col min="15875" max="15875" width="14.7109375" style="8" customWidth="1"/>
    <col min="15876" max="15876" width="9.7109375" style="8" customWidth="1"/>
    <col min="15877" max="15877" width="70.7109375" style="8" customWidth="1"/>
    <col min="15878" max="15878" width="11.7109375" style="8" customWidth="1"/>
    <col min="15879" max="15881" width="16.7109375" style="8" customWidth="1"/>
    <col min="15882" max="15886" width="8.8515625" style="8" customWidth="1"/>
    <col min="15887" max="15888" width="9.140625" style="8" hidden="1" customWidth="1"/>
    <col min="15889" max="16128" width="8.8515625" style="8" customWidth="1"/>
    <col min="16129" max="16129" width="9.140625" style="8" hidden="1" customWidth="1"/>
    <col min="16130" max="16130" width="11.7109375" style="8" customWidth="1"/>
    <col min="16131" max="16131" width="14.7109375" style="8" customWidth="1"/>
    <col min="16132" max="16132" width="9.7109375" style="8" customWidth="1"/>
    <col min="16133" max="16133" width="70.7109375" style="8" customWidth="1"/>
    <col min="16134" max="16134" width="11.7109375" style="8" customWidth="1"/>
    <col min="16135" max="16137" width="16.7109375" style="8" customWidth="1"/>
    <col min="16138" max="16142" width="8.8515625" style="8" customWidth="1"/>
    <col min="16143" max="16144" width="9.140625" style="8" hidden="1" customWidth="1"/>
    <col min="16145" max="16384" width="8.8515625" style="8" customWidth="1"/>
  </cols>
  <sheetData>
    <row r="1" spans="1:16" ht="12.75" customHeight="1">
      <c r="A1" s="8" t="s">
        <v>8</v>
      </c>
      <c r="B1" s="9"/>
      <c r="C1" s="9"/>
      <c r="D1" s="9"/>
      <c r="E1" s="9" t="s">
        <v>9</v>
      </c>
      <c r="F1" s="9"/>
      <c r="G1" s="9"/>
      <c r="H1" s="9"/>
      <c r="I1" s="9"/>
      <c r="P1" s="8" t="s">
        <v>10</v>
      </c>
    </row>
    <row r="2" spans="2:16" ht="25.05" customHeight="1">
      <c r="B2" s="9"/>
      <c r="C2" s="9"/>
      <c r="D2" s="9"/>
      <c r="E2" s="10" t="s">
        <v>11</v>
      </c>
      <c r="F2" s="9"/>
      <c r="G2" s="9"/>
      <c r="H2" s="11"/>
      <c r="I2" s="11"/>
      <c r="P2" s="8" t="s">
        <v>10</v>
      </c>
    </row>
    <row r="3" spans="1:16" ht="15" customHeight="1">
      <c r="A3" s="8" t="s">
        <v>12</v>
      </c>
      <c r="B3" s="12" t="s">
        <v>13</v>
      </c>
      <c r="C3" s="13" t="s">
        <v>14</v>
      </c>
      <c r="D3" s="14"/>
      <c r="E3" s="15" t="s">
        <v>15</v>
      </c>
      <c r="F3" s="9"/>
      <c r="G3" s="16"/>
      <c r="H3" s="17" t="s">
        <v>16</v>
      </c>
      <c r="I3" s="18">
        <f>0+I8+I53+I150+I155+I164+I173+I218+I227+I232+I265</f>
        <v>0</v>
      </c>
      <c r="O3" s="8" t="s">
        <v>17</v>
      </c>
      <c r="P3" s="8" t="s">
        <v>18</v>
      </c>
    </row>
    <row r="4" spans="1:16" ht="15" customHeight="1">
      <c r="A4" s="8" t="s">
        <v>19</v>
      </c>
      <c r="B4" s="19" t="s">
        <v>20</v>
      </c>
      <c r="C4" s="20" t="s">
        <v>16</v>
      </c>
      <c r="D4" s="21"/>
      <c r="E4" s="22" t="s">
        <v>21</v>
      </c>
      <c r="F4" s="11"/>
      <c r="G4" s="11"/>
      <c r="H4" s="23"/>
      <c r="I4" s="23"/>
      <c r="O4" s="8" t="s">
        <v>22</v>
      </c>
      <c r="P4" s="8" t="s">
        <v>18</v>
      </c>
    </row>
    <row r="5" spans="1:16" ht="12.75" customHeight="1">
      <c r="A5" s="24" t="s">
        <v>23</v>
      </c>
      <c r="B5" s="24" t="s">
        <v>24</v>
      </c>
      <c r="C5" s="24" t="s">
        <v>25</v>
      </c>
      <c r="D5" s="24" t="s">
        <v>26</v>
      </c>
      <c r="E5" s="24" t="s">
        <v>27</v>
      </c>
      <c r="F5" s="24" t="s">
        <v>28</v>
      </c>
      <c r="G5" s="24" t="s">
        <v>29</v>
      </c>
      <c r="H5" s="24" t="s">
        <v>3</v>
      </c>
      <c r="I5" s="24"/>
      <c r="O5" s="8" t="s">
        <v>30</v>
      </c>
      <c r="P5" s="8" t="s">
        <v>18</v>
      </c>
    </row>
    <row r="6" spans="1:9" ht="12.75" customHeight="1">
      <c r="A6" s="24"/>
      <c r="B6" s="24"/>
      <c r="C6" s="24"/>
      <c r="D6" s="24"/>
      <c r="E6" s="24"/>
      <c r="F6" s="24"/>
      <c r="G6" s="24"/>
      <c r="H6" s="25" t="s">
        <v>31</v>
      </c>
      <c r="I6" s="25" t="s">
        <v>32</v>
      </c>
    </row>
    <row r="7" spans="1:9" ht="12.75" customHeight="1">
      <c r="A7" s="25" t="s">
        <v>33</v>
      </c>
      <c r="B7" s="25" t="s">
        <v>34</v>
      </c>
      <c r="C7" s="25" t="s">
        <v>18</v>
      </c>
      <c r="D7" s="25" t="s">
        <v>10</v>
      </c>
      <c r="E7" s="25" t="s">
        <v>35</v>
      </c>
      <c r="F7" s="25" t="s">
        <v>36</v>
      </c>
      <c r="G7" s="25" t="s">
        <v>37</v>
      </c>
      <c r="H7" s="25" t="s">
        <v>38</v>
      </c>
      <c r="I7" s="25" t="s">
        <v>39</v>
      </c>
    </row>
    <row r="8" spans="1:9" ht="12.75" customHeight="1">
      <c r="A8" s="23" t="s">
        <v>40</v>
      </c>
      <c r="B8" s="23"/>
      <c r="C8" s="26" t="s">
        <v>33</v>
      </c>
      <c r="D8" s="23"/>
      <c r="E8" s="27" t="s">
        <v>41</v>
      </c>
      <c r="F8" s="23"/>
      <c r="G8" s="23"/>
      <c r="H8" s="23"/>
      <c r="I8" s="28">
        <f>0+I9+I13+I17+I21+I25+I29+I33+I37+I41+I45+I49</f>
        <v>0</v>
      </c>
    </row>
    <row r="9" spans="1:16" ht="12.75" customHeight="1">
      <c r="A9" s="29" t="s">
        <v>42</v>
      </c>
      <c r="B9" s="30" t="s">
        <v>34</v>
      </c>
      <c r="C9" s="30" t="s">
        <v>43</v>
      </c>
      <c r="D9" s="29" t="s">
        <v>44</v>
      </c>
      <c r="E9" s="31" t="s">
        <v>45</v>
      </c>
      <c r="F9" s="32" t="s">
        <v>46</v>
      </c>
      <c r="G9" s="33">
        <v>2808</v>
      </c>
      <c r="H9" s="34">
        <v>0</v>
      </c>
      <c r="I9" s="34">
        <f>ROUND(ROUND(H9,2)*ROUND(G9,3),2)</f>
        <v>0</v>
      </c>
      <c r="O9" s="8">
        <f>(I9*21)/100</f>
        <v>0</v>
      </c>
      <c r="P9" s="8" t="s">
        <v>18</v>
      </c>
    </row>
    <row r="10" spans="1:5" ht="12.75" customHeight="1">
      <c r="A10" s="35" t="s">
        <v>47</v>
      </c>
      <c r="E10" s="36" t="s">
        <v>48</v>
      </c>
    </row>
    <row r="11" spans="1:5" ht="51" customHeight="1">
      <c r="A11" s="37" t="s">
        <v>49</v>
      </c>
      <c r="E11" s="38" t="s">
        <v>50</v>
      </c>
    </row>
    <row r="12" spans="1:5" ht="12.75" customHeight="1">
      <c r="A12" s="8" t="s">
        <v>51</v>
      </c>
      <c r="E12" s="36" t="s">
        <v>52</v>
      </c>
    </row>
    <row r="13" spans="1:16" ht="12.75" customHeight="1">
      <c r="A13" s="29" t="s">
        <v>42</v>
      </c>
      <c r="B13" s="30" t="s">
        <v>18</v>
      </c>
      <c r="C13" s="30" t="s">
        <v>53</v>
      </c>
      <c r="D13" s="29" t="s">
        <v>44</v>
      </c>
      <c r="E13" s="31" t="s">
        <v>45</v>
      </c>
      <c r="F13" s="32" t="s">
        <v>46</v>
      </c>
      <c r="G13" s="33">
        <v>96.96</v>
      </c>
      <c r="H13" s="34">
        <v>0</v>
      </c>
      <c r="I13" s="34">
        <f>ROUND(ROUND(H13,2)*ROUND(G13,3),2)</f>
        <v>0</v>
      </c>
      <c r="O13" s="8">
        <f>(I13*21)/100</f>
        <v>0</v>
      </c>
      <c r="P13" s="8" t="s">
        <v>18</v>
      </c>
    </row>
    <row r="14" spans="1:5" ht="12.75" customHeight="1">
      <c r="A14" s="35" t="s">
        <v>47</v>
      </c>
      <c r="E14" s="36" t="s">
        <v>54</v>
      </c>
    </row>
    <row r="15" spans="1:5" ht="51" customHeight="1">
      <c r="A15" s="37" t="s">
        <v>49</v>
      </c>
      <c r="E15" s="38" t="s">
        <v>55</v>
      </c>
    </row>
    <row r="16" spans="1:5" ht="12.75" customHeight="1">
      <c r="A16" s="8" t="s">
        <v>51</v>
      </c>
      <c r="E16" s="36" t="s">
        <v>52</v>
      </c>
    </row>
    <row r="17" spans="1:16" ht="12.75" customHeight="1">
      <c r="A17" s="29" t="s">
        <v>42</v>
      </c>
      <c r="B17" s="30" t="s">
        <v>10</v>
      </c>
      <c r="C17" s="30" t="s">
        <v>56</v>
      </c>
      <c r="D17" s="29" t="s">
        <v>44</v>
      </c>
      <c r="E17" s="31" t="s">
        <v>45</v>
      </c>
      <c r="F17" s="32" t="s">
        <v>46</v>
      </c>
      <c r="G17" s="33">
        <v>512</v>
      </c>
      <c r="H17" s="34">
        <v>0</v>
      </c>
      <c r="I17" s="34">
        <f>ROUND(ROUND(H17,2)*ROUND(G17,3),2)</f>
        <v>0</v>
      </c>
      <c r="O17" s="8">
        <f>(I17*21)/100</f>
        <v>0</v>
      </c>
      <c r="P17" s="8" t="s">
        <v>18</v>
      </c>
    </row>
    <row r="18" spans="1:5" ht="12.75" customHeight="1">
      <c r="A18" s="35" t="s">
        <v>47</v>
      </c>
      <c r="E18" s="36" t="s">
        <v>57</v>
      </c>
    </row>
    <row r="19" spans="1:5" ht="12.75" customHeight="1">
      <c r="A19" s="37" t="s">
        <v>49</v>
      </c>
      <c r="E19" s="38" t="s">
        <v>58</v>
      </c>
    </row>
    <row r="20" spans="1:5" ht="12.75" customHeight="1">
      <c r="A20" s="8" t="s">
        <v>51</v>
      </c>
      <c r="E20" s="36" t="s">
        <v>52</v>
      </c>
    </row>
    <row r="21" spans="1:16" ht="12.75" customHeight="1">
      <c r="A21" s="29" t="s">
        <v>42</v>
      </c>
      <c r="B21" s="30" t="s">
        <v>35</v>
      </c>
      <c r="C21" s="30" t="s">
        <v>59</v>
      </c>
      <c r="D21" s="29" t="s">
        <v>44</v>
      </c>
      <c r="E21" s="31" t="s">
        <v>45</v>
      </c>
      <c r="F21" s="32" t="s">
        <v>46</v>
      </c>
      <c r="G21" s="33">
        <v>144.375</v>
      </c>
      <c r="H21" s="34">
        <v>0</v>
      </c>
      <c r="I21" s="34">
        <f>ROUND(ROUND(H21,2)*ROUND(G21,3),2)</f>
        <v>0</v>
      </c>
      <c r="O21" s="8">
        <f>(I21*21)/100</f>
        <v>0</v>
      </c>
      <c r="P21" s="8" t="s">
        <v>18</v>
      </c>
    </row>
    <row r="22" spans="1:5" ht="12.75" customHeight="1">
      <c r="A22" s="35" t="s">
        <v>47</v>
      </c>
      <c r="E22" s="36" t="s">
        <v>60</v>
      </c>
    </row>
    <row r="23" spans="1:5" ht="38.25" customHeight="1">
      <c r="A23" s="37" t="s">
        <v>49</v>
      </c>
      <c r="E23" s="38" t="s">
        <v>61</v>
      </c>
    </row>
    <row r="24" spans="1:5" ht="12.75" customHeight="1">
      <c r="A24" s="8" t="s">
        <v>51</v>
      </c>
      <c r="E24" s="36" t="s">
        <v>52</v>
      </c>
    </row>
    <row r="25" spans="1:16" ht="12.75" customHeight="1">
      <c r="A25" s="29" t="s">
        <v>42</v>
      </c>
      <c r="B25" s="30" t="s">
        <v>36</v>
      </c>
      <c r="C25" s="30" t="s">
        <v>62</v>
      </c>
      <c r="D25" s="29" t="s">
        <v>44</v>
      </c>
      <c r="E25" s="31" t="s">
        <v>45</v>
      </c>
      <c r="F25" s="32" t="s">
        <v>46</v>
      </c>
      <c r="G25" s="33">
        <v>37.44</v>
      </c>
      <c r="H25" s="34">
        <v>0</v>
      </c>
      <c r="I25" s="34">
        <f>ROUND(ROUND(H25,2)*ROUND(G25,3),2)</f>
        <v>0</v>
      </c>
      <c r="O25" s="8">
        <f>(I25*21)/100</f>
        <v>0</v>
      </c>
      <c r="P25" s="8" t="s">
        <v>18</v>
      </c>
    </row>
    <row r="26" spans="1:5" ht="12.75" customHeight="1">
      <c r="A26" s="35" t="s">
        <v>47</v>
      </c>
      <c r="E26" s="36" t="s">
        <v>63</v>
      </c>
    </row>
    <row r="27" spans="1:5" ht="38.25" customHeight="1">
      <c r="A27" s="37" t="s">
        <v>49</v>
      </c>
      <c r="E27" s="38" t="s">
        <v>64</v>
      </c>
    </row>
    <row r="28" spans="1:5" ht="12.75" customHeight="1">
      <c r="A28" s="8" t="s">
        <v>51</v>
      </c>
      <c r="E28" s="36" t="s">
        <v>52</v>
      </c>
    </row>
    <row r="29" spans="1:16" ht="12.75" customHeight="1">
      <c r="A29" s="29" t="s">
        <v>42</v>
      </c>
      <c r="B29" s="30" t="s">
        <v>37</v>
      </c>
      <c r="C29" s="30" t="s">
        <v>65</v>
      </c>
      <c r="D29" s="29" t="s">
        <v>44</v>
      </c>
      <c r="E29" s="31" t="s">
        <v>66</v>
      </c>
      <c r="F29" s="32" t="s">
        <v>67</v>
      </c>
      <c r="G29" s="33">
        <v>63.75</v>
      </c>
      <c r="H29" s="34">
        <v>0</v>
      </c>
      <c r="I29" s="34">
        <f>ROUND(ROUND(H29,2)*ROUND(G29,3),2)</f>
        <v>0</v>
      </c>
      <c r="O29" s="8">
        <f>(I29*21)/100</f>
        <v>0</v>
      </c>
      <c r="P29" s="8" t="s">
        <v>18</v>
      </c>
    </row>
    <row r="30" spans="1:5" ht="12.75" customHeight="1">
      <c r="A30" s="35" t="s">
        <v>47</v>
      </c>
      <c r="E30" s="36" t="s">
        <v>44</v>
      </c>
    </row>
    <row r="31" spans="1:5" ht="12.75" customHeight="1">
      <c r="A31" s="37" t="s">
        <v>49</v>
      </c>
      <c r="E31" s="38" t="s">
        <v>68</v>
      </c>
    </row>
    <row r="32" spans="1:5" ht="12.75" customHeight="1">
      <c r="A32" s="8" t="s">
        <v>51</v>
      </c>
      <c r="E32" s="36" t="s">
        <v>69</v>
      </c>
    </row>
    <row r="33" spans="1:16" ht="12.75" customHeight="1">
      <c r="A33" s="29" t="s">
        <v>42</v>
      </c>
      <c r="B33" s="30" t="s">
        <v>70</v>
      </c>
      <c r="C33" s="30" t="s">
        <v>71</v>
      </c>
      <c r="D33" s="29" t="s">
        <v>44</v>
      </c>
      <c r="E33" s="31" t="s">
        <v>72</v>
      </c>
      <c r="F33" s="32" t="s">
        <v>73</v>
      </c>
      <c r="G33" s="33">
        <v>1</v>
      </c>
      <c r="H33" s="34">
        <v>0</v>
      </c>
      <c r="I33" s="34">
        <f>ROUND(ROUND(H33,2)*ROUND(G33,3),2)</f>
        <v>0</v>
      </c>
      <c r="O33" s="8">
        <f>(I33*21)/100</f>
        <v>0</v>
      </c>
      <c r="P33" s="8" t="s">
        <v>18</v>
      </c>
    </row>
    <row r="34" spans="1:5" ht="12.75" customHeight="1">
      <c r="A34" s="35" t="s">
        <v>47</v>
      </c>
      <c r="E34" s="36" t="s">
        <v>74</v>
      </c>
    </row>
    <row r="35" spans="1:5" ht="12.75" customHeight="1">
      <c r="A35" s="37" t="s">
        <v>49</v>
      </c>
      <c r="E35" s="38" t="s">
        <v>44</v>
      </c>
    </row>
    <row r="36" spans="1:5" ht="12.75" customHeight="1">
      <c r="A36" s="8" t="s">
        <v>51</v>
      </c>
      <c r="E36" s="36" t="s">
        <v>75</v>
      </c>
    </row>
    <row r="37" spans="1:16" ht="12.75" customHeight="1">
      <c r="A37" s="29" t="s">
        <v>42</v>
      </c>
      <c r="B37" s="30" t="s">
        <v>76</v>
      </c>
      <c r="C37" s="30" t="s">
        <v>77</v>
      </c>
      <c r="D37" s="29" t="s">
        <v>44</v>
      </c>
      <c r="E37" s="31" t="s">
        <v>72</v>
      </c>
      <c r="F37" s="32" t="s">
        <v>73</v>
      </c>
      <c r="G37" s="33">
        <v>1</v>
      </c>
      <c r="H37" s="34">
        <v>0</v>
      </c>
      <c r="I37" s="34">
        <f>ROUND(ROUND(H37,2)*ROUND(G37,3),2)</f>
        <v>0</v>
      </c>
      <c r="O37" s="8">
        <f>(I37*21)/100</f>
        <v>0</v>
      </c>
      <c r="P37" s="8" t="s">
        <v>18</v>
      </c>
    </row>
    <row r="38" spans="1:5" ht="12.75" customHeight="1">
      <c r="A38" s="35" t="s">
        <v>47</v>
      </c>
      <c r="E38" s="36" t="s">
        <v>78</v>
      </c>
    </row>
    <row r="39" spans="1:5" ht="12.75" customHeight="1">
      <c r="A39" s="37" t="s">
        <v>49</v>
      </c>
      <c r="E39" s="38" t="s">
        <v>44</v>
      </c>
    </row>
    <row r="40" spans="1:5" ht="12.75" customHeight="1">
      <c r="A40" s="8" t="s">
        <v>51</v>
      </c>
      <c r="E40" s="36" t="s">
        <v>75</v>
      </c>
    </row>
    <row r="41" spans="1:16" ht="12.75" customHeight="1">
      <c r="A41" s="29" t="s">
        <v>42</v>
      </c>
      <c r="B41" s="30" t="s">
        <v>38</v>
      </c>
      <c r="C41" s="30" t="s">
        <v>79</v>
      </c>
      <c r="D41" s="29" t="s">
        <v>44</v>
      </c>
      <c r="E41" s="31" t="s">
        <v>80</v>
      </c>
      <c r="F41" s="32" t="s">
        <v>73</v>
      </c>
      <c r="G41" s="33">
        <v>2</v>
      </c>
      <c r="H41" s="34">
        <v>0</v>
      </c>
      <c r="I41" s="34">
        <f>ROUND(ROUND(H41,2)*ROUND(G41,3),2)</f>
        <v>0</v>
      </c>
      <c r="O41" s="8">
        <f>(I41*21)/100</f>
        <v>0</v>
      </c>
      <c r="P41" s="8" t="s">
        <v>18</v>
      </c>
    </row>
    <row r="42" spans="1:5" ht="12.75" customHeight="1">
      <c r="A42" s="35" t="s">
        <v>47</v>
      </c>
      <c r="E42" s="36" t="s">
        <v>81</v>
      </c>
    </row>
    <row r="43" spans="1:5" ht="12.75" customHeight="1">
      <c r="A43" s="37" t="s">
        <v>49</v>
      </c>
      <c r="E43" s="38" t="s">
        <v>44</v>
      </c>
    </row>
    <row r="44" spans="1:5" ht="12.75" customHeight="1">
      <c r="A44" s="8" t="s">
        <v>51</v>
      </c>
      <c r="E44" s="36" t="s">
        <v>44</v>
      </c>
    </row>
    <row r="45" spans="1:16" ht="12.75" customHeight="1">
      <c r="A45" s="29" t="s">
        <v>42</v>
      </c>
      <c r="B45" s="30" t="s">
        <v>39</v>
      </c>
      <c r="C45" s="30" t="s">
        <v>82</v>
      </c>
      <c r="D45" s="29" t="s">
        <v>44</v>
      </c>
      <c r="E45" s="31" t="s">
        <v>83</v>
      </c>
      <c r="F45" s="32" t="s">
        <v>84</v>
      </c>
      <c r="G45" s="33">
        <v>1</v>
      </c>
      <c r="H45" s="34">
        <v>0</v>
      </c>
      <c r="I45" s="34">
        <f>ROUND(ROUND(H45,2)*ROUND(G45,3),2)</f>
        <v>0</v>
      </c>
      <c r="O45" s="8">
        <f>(I45*21)/100</f>
        <v>0</v>
      </c>
      <c r="P45" s="8" t="s">
        <v>18</v>
      </c>
    </row>
    <row r="46" spans="1:5" ht="12.75" customHeight="1">
      <c r="A46" s="35" t="s">
        <v>47</v>
      </c>
      <c r="E46" s="36" t="s">
        <v>85</v>
      </c>
    </row>
    <row r="47" spans="1:5" ht="12.75" customHeight="1">
      <c r="A47" s="37" t="s">
        <v>49</v>
      </c>
      <c r="E47" s="38" t="s">
        <v>44</v>
      </c>
    </row>
    <row r="48" spans="1:5" ht="12.75" customHeight="1">
      <c r="A48" s="8" t="s">
        <v>51</v>
      </c>
      <c r="E48" s="36" t="s">
        <v>44</v>
      </c>
    </row>
    <row r="49" spans="1:16" ht="12.75" customHeight="1">
      <c r="A49" s="29" t="s">
        <v>42</v>
      </c>
      <c r="B49" s="30" t="s">
        <v>86</v>
      </c>
      <c r="C49" s="30" t="s">
        <v>87</v>
      </c>
      <c r="D49" s="29" t="s">
        <v>44</v>
      </c>
      <c r="E49" s="31" t="s">
        <v>88</v>
      </c>
      <c r="F49" s="32" t="s">
        <v>89</v>
      </c>
      <c r="G49" s="33">
        <v>1</v>
      </c>
      <c r="H49" s="34">
        <v>0</v>
      </c>
      <c r="I49" s="34">
        <f>ROUND(ROUND(H49,2)*ROUND(G49,3),2)</f>
        <v>0</v>
      </c>
      <c r="O49" s="8">
        <f>(I49*21)/100</f>
        <v>0</v>
      </c>
      <c r="P49" s="8" t="s">
        <v>18</v>
      </c>
    </row>
    <row r="50" spans="1:5" ht="12.75" customHeight="1">
      <c r="A50" s="35" t="s">
        <v>47</v>
      </c>
      <c r="E50" s="36" t="s">
        <v>44</v>
      </c>
    </row>
    <row r="51" spans="1:5" ht="12.75" customHeight="1">
      <c r="A51" s="37" t="s">
        <v>49</v>
      </c>
      <c r="E51" s="38" t="s">
        <v>44</v>
      </c>
    </row>
    <row r="52" spans="1:5" ht="12.75" customHeight="1">
      <c r="A52" s="8" t="s">
        <v>51</v>
      </c>
      <c r="E52" s="36" t="s">
        <v>90</v>
      </c>
    </row>
    <row r="53" spans="1:9" ht="12.75" customHeight="1">
      <c r="A53" s="11" t="s">
        <v>40</v>
      </c>
      <c r="B53" s="11"/>
      <c r="C53" s="39" t="s">
        <v>34</v>
      </c>
      <c r="D53" s="11"/>
      <c r="E53" s="27" t="s">
        <v>91</v>
      </c>
      <c r="F53" s="11"/>
      <c r="G53" s="11"/>
      <c r="H53" s="11"/>
      <c r="I53" s="40">
        <f>0+I54+I58+I62+I66+I70+I74+I78+I82+I86+I90+I94+I98+I102+I106+I110+I114+I118+I122+I126+I130+I134+I138+I142+I146</f>
        <v>0</v>
      </c>
    </row>
    <row r="54" spans="1:16" ht="12.75" customHeight="1">
      <c r="A54" s="29" t="s">
        <v>42</v>
      </c>
      <c r="B54" s="30" t="s">
        <v>92</v>
      </c>
      <c r="C54" s="30" t="s">
        <v>93</v>
      </c>
      <c r="D54" s="29" t="s">
        <v>44</v>
      </c>
      <c r="E54" s="31" t="s">
        <v>94</v>
      </c>
      <c r="F54" s="32" t="s">
        <v>95</v>
      </c>
      <c r="G54" s="33">
        <v>150</v>
      </c>
      <c r="H54" s="34">
        <v>0</v>
      </c>
      <c r="I54" s="34">
        <f>ROUND(ROUND(H54,2)*ROUND(G54,3),2)</f>
        <v>0</v>
      </c>
      <c r="O54" s="8">
        <f>(I54*21)/100</f>
        <v>0</v>
      </c>
      <c r="P54" s="8" t="s">
        <v>18</v>
      </c>
    </row>
    <row r="55" spans="1:5" ht="12.75" customHeight="1">
      <c r="A55" s="35" t="s">
        <v>47</v>
      </c>
      <c r="E55" s="36" t="s">
        <v>96</v>
      </c>
    </row>
    <row r="56" spans="1:5" ht="12.75" customHeight="1">
      <c r="A56" s="37" t="s">
        <v>49</v>
      </c>
      <c r="E56" s="38" t="s">
        <v>44</v>
      </c>
    </row>
    <row r="57" spans="1:5" ht="12.75" customHeight="1">
      <c r="A57" s="8" t="s">
        <v>51</v>
      </c>
      <c r="E57" s="36" t="s">
        <v>97</v>
      </c>
    </row>
    <row r="58" spans="1:16" ht="12.75" customHeight="1">
      <c r="A58" s="29" t="s">
        <v>42</v>
      </c>
      <c r="B58" s="30" t="s">
        <v>98</v>
      </c>
      <c r="C58" s="30" t="s">
        <v>99</v>
      </c>
      <c r="D58" s="29" t="s">
        <v>44</v>
      </c>
      <c r="E58" s="31" t="s">
        <v>100</v>
      </c>
      <c r="F58" s="32" t="s">
        <v>95</v>
      </c>
      <c r="G58" s="33">
        <v>340</v>
      </c>
      <c r="H58" s="34">
        <v>0</v>
      </c>
      <c r="I58" s="34">
        <f>ROUND(ROUND(H58,2)*ROUND(G58,3),2)</f>
        <v>0</v>
      </c>
      <c r="O58" s="8">
        <f>(I58*21)/100</f>
        <v>0</v>
      </c>
      <c r="P58" s="8" t="s">
        <v>18</v>
      </c>
    </row>
    <row r="59" spans="1:5" ht="12.75" customHeight="1">
      <c r="A59" s="35" t="s">
        <v>47</v>
      </c>
      <c r="E59" s="36" t="s">
        <v>44</v>
      </c>
    </row>
    <row r="60" spans="1:5" ht="12.75" customHeight="1">
      <c r="A60" s="37" t="s">
        <v>49</v>
      </c>
      <c r="E60" s="38" t="s">
        <v>44</v>
      </c>
    </row>
    <row r="61" spans="1:5" ht="12.75" customHeight="1">
      <c r="A61" s="8" t="s">
        <v>51</v>
      </c>
      <c r="E61" s="36" t="s">
        <v>101</v>
      </c>
    </row>
    <row r="62" spans="1:16" ht="12.75" customHeight="1">
      <c r="A62" s="29" t="s">
        <v>42</v>
      </c>
      <c r="B62" s="30" t="s">
        <v>102</v>
      </c>
      <c r="C62" s="30" t="s">
        <v>103</v>
      </c>
      <c r="D62" s="29" t="s">
        <v>44</v>
      </c>
      <c r="E62" s="31" t="s">
        <v>104</v>
      </c>
      <c r="F62" s="32" t="s">
        <v>84</v>
      </c>
      <c r="G62" s="33">
        <v>10</v>
      </c>
      <c r="H62" s="34">
        <v>0</v>
      </c>
      <c r="I62" s="34">
        <f>ROUND(ROUND(H62,2)*ROUND(G62,3),2)</f>
        <v>0</v>
      </c>
      <c r="O62" s="8">
        <f>(I62*21)/100</f>
        <v>0</v>
      </c>
      <c r="P62" s="8" t="s">
        <v>18</v>
      </c>
    </row>
    <row r="63" spans="1:5" ht="12.75" customHeight="1">
      <c r="A63" s="35" t="s">
        <v>47</v>
      </c>
      <c r="E63" s="36" t="s">
        <v>44</v>
      </c>
    </row>
    <row r="64" spans="1:5" ht="12.75" customHeight="1">
      <c r="A64" s="37" t="s">
        <v>49</v>
      </c>
      <c r="E64" s="38" t="s">
        <v>44</v>
      </c>
    </row>
    <row r="65" spans="1:5" ht="63.75" customHeight="1">
      <c r="A65" s="8" t="s">
        <v>51</v>
      </c>
      <c r="E65" s="36" t="s">
        <v>105</v>
      </c>
    </row>
    <row r="66" spans="1:16" ht="12.75" customHeight="1">
      <c r="A66" s="29" t="s">
        <v>42</v>
      </c>
      <c r="B66" s="30" t="s">
        <v>106</v>
      </c>
      <c r="C66" s="30" t="s">
        <v>107</v>
      </c>
      <c r="D66" s="29" t="s">
        <v>44</v>
      </c>
      <c r="E66" s="31" t="s">
        <v>108</v>
      </c>
      <c r="F66" s="32" t="s">
        <v>67</v>
      </c>
      <c r="G66" s="33">
        <v>190.63</v>
      </c>
      <c r="H66" s="34">
        <v>0</v>
      </c>
      <c r="I66" s="34">
        <f>ROUND(ROUND(H66,2)*ROUND(G66,3),2)</f>
        <v>0</v>
      </c>
      <c r="O66" s="8">
        <f>(I66*21)/100</f>
        <v>0</v>
      </c>
      <c r="P66" s="8" t="s">
        <v>18</v>
      </c>
    </row>
    <row r="67" spans="1:5" ht="12.75" customHeight="1">
      <c r="A67" s="35" t="s">
        <v>47</v>
      </c>
      <c r="E67" s="36" t="s">
        <v>109</v>
      </c>
    </row>
    <row r="68" spans="1:5" ht="38.25" customHeight="1">
      <c r="A68" s="37" t="s">
        <v>49</v>
      </c>
      <c r="E68" s="38" t="s">
        <v>110</v>
      </c>
    </row>
    <row r="69" spans="1:5" ht="12.75" customHeight="1">
      <c r="A69" s="8" t="s">
        <v>51</v>
      </c>
      <c r="E69" s="36" t="s">
        <v>111</v>
      </c>
    </row>
    <row r="70" spans="1:16" ht="12.75" customHeight="1">
      <c r="A70" s="29" t="s">
        <v>42</v>
      </c>
      <c r="B70" s="30" t="s">
        <v>112</v>
      </c>
      <c r="C70" s="30" t="s">
        <v>113</v>
      </c>
      <c r="D70" s="29" t="s">
        <v>44</v>
      </c>
      <c r="E70" s="31" t="s">
        <v>114</v>
      </c>
      <c r="F70" s="32" t="s">
        <v>67</v>
      </c>
      <c r="G70" s="33">
        <v>25.08</v>
      </c>
      <c r="H70" s="34">
        <v>0</v>
      </c>
      <c r="I70" s="34">
        <f>ROUND(ROUND(H70,2)*ROUND(G70,3),2)</f>
        <v>0</v>
      </c>
      <c r="O70" s="8">
        <f>(I70*21)/100</f>
        <v>0</v>
      </c>
      <c r="P70" s="8" t="s">
        <v>18</v>
      </c>
    </row>
    <row r="71" spans="1:5" ht="12.75" customHeight="1">
      <c r="A71" s="35" t="s">
        <v>47</v>
      </c>
      <c r="E71" s="36" t="s">
        <v>44</v>
      </c>
    </row>
    <row r="72" spans="1:5" ht="51" customHeight="1">
      <c r="A72" s="37" t="s">
        <v>49</v>
      </c>
      <c r="E72" s="38" t="s">
        <v>115</v>
      </c>
    </row>
    <row r="73" spans="1:5" ht="12.75" customHeight="1">
      <c r="A73" s="8" t="s">
        <v>51</v>
      </c>
      <c r="E73" s="36" t="s">
        <v>111</v>
      </c>
    </row>
    <row r="74" spans="1:16" ht="12.75" customHeight="1">
      <c r="A74" s="29" t="s">
        <v>42</v>
      </c>
      <c r="B74" s="30" t="s">
        <v>116</v>
      </c>
      <c r="C74" s="30" t="s">
        <v>117</v>
      </c>
      <c r="D74" s="29" t="s">
        <v>44</v>
      </c>
      <c r="E74" s="31" t="s">
        <v>118</v>
      </c>
      <c r="F74" s="32" t="s">
        <v>67</v>
      </c>
      <c r="G74" s="33">
        <v>256</v>
      </c>
      <c r="H74" s="34">
        <v>0</v>
      </c>
      <c r="I74" s="34">
        <f>ROUND(ROUND(H74,2)*ROUND(G74,3),2)</f>
        <v>0</v>
      </c>
      <c r="O74" s="8">
        <f>(I74*21)/100</f>
        <v>0</v>
      </c>
      <c r="P74" s="8" t="s">
        <v>18</v>
      </c>
    </row>
    <row r="75" spans="1:5" ht="12.75" customHeight="1">
      <c r="A75" s="35" t="s">
        <v>47</v>
      </c>
      <c r="E75" s="36" t="s">
        <v>44</v>
      </c>
    </row>
    <row r="76" spans="1:5" ht="12.75" customHeight="1">
      <c r="A76" s="37" t="s">
        <v>49</v>
      </c>
      <c r="E76" s="38" t="s">
        <v>44</v>
      </c>
    </row>
    <row r="77" spans="1:5" ht="12.75" customHeight="1">
      <c r="A77" s="8" t="s">
        <v>51</v>
      </c>
      <c r="E77" s="36" t="s">
        <v>111</v>
      </c>
    </row>
    <row r="78" spans="1:16" ht="12.75" customHeight="1">
      <c r="A78" s="29" t="s">
        <v>42</v>
      </c>
      <c r="B78" s="30" t="s">
        <v>119</v>
      </c>
      <c r="C78" s="30" t="s">
        <v>120</v>
      </c>
      <c r="D78" s="29" t="s">
        <v>44</v>
      </c>
      <c r="E78" s="31" t="s">
        <v>121</v>
      </c>
      <c r="F78" s="32" t="s">
        <v>67</v>
      </c>
      <c r="G78" s="33">
        <v>22.05</v>
      </c>
      <c r="H78" s="34">
        <v>0</v>
      </c>
      <c r="I78" s="34">
        <f>ROUND(ROUND(H78,2)*ROUND(G78,3),2)</f>
        <v>0</v>
      </c>
      <c r="O78" s="8">
        <f>(I78*21)/100</f>
        <v>0</v>
      </c>
      <c r="P78" s="8" t="s">
        <v>18</v>
      </c>
    </row>
    <row r="79" spans="1:5" ht="12.75" customHeight="1">
      <c r="A79" s="35" t="s">
        <v>47</v>
      </c>
      <c r="E79" s="36" t="s">
        <v>44</v>
      </c>
    </row>
    <row r="80" spans="1:5" ht="12.75" customHeight="1">
      <c r="A80" s="37" t="s">
        <v>49</v>
      </c>
      <c r="E80" s="38" t="s">
        <v>44</v>
      </c>
    </row>
    <row r="81" spans="1:5" ht="12.75" customHeight="1">
      <c r="A81" s="8" t="s">
        <v>51</v>
      </c>
      <c r="E81" s="36" t="s">
        <v>111</v>
      </c>
    </row>
    <row r="82" spans="1:16" ht="12.75" customHeight="1">
      <c r="A82" s="29" t="s">
        <v>42</v>
      </c>
      <c r="B82" s="30" t="s">
        <v>122</v>
      </c>
      <c r="C82" s="30" t="s">
        <v>123</v>
      </c>
      <c r="D82" s="29" t="s">
        <v>44</v>
      </c>
      <c r="E82" s="31" t="s">
        <v>124</v>
      </c>
      <c r="F82" s="32" t="s">
        <v>125</v>
      </c>
      <c r="G82" s="33">
        <v>53</v>
      </c>
      <c r="H82" s="34">
        <v>0</v>
      </c>
      <c r="I82" s="34">
        <f>ROUND(ROUND(H82,2)*ROUND(G82,3),2)</f>
        <v>0</v>
      </c>
      <c r="O82" s="8">
        <f>(I82*21)/100</f>
        <v>0</v>
      </c>
      <c r="P82" s="8" t="s">
        <v>18</v>
      </c>
    </row>
    <row r="83" spans="1:5" ht="12.75" customHeight="1">
      <c r="A83" s="35" t="s">
        <v>47</v>
      </c>
      <c r="E83" s="36" t="s">
        <v>126</v>
      </c>
    </row>
    <row r="84" spans="1:5" ht="12.75" customHeight="1">
      <c r="A84" s="37" t="s">
        <v>49</v>
      </c>
      <c r="E84" s="38" t="s">
        <v>44</v>
      </c>
    </row>
    <row r="85" spans="1:5" ht="12.75" customHeight="1">
      <c r="A85" s="8" t="s">
        <v>51</v>
      </c>
      <c r="E85" s="36" t="s">
        <v>111</v>
      </c>
    </row>
    <row r="86" spans="1:16" ht="12.75" customHeight="1">
      <c r="A86" s="29" t="s">
        <v>42</v>
      </c>
      <c r="B86" s="30" t="s">
        <v>127</v>
      </c>
      <c r="C86" s="30" t="s">
        <v>128</v>
      </c>
      <c r="D86" s="29" t="s">
        <v>44</v>
      </c>
      <c r="E86" s="31" t="s">
        <v>129</v>
      </c>
      <c r="F86" s="32" t="s">
        <v>125</v>
      </c>
      <c r="G86" s="33">
        <v>103</v>
      </c>
      <c r="H86" s="34">
        <v>0</v>
      </c>
      <c r="I86" s="34">
        <f>ROUND(ROUND(H86,2)*ROUND(G86,3),2)</f>
        <v>0</v>
      </c>
      <c r="O86" s="8">
        <f>(I86*21)/100</f>
        <v>0</v>
      </c>
      <c r="P86" s="8" t="s">
        <v>18</v>
      </c>
    </row>
    <row r="87" spans="1:5" ht="12.75" customHeight="1">
      <c r="A87" s="35" t="s">
        <v>47</v>
      </c>
      <c r="E87" s="36" t="s">
        <v>126</v>
      </c>
    </row>
    <row r="88" spans="1:5" ht="12.75" customHeight="1">
      <c r="A88" s="37" t="s">
        <v>49</v>
      </c>
      <c r="E88" s="38" t="s">
        <v>44</v>
      </c>
    </row>
    <row r="89" spans="1:5" ht="12.75" customHeight="1">
      <c r="A89" s="8" t="s">
        <v>51</v>
      </c>
      <c r="E89" s="36" t="s">
        <v>111</v>
      </c>
    </row>
    <row r="90" spans="1:16" ht="12.75" customHeight="1">
      <c r="A90" s="29" t="s">
        <v>42</v>
      </c>
      <c r="B90" s="30" t="s">
        <v>130</v>
      </c>
      <c r="C90" s="30" t="s">
        <v>131</v>
      </c>
      <c r="D90" s="29" t="s">
        <v>44</v>
      </c>
      <c r="E90" s="31" t="s">
        <v>132</v>
      </c>
      <c r="F90" s="32" t="s">
        <v>125</v>
      </c>
      <c r="G90" s="33">
        <v>378</v>
      </c>
      <c r="H90" s="34">
        <v>0</v>
      </c>
      <c r="I90" s="34">
        <f>ROUND(ROUND(H90,2)*ROUND(G90,3),2)</f>
        <v>0</v>
      </c>
      <c r="O90" s="8">
        <f>(I90*21)/100</f>
        <v>0</v>
      </c>
      <c r="P90" s="8" t="s">
        <v>18</v>
      </c>
    </row>
    <row r="91" spans="1:5" ht="12.75" customHeight="1">
      <c r="A91" s="35" t="s">
        <v>47</v>
      </c>
      <c r="E91" s="36" t="s">
        <v>44</v>
      </c>
    </row>
    <row r="92" spans="1:5" ht="12.75" customHeight="1">
      <c r="A92" s="37" t="s">
        <v>49</v>
      </c>
      <c r="E92" s="38" t="s">
        <v>133</v>
      </c>
    </row>
    <row r="93" spans="1:5" ht="12.75" customHeight="1">
      <c r="A93" s="8" t="s">
        <v>51</v>
      </c>
      <c r="E93" s="36" t="s">
        <v>111</v>
      </c>
    </row>
    <row r="94" spans="1:16" ht="12.75" customHeight="1">
      <c r="A94" s="29" t="s">
        <v>42</v>
      </c>
      <c r="B94" s="30" t="s">
        <v>134</v>
      </c>
      <c r="C94" s="30" t="s">
        <v>135</v>
      </c>
      <c r="D94" s="29" t="s">
        <v>44</v>
      </c>
      <c r="E94" s="31" t="s">
        <v>136</v>
      </c>
      <c r="F94" s="32" t="s">
        <v>67</v>
      </c>
      <c r="G94" s="33">
        <v>46.7</v>
      </c>
      <c r="H94" s="34">
        <v>0</v>
      </c>
      <c r="I94" s="34">
        <f>ROUND(ROUND(H94,2)*ROUND(G94,3),2)</f>
        <v>0</v>
      </c>
      <c r="O94" s="8">
        <f>(I94*21)/100</f>
        <v>0</v>
      </c>
      <c r="P94" s="8" t="s">
        <v>18</v>
      </c>
    </row>
    <row r="95" spans="1:5" ht="12.75" customHeight="1">
      <c r="A95" s="35" t="s">
        <v>47</v>
      </c>
      <c r="E95" s="36" t="s">
        <v>44</v>
      </c>
    </row>
    <row r="96" spans="1:5" ht="38.25" customHeight="1">
      <c r="A96" s="37" t="s">
        <v>49</v>
      </c>
      <c r="E96" s="38" t="s">
        <v>137</v>
      </c>
    </row>
    <row r="97" spans="1:5" ht="12.75" customHeight="1">
      <c r="A97" s="8" t="s">
        <v>51</v>
      </c>
      <c r="E97" s="36" t="s">
        <v>111</v>
      </c>
    </row>
    <row r="98" spans="1:16" ht="12.75" customHeight="1">
      <c r="A98" s="29" t="s">
        <v>42</v>
      </c>
      <c r="B98" s="30" t="s">
        <v>138</v>
      </c>
      <c r="C98" s="30" t="s">
        <v>139</v>
      </c>
      <c r="D98" s="29" t="s">
        <v>44</v>
      </c>
      <c r="E98" s="31" t="s">
        <v>140</v>
      </c>
      <c r="F98" s="32" t="s">
        <v>67</v>
      </c>
      <c r="G98" s="33">
        <v>83</v>
      </c>
      <c r="H98" s="34">
        <v>0</v>
      </c>
      <c r="I98" s="34">
        <f>ROUND(ROUND(H98,2)*ROUND(G98,3),2)</f>
        <v>0</v>
      </c>
      <c r="O98" s="8">
        <f>(I98*21)/100</f>
        <v>0</v>
      </c>
      <c r="P98" s="8" t="s">
        <v>18</v>
      </c>
    </row>
    <row r="99" spans="1:5" ht="12.75" customHeight="1">
      <c r="A99" s="35" t="s">
        <v>47</v>
      </c>
      <c r="E99" s="36" t="s">
        <v>44</v>
      </c>
    </row>
    <row r="100" spans="1:5" ht="12.75" customHeight="1">
      <c r="A100" s="37" t="s">
        <v>49</v>
      </c>
      <c r="E100" s="38" t="s">
        <v>44</v>
      </c>
    </row>
    <row r="101" spans="1:5" ht="25.5" customHeight="1">
      <c r="A101" s="8" t="s">
        <v>51</v>
      </c>
      <c r="E101" s="36" t="s">
        <v>141</v>
      </c>
    </row>
    <row r="102" spans="1:16" ht="12.75" customHeight="1">
      <c r="A102" s="29" t="s">
        <v>42</v>
      </c>
      <c r="B102" s="30" t="s">
        <v>142</v>
      </c>
      <c r="C102" s="30" t="s">
        <v>143</v>
      </c>
      <c r="D102" s="29" t="s">
        <v>44</v>
      </c>
      <c r="E102" s="31" t="s">
        <v>144</v>
      </c>
      <c r="F102" s="32" t="s">
        <v>67</v>
      </c>
      <c r="G102" s="33">
        <v>585</v>
      </c>
      <c r="H102" s="34">
        <v>0</v>
      </c>
      <c r="I102" s="34">
        <f>ROUND(ROUND(H102,2)*ROUND(G102,3),2)</f>
        <v>0</v>
      </c>
      <c r="O102" s="8">
        <f>(I102*21)/100</f>
        <v>0</v>
      </c>
      <c r="P102" s="8" t="s">
        <v>18</v>
      </c>
    </row>
    <row r="103" spans="1:5" ht="12.75" customHeight="1">
      <c r="A103" s="35" t="s">
        <v>47</v>
      </c>
      <c r="E103" s="36" t="s">
        <v>44</v>
      </c>
    </row>
    <row r="104" spans="1:5" ht="12.75" customHeight="1">
      <c r="A104" s="37" t="s">
        <v>49</v>
      </c>
      <c r="E104" s="38" t="s">
        <v>145</v>
      </c>
    </row>
    <row r="105" spans="1:5" ht="293.25" customHeight="1">
      <c r="A105" s="8" t="s">
        <v>51</v>
      </c>
      <c r="E105" s="36" t="s">
        <v>146</v>
      </c>
    </row>
    <row r="106" spans="1:16" ht="12.75" customHeight="1">
      <c r="A106" s="29" t="s">
        <v>42</v>
      </c>
      <c r="B106" s="30" t="s">
        <v>147</v>
      </c>
      <c r="C106" s="30" t="s">
        <v>148</v>
      </c>
      <c r="D106" s="29" t="s">
        <v>44</v>
      </c>
      <c r="E106" s="31" t="s">
        <v>144</v>
      </c>
      <c r="F106" s="32" t="s">
        <v>67</v>
      </c>
      <c r="G106" s="33">
        <v>925</v>
      </c>
      <c r="H106" s="34">
        <v>0</v>
      </c>
      <c r="I106" s="34">
        <f>ROUND(ROUND(H106,2)*ROUND(G106,3),2)</f>
        <v>0</v>
      </c>
      <c r="O106" s="8">
        <f>(I106*21)/100</f>
        <v>0</v>
      </c>
      <c r="P106" s="8" t="s">
        <v>18</v>
      </c>
    </row>
    <row r="107" spans="1:5" ht="12.75" customHeight="1">
      <c r="A107" s="35" t="s">
        <v>47</v>
      </c>
      <c r="E107" s="36" t="s">
        <v>44</v>
      </c>
    </row>
    <row r="108" spans="1:5" ht="12.75" customHeight="1">
      <c r="A108" s="37" t="s">
        <v>49</v>
      </c>
      <c r="E108" s="38" t="s">
        <v>149</v>
      </c>
    </row>
    <row r="109" spans="1:5" ht="293.25" customHeight="1">
      <c r="A109" s="8" t="s">
        <v>51</v>
      </c>
      <c r="E109" s="36" t="s">
        <v>146</v>
      </c>
    </row>
    <row r="110" spans="1:16" ht="12.75" customHeight="1">
      <c r="A110" s="29" t="s">
        <v>42</v>
      </c>
      <c r="B110" s="30" t="s">
        <v>150</v>
      </c>
      <c r="C110" s="30" t="s">
        <v>151</v>
      </c>
      <c r="D110" s="29" t="s">
        <v>44</v>
      </c>
      <c r="E110" s="31" t="s">
        <v>152</v>
      </c>
      <c r="F110" s="32" t="s">
        <v>67</v>
      </c>
      <c r="G110" s="33">
        <v>63.75</v>
      </c>
      <c r="H110" s="34">
        <v>0</v>
      </c>
      <c r="I110" s="34">
        <f>ROUND(ROUND(H110,2)*ROUND(G110,3),2)</f>
        <v>0</v>
      </c>
      <c r="O110" s="8">
        <f>(I110*21)/100</f>
        <v>0</v>
      </c>
      <c r="P110" s="8" t="s">
        <v>18</v>
      </c>
    </row>
    <row r="111" spans="1:5" ht="12.75" customHeight="1">
      <c r="A111" s="35" t="s">
        <v>47</v>
      </c>
      <c r="E111" s="36" t="s">
        <v>153</v>
      </c>
    </row>
    <row r="112" spans="1:5" ht="12.75" customHeight="1">
      <c r="A112" s="37" t="s">
        <v>49</v>
      </c>
      <c r="E112" s="38" t="s">
        <v>68</v>
      </c>
    </row>
    <row r="113" spans="1:5" ht="267.75" customHeight="1">
      <c r="A113" s="8" t="s">
        <v>51</v>
      </c>
      <c r="E113" s="36" t="s">
        <v>154</v>
      </c>
    </row>
    <row r="114" spans="1:16" ht="12.75" customHeight="1">
      <c r="A114" s="29" t="s">
        <v>42</v>
      </c>
      <c r="B114" s="30" t="s">
        <v>155</v>
      </c>
      <c r="C114" s="30" t="s">
        <v>156</v>
      </c>
      <c r="D114" s="29" t="s">
        <v>44</v>
      </c>
      <c r="E114" s="31" t="s">
        <v>157</v>
      </c>
      <c r="F114" s="32" t="s">
        <v>67</v>
      </c>
      <c r="G114" s="33">
        <v>50</v>
      </c>
      <c r="H114" s="34">
        <v>0</v>
      </c>
      <c r="I114" s="34">
        <f>ROUND(ROUND(H114,2)*ROUND(G114,3),2)</f>
        <v>0</v>
      </c>
      <c r="O114" s="8">
        <f>(I114*21)/100</f>
        <v>0</v>
      </c>
      <c r="P114" s="8" t="s">
        <v>18</v>
      </c>
    </row>
    <row r="115" spans="1:5" ht="12.75" customHeight="1">
      <c r="A115" s="35" t="s">
        <v>47</v>
      </c>
      <c r="E115" s="36" t="s">
        <v>44</v>
      </c>
    </row>
    <row r="116" spans="1:5" ht="12.75" customHeight="1">
      <c r="A116" s="37" t="s">
        <v>49</v>
      </c>
      <c r="E116" s="38" t="s">
        <v>158</v>
      </c>
    </row>
    <row r="117" spans="1:5" ht="242.25" customHeight="1">
      <c r="A117" s="8" t="s">
        <v>51</v>
      </c>
      <c r="E117" s="36" t="s">
        <v>159</v>
      </c>
    </row>
    <row r="118" spans="1:16" ht="12.75" customHeight="1">
      <c r="A118" s="29" t="s">
        <v>42</v>
      </c>
      <c r="B118" s="30" t="s">
        <v>160</v>
      </c>
      <c r="C118" s="30" t="s">
        <v>161</v>
      </c>
      <c r="D118" s="29" t="s">
        <v>44</v>
      </c>
      <c r="E118" s="31" t="s">
        <v>162</v>
      </c>
      <c r="F118" s="32" t="s">
        <v>67</v>
      </c>
      <c r="G118" s="33">
        <v>1643</v>
      </c>
      <c r="H118" s="34">
        <v>0</v>
      </c>
      <c r="I118" s="34">
        <f>ROUND(ROUND(H118,2)*ROUND(G118,3),2)</f>
        <v>0</v>
      </c>
      <c r="O118" s="8">
        <f>(I118*21)/100</f>
        <v>0</v>
      </c>
      <c r="P118" s="8" t="s">
        <v>18</v>
      </c>
    </row>
    <row r="119" spans="1:5" ht="12.75" customHeight="1">
      <c r="A119" s="35" t="s">
        <v>47</v>
      </c>
      <c r="E119" s="36" t="s">
        <v>44</v>
      </c>
    </row>
    <row r="120" spans="1:5" ht="63.75" customHeight="1">
      <c r="A120" s="37" t="s">
        <v>49</v>
      </c>
      <c r="E120" s="38" t="s">
        <v>163</v>
      </c>
    </row>
    <row r="121" spans="1:5" ht="165.75" customHeight="1">
      <c r="A121" s="8" t="s">
        <v>51</v>
      </c>
      <c r="E121" s="36" t="s">
        <v>164</v>
      </c>
    </row>
    <row r="122" spans="1:16" ht="12.75" customHeight="1">
      <c r="A122" s="29" t="s">
        <v>42</v>
      </c>
      <c r="B122" s="30" t="s">
        <v>165</v>
      </c>
      <c r="C122" s="30" t="s">
        <v>166</v>
      </c>
      <c r="D122" s="29" t="s">
        <v>44</v>
      </c>
      <c r="E122" s="31" t="s">
        <v>167</v>
      </c>
      <c r="F122" s="32" t="s">
        <v>67</v>
      </c>
      <c r="G122" s="33">
        <v>925</v>
      </c>
      <c r="H122" s="34">
        <v>0</v>
      </c>
      <c r="I122" s="34">
        <f>ROUND(ROUND(H122,2)*ROUND(G122,3),2)</f>
        <v>0</v>
      </c>
      <c r="O122" s="8">
        <f>(I122*21)/100</f>
        <v>0</v>
      </c>
      <c r="P122" s="8" t="s">
        <v>18</v>
      </c>
    </row>
    <row r="123" spans="1:5" ht="12.75" customHeight="1">
      <c r="A123" s="35" t="s">
        <v>47</v>
      </c>
      <c r="E123" s="36" t="s">
        <v>44</v>
      </c>
    </row>
    <row r="124" spans="1:5" ht="12.75" customHeight="1">
      <c r="A124" s="37" t="s">
        <v>49</v>
      </c>
      <c r="E124" s="38" t="s">
        <v>168</v>
      </c>
    </row>
    <row r="125" spans="1:5" ht="229.5" customHeight="1">
      <c r="A125" s="8" t="s">
        <v>51</v>
      </c>
      <c r="E125" s="36" t="s">
        <v>169</v>
      </c>
    </row>
    <row r="126" spans="1:16" ht="12.75" customHeight="1">
      <c r="A126" s="29" t="s">
        <v>42</v>
      </c>
      <c r="B126" s="30" t="s">
        <v>170</v>
      </c>
      <c r="C126" s="30" t="s">
        <v>171</v>
      </c>
      <c r="D126" s="29" t="s">
        <v>44</v>
      </c>
      <c r="E126" s="31" t="s">
        <v>172</v>
      </c>
      <c r="F126" s="32" t="s">
        <v>67</v>
      </c>
      <c r="G126" s="33">
        <v>98.4</v>
      </c>
      <c r="H126" s="34">
        <v>0</v>
      </c>
      <c r="I126" s="34">
        <f>ROUND(ROUND(H126,2)*ROUND(G126,3),2)</f>
        <v>0</v>
      </c>
      <c r="O126" s="8">
        <f>(I126*21)/100</f>
        <v>0</v>
      </c>
      <c r="P126" s="8" t="s">
        <v>18</v>
      </c>
    </row>
    <row r="127" spans="1:5" ht="12.75" customHeight="1">
      <c r="A127" s="35" t="s">
        <v>47</v>
      </c>
      <c r="E127" s="36" t="s">
        <v>44</v>
      </c>
    </row>
    <row r="128" spans="1:5" ht="38.25" customHeight="1">
      <c r="A128" s="37" t="s">
        <v>49</v>
      </c>
      <c r="E128" s="38" t="s">
        <v>173</v>
      </c>
    </row>
    <row r="129" spans="1:5" ht="229.5" customHeight="1">
      <c r="A129" s="8" t="s">
        <v>51</v>
      </c>
      <c r="E129" s="36" t="s">
        <v>174</v>
      </c>
    </row>
    <row r="130" spans="1:16" ht="12.75" customHeight="1">
      <c r="A130" s="29" t="s">
        <v>42</v>
      </c>
      <c r="B130" s="30" t="s">
        <v>175</v>
      </c>
      <c r="C130" s="30" t="s">
        <v>176</v>
      </c>
      <c r="D130" s="29" t="s">
        <v>44</v>
      </c>
      <c r="E130" s="31" t="s">
        <v>177</v>
      </c>
      <c r="F130" s="32" t="s">
        <v>67</v>
      </c>
      <c r="G130" s="33">
        <v>25</v>
      </c>
      <c r="H130" s="34">
        <v>0</v>
      </c>
      <c r="I130" s="34">
        <f>ROUND(ROUND(H130,2)*ROUND(G130,3),2)</f>
        <v>0</v>
      </c>
      <c r="O130" s="8">
        <f>(I130*21)/100</f>
        <v>0</v>
      </c>
      <c r="P130" s="8" t="s">
        <v>18</v>
      </c>
    </row>
    <row r="131" spans="1:5" ht="12.75" customHeight="1">
      <c r="A131" s="35" t="s">
        <v>47</v>
      </c>
      <c r="E131" s="36" t="s">
        <v>44</v>
      </c>
    </row>
    <row r="132" spans="1:5" ht="12.75" customHeight="1">
      <c r="A132" s="37" t="s">
        <v>49</v>
      </c>
      <c r="E132" s="38" t="s">
        <v>44</v>
      </c>
    </row>
    <row r="133" spans="1:5" ht="191.25" customHeight="1">
      <c r="A133" s="8" t="s">
        <v>51</v>
      </c>
      <c r="E133" s="36" t="s">
        <v>178</v>
      </c>
    </row>
    <row r="134" spans="1:16" ht="12.75" customHeight="1">
      <c r="A134" s="29" t="s">
        <v>42</v>
      </c>
      <c r="B134" s="30" t="s">
        <v>179</v>
      </c>
      <c r="C134" s="30" t="s">
        <v>180</v>
      </c>
      <c r="D134" s="29" t="s">
        <v>44</v>
      </c>
      <c r="E134" s="31" t="s">
        <v>181</v>
      </c>
      <c r="F134" s="32" t="s">
        <v>95</v>
      </c>
      <c r="G134" s="33">
        <v>1850</v>
      </c>
      <c r="H134" s="34">
        <v>0</v>
      </c>
      <c r="I134" s="34">
        <f>ROUND(ROUND(H134,2)*ROUND(G134,3),2)</f>
        <v>0</v>
      </c>
      <c r="O134" s="8">
        <f>(I134*21)/100</f>
        <v>0</v>
      </c>
      <c r="P134" s="8" t="s">
        <v>18</v>
      </c>
    </row>
    <row r="135" spans="1:5" ht="12.75" customHeight="1">
      <c r="A135" s="35" t="s">
        <v>47</v>
      </c>
      <c r="E135" s="36" t="s">
        <v>44</v>
      </c>
    </row>
    <row r="136" spans="1:5" ht="12.75" customHeight="1">
      <c r="A136" s="37" t="s">
        <v>49</v>
      </c>
      <c r="E136" s="38" t="s">
        <v>44</v>
      </c>
    </row>
    <row r="137" spans="1:5" ht="12.75" customHeight="1">
      <c r="A137" s="8" t="s">
        <v>51</v>
      </c>
      <c r="E137" s="36" t="s">
        <v>182</v>
      </c>
    </row>
    <row r="138" spans="1:16" ht="12.75" customHeight="1">
      <c r="A138" s="29" t="s">
        <v>42</v>
      </c>
      <c r="B138" s="30" t="s">
        <v>183</v>
      </c>
      <c r="C138" s="30" t="s">
        <v>184</v>
      </c>
      <c r="D138" s="29" t="s">
        <v>44</v>
      </c>
      <c r="E138" s="31" t="s">
        <v>185</v>
      </c>
      <c r="F138" s="32" t="s">
        <v>95</v>
      </c>
      <c r="G138" s="33">
        <v>280</v>
      </c>
      <c r="H138" s="34">
        <v>0</v>
      </c>
      <c r="I138" s="34">
        <f>ROUND(ROUND(H138,2)*ROUND(G138,3),2)</f>
        <v>0</v>
      </c>
      <c r="O138" s="8">
        <f>(I138*21)/100</f>
        <v>0</v>
      </c>
      <c r="P138" s="8" t="s">
        <v>18</v>
      </c>
    </row>
    <row r="139" spans="1:5" ht="12.75" customHeight="1">
      <c r="A139" s="35" t="s">
        <v>47</v>
      </c>
      <c r="E139" s="36" t="s">
        <v>44</v>
      </c>
    </row>
    <row r="140" spans="1:5" ht="12.75" customHeight="1">
      <c r="A140" s="37" t="s">
        <v>49</v>
      </c>
      <c r="E140" s="38" t="s">
        <v>44</v>
      </c>
    </row>
    <row r="141" spans="1:5" ht="38.25" customHeight="1">
      <c r="A141" s="8" t="s">
        <v>51</v>
      </c>
      <c r="E141" s="36" t="s">
        <v>186</v>
      </c>
    </row>
    <row r="142" spans="1:16" ht="12.75" customHeight="1">
      <c r="A142" s="29" t="s">
        <v>42</v>
      </c>
      <c r="B142" s="30" t="s">
        <v>187</v>
      </c>
      <c r="C142" s="30" t="s">
        <v>188</v>
      </c>
      <c r="D142" s="29" t="s">
        <v>44</v>
      </c>
      <c r="E142" s="31" t="s">
        <v>189</v>
      </c>
      <c r="F142" s="32" t="s">
        <v>95</v>
      </c>
      <c r="G142" s="33">
        <v>145</v>
      </c>
      <c r="H142" s="34">
        <v>0</v>
      </c>
      <c r="I142" s="34">
        <f>ROUND(ROUND(H142,2)*ROUND(G142,3),2)</f>
        <v>0</v>
      </c>
      <c r="O142" s="8">
        <f>(I142*21)/100</f>
        <v>0</v>
      </c>
      <c r="P142" s="8" t="s">
        <v>18</v>
      </c>
    </row>
    <row r="143" spans="1:5" ht="12.75" customHeight="1">
      <c r="A143" s="35" t="s">
        <v>47</v>
      </c>
      <c r="E143" s="36" t="s">
        <v>44</v>
      </c>
    </row>
    <row r="144" spans="1:5" ht="12.75" customHeight="1">
      <c r="A144" s="37" t="s">
        <v>49</v>
      </c>
      <c r="E144" s="38" t="s">
        <v>44</v>
      </c>
    </row>
    <row r="145" spans="1:5" ht="38.25" customHeight="1">
      <c r="A145" s="8" t="s">
        <v>51</v>
      </c>
      <c r="E145" s="36" t="s">
        <v>190</v>
      </c>
    </row>
    <row r="146" spans="1:16" ht="12.75" customHeight="1">
      <c r="A146" s="29" t="s">
        <v>42</v>
      </c>
      <c r="B146" s="30" t="s">
        <v>191</v>
      </c>
      <c r="C146" s="30" t="s">
        <v>192</v>
      </c>
      <c r="D146" s="29" t="s">
        <v>44</v>
      </c>
      <c r="E146" s="31" t="s">
        <v>193</v>
      </c>
      <c r="F146" s="32" t="s">
        <v>95</v>
      </c>
      <c r="G146" s="33">
        <v>425</v>
      </c>
      <c r="H146" s="34">
        <v>0</v>
      </c>
      <c r="I146" s="34">
        <f>ROUND(ROUND(H146,2)*ROUND(G146,3),2)</f>
        <v>0</v>
      </c>
      <c r="O146" s="8">
        <f>(I146*21)/100</f>
        <v>0</v>
      </c>
      <c r="P146" s="8" t="s">
        <v>18</v>
      </c>
    </row>
    <row r="147" spans="1:5" ht="12.75" customHeight="1">
      <c r="A147" s="35" t="s">
        <v>47</v>
      </c>
      <c r="E147" s="36" t="s">
        <v>44</v>
      </c>
    </row>
    <row r="148" spans="1:5" ht="12.75" customHeight="1">
      <c r="A148" s="37" t="s">
        <v>49</v>
      </c>
      <c r="E148" s="38" t="s">
        <v>194</v>
      </c>
    </row>
    <row r="149" spans="1:5" ht="12.75" customHeight="1">
      <c r="A149" s="8" t="s">
        <v>51</v>
      </c>
      <c r="E149" s="36" t="s">
        <v>195</v>
      </c>
    </row>
    <row r="150" spans="1:9" ht="12.75" customHeight="1">
      <c r="A150" s="11" t="s">
        <v>40</v>
      </c>
      <c r="B150" s="11"/>
      <c r="C150" s="39" t="s">
        <v>18</v>
      </c>
      <c r="D150" s="11"/>
      <c r="E150" s="27" t="s">
        <v>196</v>
      </c>
      <c r="F150" s="11"/>
      <c r="G150" s="11"/>
      <c r="H150" s="11"/>
      <c r="I150" s="40">
        <f>0+I151</f>
        <v>0</v>
      </c>
    </row>
    <row r="151" spans="1:16" ht="12.75" customHeight="1">
      <c r="A151" s="29" t="s">
        <v>42</v>
      </c>
      <c r="B151" s="30" t="s">
        <v>197</v>
      </c>
      <c r="C151" s="30" t="s">
        <v>198</v>
      </c>
      <c r="D151" s="29" t="s">
        <v>44</v>
      </c>
      <c r="E151" s="31" t="s">
        <v>199</v>
      </c>
      <c r="F151" s="32" t="s">
        <v>125</v>
      </c>
      <c r="G151" s="33">
        <v>151</v>
      </c>
      <c r="H151" s="34">
        <v>0</v>
      </c>
      <c r="I151" s="34">
        <f>ROUND(ROUND(H151,2)*ROUND(G151,3),2)</f>
        <v>0</v>
      </c>
      <c r="O151" s="8">
        <f>(I151*21)/100</f>
        <v>0</v>
      </c>
      <c r="P151" s="8" t="s">
        <v>18</v>
      </c>
    </row>
    <row r="152" spans="1:5" ht="12.75" customHeight="1">
      <c r="A152" s="35" t="s">
        <v>47</v>
      </c>
      <c r="E152" s="36" t="s">
        <v>44</v>
      </c>
    </row>
    <row r="153" spans="1:5" ht="12.75" customHeight="1">
      <c r="A153" s="37" t="s">
        <v>49</v>
      </c>
      <c r="E153" s="38" t="s">
        <v>44</v>
      </c>
    </row>
    <row r="154" spans="1:5" ht="114.75" customHeight="1">
      <c r="A154" s="8" t="s">
        <v>51</v>
      </c>
      <c r="E154" s="36" t="s">
        <v>200</v>
      </c>
    </row>
    <row r="155" spans="1:9" ht="12.75" customHeight="1">
      <c r="A155" s="11" t="s">
        <v>40</v>
      </c>
      <c r="B155" s="11"/>
      <c r="C155" s="39" t="s">
        <v>10</v>
      </c>
      <c r="D155" s="11"/>
      <c r="E155" s="27" t="s">
        <v>201</v>
      </c>
      <c r="F155" s="11"/>
      <c r="G155" s="11"/>
      <c r="H155" s="11"/>
      <c r="I155" s="40">
        <f>0+I156+I160</f>
        <v>0</v>
      </c>
    </row>
    <row r="156" spans="1:16" ht="12.75" customHeight="1">
      <c r="A156" s="29" t="s">
        <v>42</v>
      </c>
      <c r="B156" s="30" t="s">
        <v>202</v>
      </c>
      <c r="C156" s="30" t="s">
        <v>203</v>
      </c>
      <c r="D156" s="29" t="s">
        <v>44</v>
      </c>
      <c r="E156" s="31" t="s">
        <v>204</v>
      </c>
      <c r="F156" s="32" t="s">
        <v>67</v>
      </c>
      <c r="G156" s="33">
        <v>4</v>
      </c>
      <c r="H156" s="34">
        <v>0</v>
      </c>
      <c r="I156" s="34">
        <f>ROUND(ROUND(H156,2)*ROUND(G156,3),2)</f>
        <v>0</v>
      </c>
      <c r="O156" s="8">
        <f>(I156*21)/100</f>
        <v>0</v>
      </c>
      <c r="P156" s="8" t="s">
        <v>18</v>
      </c>
    </row>
    <row r="157" spans="1:5" ht="12.75" customHeight="1">
      <c r="A157" s="35" t="s">
        <v>47</v>
      </c>
      <c r="E157" s="36" t="s">
        <v>205</v>
      </c>
    </row>
    <row r="158" spans="1:5" ht="12.75" customHeight="1">
      <c r="A158" s="37" t="s">
        <v>49</v>
      </c>
      <c r="E158" s="38" t="s">
        <v>206</v>
      </c>
    </row>
    <row r="159" spans="1:5" ht="216.75" customHeight="1">
      <c r="A159" s="8" t="s">
        <v>51</v>
      </c>
      <c r="E159" s="36" t="s">
        <v>207</v>
      </c>
    </row>
    <row r="160" spans="1:16" ht="12.75" customHeight="1">
      <c r="A160" s="29" t="s">
        <v>42</v>
      </c>
      <c r="B160" s="30" t="s">
        <v>208</v>
      </c>
      <c r="C160" s="30" t="s">
        <v>209</v>
      </c>
      <c r="D160" s="29" t="s">
        <v>44</v>
      </c>
      <c r="E160" s="31" t="s">
        <v>210</v>
      </c>
      <c r="F160" s="32" t="s">
        <v>67</v>
      </c>
      <c r="G160" s="33">
        <v>2</v>
      </c>
      <c r="H160" s="34">
        <v>0</v>
      </c>
      <c r="I160" s="34">
        <f>ROUND(ROUND(H160,2)*ROUND(G160,3),2)</f>
        <v>0</v>
      </c>
      <c r="O160" s="8">
        <f>(I160*21)/100</f>
        <v>0</v>
      </c>
      <c r="P160" s="8" t="s">
        <v>18</v>
      </c>
    </row>
    <row r="161" spans="1:5" ht="12.75" customHeight="1">
      <c r="A161" s="35" t="s">
        <v>47</v>
      </c>
      <c r="E161" s="36" t="s">
        <v>211</v>
      </c>
    </row>
    <row r="162" spans="1:5" ht="12.75" customHeight="1">
      <c r="A162" s="37" t="s">
        <v>49</v>
      </c>
      <c r="E162" s="38" t="s">
        <v>44</v>
      </c>
    </row>
    <row r="163" spans="1:5" ht="12.75" customHeight="1">
      <c r="A163" s="8" t="s">
        <v>51</v>
      </c>
      <c r="E163" s="36" t="s">
        <v>212</v>
      </c>
    </row>
    <row r="164" spans="1:9" ht="12.75" customHeight="1">
      <c r="A164" s="11" t="s">
        <v>40</v>
      </c>
      <c r="B164" s="11"/>
      <c r="C164" s="39" t="s">
        <v>35</v>
      </c>
      <c r="D164" s="11"/>
      <c r="E164" s="27" t="s">
        <v>213</v>
      </c>
      <c r="F164" s="11"/>
      <c r="G164" s="11"/>
      <c r="H164" s="11"/>
      <c r="I164" s="40">
        <f>0+I165+I169</f>
        <v>0</v>
      </c>
    </row>
    <row r="165" spans="1:16" ht="12.75" customHeight="1">
      <c r="A165" s="29" t="s">
        <v>42</v>
      </c>
      <c r="B165" s="30" t="s">
        <v>214</v>
      </c>
      <c r="C165" s="30" t="s">
        <v>215</v>
      </c>
      <c r="D165" s="29" t="s">
        <v>44</v>
      </c>
      <c r="E165" s="31" t="s">
        <v>216</v>
      </c>
      <c r="F165" s="32" t="s">
        <v>67</v>
      </c>
      <c r="G165" s="33">
        <v>39.25</v>
      </c>
      <c r="H165" s="34">
        <v>0</v>
      </c>
      <c r="I165" s="34">
        <f>ROUND(ROUND(H165,2)*ROUND(G165,3),2)</f>
        <v>0</v>
      </c>
      <c r="O165" s="8">
        <f>(I165*21)/100</f>
        <v>0</v>
      </c>
      <c r="P165" s="8" t="s">
        <v>18</v>
      </c>
    </row>
    <row r="166" spans="1:5" ht="12.75" customHeight="1">
      <c r="A166" s="35" t="s">
        <v>47</v>
      </c>
      <c r="E166" s="36" t="s">
        <v>44</v>
      </c>
    </row>
    <row r="167" spans="1:5" ht="38.25" customHeight="1">
      <c r="A167" s="37" t="s">
        <v>49</v>
      </c>
      <c r="E167" s="38" t="s">
        <v>217</v>
      </c>
    </row>
    <row r="168" spans="1:5" ht="216.75" customHeight="1">
      <c r="A168" s="8" t="s">
        <v>51</v>
      </c>
      <c r="E168" s="36" t="s">
        <v>218</v>
      </c>
    </row>
    <row r="169" spans="1:16" ht="12.75" customHeight="1">
      <c r="A169" s="29" t="s">
        <v>42</v>
      </c>
      <c r="B169" s="30" t="s">
        <v>219</v>
      </c>
      <c r="C169" s="30" t="s">
        <v>220</v>
      </c>
      <c r="D169" s="29" t="s">
        <v>44</v>
      </c>
      <c r="E169" s="31" t="s">
        <v>221</v>
      </c>
      <c r="F169" s="32" t="s">
        <v>67</v>
      </c>
      <c r="G169" s="33">
        <v>1.11</v>
      </c>
      <c r="H169" s="34">
        <v>0</v>
      </c>
      <c r="I169" s="34">
        <f>ROUND(ROUND(H169,2)*ROUND(G169,3),2)</f>
        <v>0</v>
      </c>
      <c r="O169" s="8">
        <f>(I169*21)/100</f>
        <v>0</v>
      </c>
      <c r="P169" s="8" t="s">
        <v>18</v>
      </c>
    </row>
    <row r="170" spans="1:5" ht="12.75" customHeight="1">
      <c r="A170" s="35" t="s">
        <v>47</v>
      </c>
      <c r="E170" s="36" t="s">
        <v>44</v>
      </c>
    </row>
    <row r="171" spans="1:5" ht="12.75" customHeight="1">
      <c r="A171" s="37" t="s">
        <v>49</v>
      </c>
      <c r="E171" s="38" t="s">
        <v>222</v>
      </c>
    </row>
    <row r="172" spans="1:5" ht="25.5" customHeight="1">
      <c r="A172" s="8" t="s">
        <v>51</v>
      </c>
      <c r="E172" s="36" t="s">
        <v>223</v>
      </c>
    </row>
    <row r="173" spans="1:9" ht="12.75" customHeight="1">
      <c r="A173" s="11" t="s">
        <v>40</v>
      </c>
      <c r="B173" s="11"/>
      <c r="C173" s="39" t="s">
        <v>36</v>
      </c>
      <c r="D173" s="11"/>
      <c r="E173" s="27" t="s">
        <v>21</v>
      </c>
      <c r="F173" s="11"/>
      <c r="G173" s="11"/>
      <c r="H173" s="11"/>
      <c r="I173" s="40">
        <f>0+I174+I178+I182+I186+I190+I194+I198+I202+I206+I210+I214</f>
        <v>0</v>
      </c>
    </row>
    <row r="174" spans="1:16" ht="12.75" customHeight="1">
      <c r="A174" s="29" t="s">
        <v>42</v>
      </c>
      <c r="B174" s="30" t="s">
        <v>224</v>
      </c>
      <c r="C174" s="30" t="s">
        <v>225</v>
      </c>
      <c r="D174" s="29" t="s">
        <v>44</v>
      </c>
      <c r="E174" s="31" t="s">
        <v>226</v>
      </c>
      <c r="F174" s="32" t="s">
        <v>95</v>
      </c>
      <c r="G174" s="33">
        <v>1670</v>
      </c>
      <c r="H174" s="34">
        <v>0</v>
      </c>
      <c r="I174" s="34">
        <f>ROUND(ROUND(H174,2)*ROUND(G174,3),2)</f>
        <v>0</v>
      </c>
      <c r="O174" s="8">
        <f>(I174*21)/100</f>
        <v>0</v>
      </c>
      <c r="P174" s="8" t="s">
        <v>18</v>
      </c>
    </row>
    <row r="175" spans="1:5" ht="12.75" customHeight="1">
      <c r="A175" s="35" t="s">
        <v>47</v>
      </c>
      <c r="E175" s="36" t="s">
        <v>44</v>
      </c>
    </row>
    <row r="176" spans="1:5" ht="38.25" customHeight="1">
      <c r="A176" s="37" t="s">
        <v>49</v>
      </c>
      <c r="E176" s="38" t="s">
        <v>227</v>
      </c>
    </row>
    <row r="177" spans="1:5" ht="51" customHeight="1">
      <c r="A177" s="8" t="s">
        <v>51</v>
      </c>
      <c r="E177" s="36" t="s">
        <v>228</v>
      </c>
    </row>
    <row r="178" spans="1:16" ht="12.75" customHeight="1">
      <c r="A178" s="29" t="s">
        <v>42</v>
      </c>
      <c r="B178" s="30" t="s">
        <v>229</v>
      </c>
      <c r="C178" s="30" t="s">
        <v>230</v>
      </c>
      <c r="D178" s="29" t="s">
        <v>44</v>
      </c>
      <c r="E178" s="31" t="s">
        <v>231</v>
      </c>
      <c r="F178" s="32" t="s">
        <v>95</v>
      </c>
      <c r="G178" s="33">
        <v>670</v>
      </c>
      <c r="H178" s="34">
        <v>0</v>
      </c>
      <c r="I178" s="34">
        <f>ROUND(ROUND(H178,2)*ROUND(G178,3),2)</f>
        <v>0</v>
      </c>
      <c r="O178" s="8">
        <f>(I178*21)/100</f>
        <v>0</v>
      </c>
      <c r="P178" s="8" t="s">
        <v>18</v>
      </c>
    </row>
    <row r="179" spans="1:5" ht="12.75" customHeight="1">
      <c r="A179" s="35" t="s">
        <v>47</v>
      </c>
      <c r="E179" s="36" t="s">
        <v>44</v>
      </c>
    </row>
    <row r="180" spans="1:5" ht="12.75" customHeight="1">
      <c r="A180" s="37" t="s">
        <v>49</v>
      </c>
      <c r="E180" s="38" t="s">
        <v>44</v>
      </c>
    </row>
    <row r="181" spans="1:5" ht="51" customHeight="1">
      <c r="A181" s="8" t="s">
        <v>51</v>
      </c>
      <c r="E181" s="36" t="s">
        <v>228</v>
      </c>
    </row>
    <row r="182" spans="1:16" ht="12.75" customHeight="1">
      <c r="A182" s="29" t="s">
        <v>42</v>
      </c>
      <c r="B182" s="30" t="s">
        <v>232</v>
      </c>
      <c r="C182" s="30" t="s">
        <v>233</v>
      </c>
      <c r="D182" s="29" t="s">
        <v>44</v>
      </c>
      <c r="E182" s="31" t="s">
        <v>234</v>
      </c>
      <c r="F182" s="32" t="s">
        <v>95</v>
      </c>
      <c r="G182" s="33">
        <v>1670</v>
      </c>
      <c r="H182" s="34">
        <v>0</v>
      </c>
      <c r="I182" s="34">
        <f>ROUND(ROUND(H182,2)*ROUND(G182,3),2)</f>
        <v>0</v>
      </c>
      <c r="O182" s="8">
        <f>(I182*21)/100</f>
        <v>0</v>
      </c>
      <c r="P182" s="8" t="s">
        <v>18</v>
      </c>
    </row>
    <row r="183" spans="1:5" ht="12.75" customHeight="1">
      <c r="A183" s="35" t="s">
        <v>47</v>
      </c>
      <c r="E183" s="36" t="s">
        <v>44</v>
      </c>
    </row>
    <row r="184" spans="1:5" ht="38.25" customHeight="1">
      <c r="A184" s="37" t="s">
        <v>49</v>
      </c>
      <c r="E184" s="38" t="s">
        <v>227</v>
      </c>
    </row>
    <row r="185" spans="1:5" ht="51" customHeight="1">
      <c r="A185" s="8" t="s">
        <v>51</v>
      </c>
      <c r="E185" s="36" t="s">
        <v>228</v>
      </c>
    </row>
    <row r="186" spans="1:16" ht="12.75" customHeight="1">
      <c r="A186" s="29" t="s">
        <v>42</v>
      </c>
      <c r="B186" s="30" t="s">
        <v>235</v>
      </c>
      <c r="C186" s="30" t="s">
        <v>236</v>
      </c>
      <c r="D186" s="29" t="s">
        <v>44</v>
      </c>
      <c r="E186" s="31" t="s">
        <v>237</v>
      </c>
      <c r="F186" s="32" t="s">
        <v>95</v>
      </c>
      <c r="G186" s="33">
        <v>1970</v>
      </c>
      <c r="H186" s="34">
        <v>0</v>
      </c>
      <c r="I186" s="34">
        <f>ROUND(ROUND(H186,2)*ROUND(G186,3),2)</f>
        <v>0</v>
      </c>
      <c r="O186" s="8">
        <f>(I186*21)/100</f>
        <v>0</v>
      </c>
      <c r="P186" s="8" t="s">
        <v>18</v>
      </c>
    </row>
    <row r="187" spans="1:5" ht="12.75" customHeight="1">
      <c r="A187" s="35" t="s">
        <v>47</v>
      </c>
      <c r="E187" s="36" t="s">
        <v>44</v>
      </c>
    </row>
    <row r="188" spans="1:5" ht="12.75" customHeight="1">
      <c r="A188" s="37" t="s">
        <v>49</v>
      </c>
      <c r="E188" s="38" t="s">
        <v>44</v>
      </c>
    </row>
    <row r="189" spans="1:5" ht="51" customHeight="1">
      <c r="A189" s="8" t="s">
        <v>51</v>
      </c>
      <c r="E189" s="36" t="s">
        <v>238</v>
      </c>
    </row>
    <row r="190" spans="1:16" ht="12.75" customHeight="1">
      <c r="A190" s="29" t="s">
        <v>42</v>
      </c>
      <c r="B190" s="30" t="s">
        <v>239</v>
      </c>
      <c r="C190" s="30" t="s">
        <v>240</v>
      </c>
      <c r="D190" s="29" t="s">
        <v>44</v>
      </c>
      <c r="E190" s="31" t="s">
        <v>241</v>
      </c>
      <c r="F190" s="32" t="s">
        <v>95</v>
      </c>
      <c r="G190" s="33">
        <v>2330</v>
      </c>
      <c r="H190" s="34">
        <v>0</v>
      </c>
      <c r="I190" s="34">
        <f>ROUND(ROUND(H190,2)*ROUND(G190,3),2)</f>
        <v>0</v>
      </c>
      <c r="O190" s="8">
        <f>(I190*21)/100</f>
        <v>0</v>
      </c>
      <c r="P190" s="8" t="s">
        <v>18</v>
      </c>
    </row>
    <row r="191" spans="1:5" ht="12.75" customHeight="1">
      <c r="A191" s="35" t="s">
        <v>47</v>
      </c>
      <c r="E191" s="36" t="s">
        <v>44</v>
      </c>
    </row>
    <row r="192" spans="1:5" ht="12.75" customHeight="1">
      <c r="A192" s="37" t="s">
        <v>49</v>
      </c>
      <c r="E192" s="38" t="s">
        <v>44</v>
      </c>
    </row>
    <row r="193" spans="1:5" ht="51" customHeight="1">
      <c r="A193" s="8" t="s">
        <v>51</v>
      </c>
      <c r="E193" s="36" t="s">
        <v>238</v>
      </c>
    </row>
    <row r="194" spans="1:16" ht="12.75" customHeight="1">
      <c r="A194" s="29" t="s">
        <v>42</v>
      </c>
      <c r="B194" s="30" t="s">
        <v>242</v>
      </c>
      <c r="C194" s="30" t="s">
        <v>243</v>
      </c>
      <c r="D194" s="29" t="s">
        <v>44</v>
      </c>
      <c r="E194" s="31" t="s">
        <v>244</v>
      </c>
      <c r="F194" s="32" t="s">
        <v>95</v>
      </c>
      <c r="G194" s="33">
        <v>2330</v>
      </c>
      <c r="H194" s="34">
        <v>0</v>
      </c>
      <c r="I194" s="34">
        <f>ROUND(ROUND(H194,2)*ROUND(G194,3),2)</f>
        <v>0</v>
      </c>
      <c r="O194" s="8">
        <f>(I194*21)/100</f>
        <v>0</v>
      </c>
      <c r="P194" s="8" t="s">
        <v>18</v>
      </c>
    </row>
    <row r="195" spans="1:5" ht="12.75" customHeight="1">
      <c r="A195" s="35" t="s">
        <v>47</v>
      </c>
      <c r="E195" s="36" t="s">
        <v>44</v>
      </c>
    </row>
    <row r="196" spans="1:5" ht="38.25" customHeight="1">
      <c r="A196" s="37" t="s">
        <v>49</v>
      </c>
      <c r="E196" s="38" t="s">
        <v>245</v>
      </c>
    </row>
    <row r="197" spans="1:5" ht="89.25" customHeight="1">
      <c r="A197" s="8" t="s">
        <v>51</v>
      </c>
      <c r="E197" s="36" t="s">
        <v>246</v>
      </c>
    </row>
    <row r="198" spans="1:16" ht="12.75" customHeight="1">
      <c r="A198" s="29" t="s">
        <v>42</v>
      </c>
      <c r="B198" s="30" t="s">
        <v>247</v>
      </c>
      <c r="C198" s="30" t="s">
        <v>248</v>
      </c>
      <c r="D198" s="29" t="s">
        <v>44</v>
      </c>
      <c r="E198" s="31" t="s">
        <v>249</v>
      </c>
      <c r="F198" s="32" t="s">
        <v>95</v>
      </c>
      <c r="G198" s="33">
        <v>670</v>
      </c>
      <c r="H198" s="34">
        <v>0</v>
      </c>
      <c r="I198" s="34">
        <f>ROUND(ROUND(H198,2)*ROUND(G198,3),2)</f>
        <v>0</v>
      </c>
      <c r="O198" s="8">
        <f>(I198*21)/100</f>
        <v>0</v>
      </c>
      <c r="P198" s="8" t="s">
        <v>18</v>
      </c>
    </row>
    <row r="199" spans="1:5" ht="12.75" customHeight="1">
      <c r="A199" s="35" t="s">
        <v>47</v>
      </c>
      <c r="E199" s="36" t="s">
        <v>44</v>
      </c>
    </row>
    <row r="200" spans="1:5" ht="12.75" customHeight="1">
      <c r="A200" s="37" t="s">
        <v>49</v>
      </c>
      <c r="E200" s="38" t="s">
        <v>44</v>
      </c>
    </row>
    <row r="201" spans="1:5" ht="89.25" customHeight="1">
      <c r="A201" s="8" t="s">
        <v>51</v>
      </c>
      <c r="E201" s="36" t="s">
        <v>246</v>
      </c>
    </row>
    <row r="202" spans="1:16" ht="12.75" customHeight="1">
      <c r="A202" s="29" t="s">
        <v>42</v>
      </c>
      <c r="B202" s="30" t="s">
        <v>250</v>
      </c>
      <c r="C202" s="30" t="s">
        <v>251</v>
      </c>
      <c r="D202" s="29" t="s">
        <v>44</v>
      </c>
      <c r="E202" s="31" t="s">
        <v>252</v>
      </c>
      <c r="F202" s="32" t="s">
        <v>95</v>
      </c>
      <c r="G202" s="33">
        <v>1300</v>
      </c>
      <c r="H202" s="34">
        <v>0</v>
      </c>
      <c r="I202" s="34">
        <f>ROUND(ROUND(H202,2)*ROUND(G202,3),2)</f>
        <v>0</v>
      </c>
      <c r="O202" s="8">
        <f>(I202*21)/100</f>
        <v>0</v>
      </c>
      <c r="P202" s="8" t="s">
        <v>18</v>
      </c>
    </row>
    <row r="203" spans="1:5" ht="12.75" customHeight="1">
      <c r="A203" s="35" t="s">
        <v>47</v>
      </c>
      <c r="E203" s="36" t="s">
        <v>44</v>
      </c>
    </row>
    <row r="204" spans="1:5" ht="12.75" customHeight="1">
      <c r="A204" s="37" t="s">
        <v>49</v>
      </c>
      <c r="E204" s="38" t="s">
        <v>44</v>
      </c>
    </row>
    <row r="205" spans="1:5" ht="89.25" customHeight="1">
      <c r="A205" s="8" t="s">
        <v>51</v>
      </c>
      <c r="E205" s="36" t="s">
        <v>246</v>
      </c>
    </row>
    <row r="206" spans="1:16" ht="12.75" customHeight="1">
      <c r="A206" s="29" t="s">
        <v>42</v>
      </c>
      <c r="B206" s="30" t="s">
        <v>253</v>
      </c>
      <c r="C206" s="30" t="s">
        <v>254</v>
      </c>
      <c r="D206" s="29" t="s">
        <v>44</v>
      </c>
      <c r="E206" s="31" t="s">
        <v>255</v>
      </c>
      <c r="F206" s="32" t="s">
        <v>95</v>
      </c>
      <c r="G206" s="33">
        <v>295</v>
      </c>
      <c r="H206" s="34">
        <v>0</v>
      </c>
      <c r="I206" s="34">
        <f>ROUND(ROUND(H206,2)*ROUND(G206,3),2)</f>
        <v>0</v>
      </c>
      <c r="O206" s="8">
        <f>(I206*21)/100</f>
        <v>0</v>
      </c>
      <c r="P206" s="8" t="s">
        <v>18</v>
      </c>
    </row>
    <row r="207" spans="1:5" ht="12.75" customHeight="1">
      <c r="A207" s="35" t="s">
        <v>47</v>
      </c>
      <c r="E207" s="36" t="s">
        <v>44</v>
      </c>
    </row>
    <row r="208" spans="1:5" ht="12.75" customHeight="1">
      <c r="A208" s="37" t="s">
        <v>49</v>
      </c>
      <c r="E208" s="38" t="s">
        <v>44</v>
      </c>
    </row>
    <row r="209" spans="1:5" ht="89.25" customHeight="1">
      <c r="A209" s="8" t="s">
        <v>51</v>
      </c>
      <c r="E209" s="36" t="s">
        <v>256</v>
      </c>
    </row>
    <row r="210" spans="1:16" ht="12.75" customHeight="1">
      <c r="A210" s="29" t="s">
        <v>42</v>
      </c>
      <c r="B210" s="30" t="s">
        <v>257</v>
      </c>
      <c r="C210" s="30" t="s">
        <v>258</v>
      </c>
      <c r="D210" s="29" t="s">
        <v>44</v>
      </c>
      <c r="E210" s="31" t="s">
        <v>259</v>
      </c>
      <c r="F210" s="32" t="s">
        <v>95</v>
      </c>
      <c r="G210" s="33">
        <v>37</v>
      </c>
      <c r="H210" s="34">
        <v>0</v>
      </c>
      <c r="I210" s="34">
        <f>ROUND(ROUND(H210,2)*ROUND(G210,3),2)</f>
        <v>0</v>
      </c>
      <c r="O210" s="8">
        <f>(I210*21)/100</f>
        <v>0</v>
      </c>
      <c r="P210" s="8" t="s">
        <v>18</v>
      </c>
    </row>
    <row r="211" spans="1:5" ht="12.75" customHeight="1">
      <c r="A211" s="35" t="s">
        <v>47</v>
      </c>
      <c r="E211" s="36" t="s">
        <v>44</v>
      </c>
    </row>
    <row r="212" spans="1:5" ht="12.75" customHeight="1">
      <c r="A212" s="37" t="s">
        <v>49</v>
      </c>
      <c r="E212" s="38" t="s">
        <v>260</v>
      </c>
    </row>
    <row r="213" spans="1:5" ht="89.25" customHeight="1">
      <c r="A213" s="8" t="s">
        <v>51</v>
      </c>
      <c r="E213" s="36" t="s">
        <v>256</v>
      </c>
    </row>
    <row r="214" spans="1:16" ht="12.75" customHeight="1">
      <c r="A214" s="29" t="s">
        <v>42</v>
      </c>
      <c r="B214" s="30" t="s">
        <v>261</v>
      </c>
      <c r="C214" s="30" t="s">
        <v>262</v>
      </c>
      <c r="D214" s="29" t="s">
        <v>44</v>
      </c>
      <c r="E214" s="31" t="s">
        <v>263</v>
      </c>
      <c r="F214" s="32" t="s">
        <v>95</v>
      </c>
      <c r="G214" s="33">
        <v>75</v>
      </c>
      <c r="H214" s="34">
        <v>0</v>
      </c>
      <c r="I214" s="34">
        <f>ROUND(ROUND(H214,2)*ROUND(G214,3),2)</f>
        <v>0</v>
      </c>
      <c r="O214" s="8">
        <f>(I214*21)/100</f>
        <v>0</v>
      </c>
      <c r="P214" s="8" t="s">
        <v>18</v>
      </c>
    </row>
    <row r="215" spans="1:5" ht="12.75" customHeight="1">
      <c r="A215" s="35" t="s">
        <v>47</v>
      </c>
      <c r="E215" s="36" t="s">
        <v>44</v>
      </c>
    </row>
    <row r="216" spans="1:5" ht="12.75" customHeight="1">
      <c r="A216" s="37" t="s">
        <v>49</v>
      </c>
      <c r="E216" s="38" t="s">
        <v>264</v>
      </c>
    </row>
    <row r="217" spans="1:5" ht="89.25" customHeight="1">
      <c r="A217" s="8" t="s">
        <v>51</v>
      </c>
      <c r="E217" s="36" t="s">
        <v>256</v>
      </c>
    </row>
    <row r="218" spans="1:9" ht="12.75" customHeight="1">
      <c r="A218" s="11" t="s">
        <v>40</v>
      </c>
      <c r="B218" s="11"/>
      <c r="C218" s="39" t="s">
        <v>37</v>
      </c>
      <c r="D218" s="11"/>
      <c r="E218" s="27" t="s">
        <v>265</v>
      </c>
      <c r="F218" s="11"/>
      <c r="G218" s="11"/>
      <c r="H218" s="11"/>
      <c r="I218" s="40">
        <f>0+I219+I223</f>
        <v>0</v>
      </c>
    </row>
    <row r="219" spans="1:16" ht="12.75" customHeight="1">
      <c r="A219" s="29" t="s">
        <v>42</v>
      </c>
      <c r="B219" s="30" t="s">
        <v>266</v>
      </c>
      <c r="C219" s="30" t="s">
        <v>267</v>
      </c>
      <c r="D219" s="29" t="s">
        <v>44</v>
      </c>
      <c r="E219" s="31" t="s">
        <v>268</v>
      </c>
      <c r="F219" s="32" t="s">
        <v>95</v>
      </c>
      <c r="G219" s="33">
        <v>30</v>
      </c>
      <c r="H219" s="34">
        <v>0</v>
      </c>
      <c r="I219" s="34">
        <f>ROUND(ROUND(H219,2)*ROUND(G219,3),2)</f>
        <v>0</v>
      </c>
      <c r="O219" s="8">
        <f>(I219*21)/100</f>
        <v>0</v>
      </c>
      <c r="P219" s="8" t="s">
        <v>18</v>
      </c>
    </row>
    <row r="220" spans="1:5" ht="25.5" customHeight="1">
      <c r="A220" s="35" t="s">
        <v>47</v>
      </c>
      <c r="E220" s="36" t="s">
        <v>269</v>
      </c>
    </row>
    <row r="221" spans="1:5" ht="12.75" customHeight="1">
      <c r="A221" s="37" t="s">
        <v>49</v>
      </c>
      <c r="E221" s="38" t="s">
        <v>270</v>
      </c>
    </row>
    <row r="222" spans="1:5" ht="63.75" customHeight="1">
      <c r="A222" s="8" t="s">
        <v>51</v>
      </c>
      <c r="E222" s="36" t="s">
        <v>271</v>
      </c>
    </row>
    <row r="223" spans="1:16" ht="12.75" customHeight="1">
      <c r="A223" s="29" t="s">
        <v>42</v>
      </c>
      <c r="B223" s="30" t="s">
        <v>272</v>
      </c>
      <c r="C223" s="30" t="s">
        <v>273</v>
      </c>
      <c r="D223" s="29" t="s">
        <v>44</v>
      </c>
      <c r="E223" s="31" t="s">
        <v>274</v>
      </c>
      <c r="F223" s="32" t="s">
        <v>95</v>
      </c>
      <c r="G223" s="33">
        <v>64</v>
      </c>
      <c r="H223" s="34">
        <v>0</v>
      </c>
      <c r="I223" s="34">
        <f>ROUND(ROUND(H223,2)*ROUND(G223,3),2)</f>
        <v>0</v>
      </c>
      <c r="O223" s="8">
        <f>(I223*21)/100</f>
        <v>0</v>
      </c>
      <c r="P223" s="8" t="s">
        <v>18</v>
      </c>
    </row>
    <row r="224" spans="1:5" ht="12.75" customHeight="1">
      <c r="A224" s="35" t="s">
        <v>47</v>
      </c>
      <c r="E224" s="36" t="s">
        <v>211</v>
      </c>
    </row>
    <row r="225" spans="1:5" ht="12.75" customHeight="1">
      <c r="A225" s="37" t="s">
        <v>49</v>
      </c>
      <c r="E225" s="38" t="s">
        <v>275</v>
      </c>
    </row>
    <row r="226" spans="1:5" ht="76.5" customHeight="1">
      <c r="A226" s="8" t="s">
        <v>51</v>
      </c>
      <c r="E226" s="36" t="s">
        <v>276</v>
      </c>
    </row>
    <row r="227" spans="1:9" ht="12.75" customHeight="1">
      <c r="A227" s="11" t="s">
        <v>40</v>
      </c>
      <c r="B227" s="11"/>
      <c r="C227" s="39" t="s">
        <v>70</v>
      </c>
      <c r="D227" s="11"/>
      <c r="E227" s="27" t="s">
        <v>277</v>
      </c>
      <c r="F227" s="11"/>
      <c r="G227" s="11"/>
      <c r="H227" s="11"/>
      <c r="I227" s="40">
        <f>0+I228</f>
        <v>0</v>
      </c>
    </row>
    <row r="228" spans="1:16" ht="12.75" customHeight="1">
      <c r="A228" s="29" t="s">
        <v>42</v>
      </c>
      <c r="B228" s="30" t="s">
        <v>278</v>
      </c>
      <c r="C228" s="30" t="s">
        <v>279</v>
      </c>
      <c r="D228" s="29" t="s">
        <v>44</v>
      </c>
      <c r="E228" s="31" t="s">
        <v>280</v>
      </c>
      <c r="F228" s="32" t="s">
        <v>95</v>
      </c>
      <c r="G228" s="33">
        <v>55</v>
      </c>
      <c r="H228" s="34">
        <v>0</v>
      </c>
      <c r="I228" s="34">
        <f>ROUND(ROUND(H228,2)*ROUND(G228,3),2)</f>
        <v>0</v>
      </c>
      <c r="O228" s="8">
        <f>(I228*21)/100</f>
        <v>0</v>
      </c>
      <c r="P228" s="8" t="s">
        <v>18</v>
      </c>
    </row>
    <row r="229" spans="1:5" ht="12.75" customHeight="1">
      <c r="A229" s="35" t="s">
        <v>47</v>
      </c>
      <c r="E229" s="36" t="s">
        <v>281</v>
      </c>
    </row>
    <row r="230" spans="1:5" ht="12.75" customHeight="1">
      <c r="A230" s="37" t="s">
        <v>49</v>
      </c>
      <c r="E230" s="38" t="s">
        <v>44</v>
      </c>
    </row>
    <row r="231" spans="1:5" ht="38.25" customHeight="1">
      <c r="A231" s="8" t="s">
        <v>51</v>
      </c>
      <c r="E231" s="36" t="s">
        <v>282</v>
      </c>
    </row>
    <row r="232" spans="1:9" ht="12.75" customHeight="1">
      <c r="A232" s="11" t="s">
        <v>40</v>
      </c>
      <c r="B232" s="11"/>
      <c r="C232" s="39" t="s">
        <v>76</v>
      </c>
      <c r="D232" s="11"/>
      <c r="E232" s="27" t="s">
        <v>283</v>
      </c>
      <c r="F232" s="11"/>
      <c r="G232" s="11"/>
      <c r="H232" s="11"/>
      <c r="I232" s="40">
        <f>0+I233+I237+I241+I245+I249+I253+I257+I261</f>
        <v>0</v>
      </c>
    </row>
    <row r="233" spans="1:16" ht="12.75" customHeight="1">
      <c r="A233" s="29" t="s">
        <v>42</v>
      </c>
      <c r="B233" s="30" t="s">
        <v>284</v>
      </c>
      <c r="C233" s="30" t="s">
        <v>285</v>
      </c>
      <c r="D233" s="29" t="s">
        <v>44</v>
      </c>
      <c r="E233" s="31" t="s">
        <v>286</v>
      </c>
      <c r="F233" s="32" t="s">
        <v>125</v>
      </c>
      <c r="G233" s="33">
        <v>10</v>
      </c>
      <c r="H233" s="34">
        <v>0</v>
      </c>
      <c r="I233" s="34">
        <f>ROUND(ROUND(H233,2)*ROUND(G233,3),2)</f>
        <v>0</v>
      </c>
      <c r="O233" s="8">
        <f>(I233*21)/100</f>
        <v>0</v>
      </c>
      <c r="P233" s="8" t="s">
        <v>18</v>
      </c>
    </row>
    <row r="234" spans="1:5" ht="12.75" customHeight="1">
      <c r="A234" s="35" t="s">
        <v>47</v>
      </c>
      <c r="E234" s="36" t="s">
        <v>287</v>
      </c>
    </row>
    <row r="235" spans="1:5" ht="12.75" customHeight="1">
      <c r="A235" s="37" t="s">
        <v>49</v>
      </c>
      <c r="E235" s="38" t="s">
        <v>44</v>
      </c>
    </row>
    <row r="236" spans="1:5" ht="165.75" customHeight="1">
      <c r="A236" s="8" t="s">
        <v>51</v>
      </c>
      <c r="E236" s="36" t="s">
        <v>288</v>
      </c>
    </row>
    <row r="237" spans="1:16" ht="12.75" customHeight="1">
      <c r="A237" s="29" t="s">
        <v>42</v>
      </c>
      <c r="B237" s="30" t="s">
        <v>289</v>
      </c>
      <c r="C237" s="30" t="s">
        <v>290</v>
      </c>
      <c r="D237" s="29" t="s">
        <v>44</v>
      </c>
      <c r="E237" s="31" t="s">
        <v>291</v>
      </c>
      <c r="F237" s="32" t="s">
        <v>125</v>
      </c>
      <c r="G237" s="33">
        <v>25</v>
      </c>
      <c r="H237" s="34">
        <v>0</v>
      </c>
      <c r="I237" s="34">
        <f>ROUND(ROUND(H237,2)*ROUND(G237,3),2)</f>
        <v>0</v>
      </c>
      <c r="O237" s="8">
        <f>(I237*21)/100</f>
        <v>0</v>
      </c>
      <c r="P237" s="8" t="s">
        <v>18</v>
      </c>
    </row>
    <row r="238" spans="1:5" ht="12.75" customHeight="1">
      <c r="A238" s="35" t="s">
        <v>47</v>
      </c>
      <c r="E238" s="36" t="s">
        <v>287</v>
      </c>
    </row>
    <row r="239" spans="1:5" ht="12.75" customHeight="1">
      <c r="A239" s="37" t="s">
        <v>49</v>
      </c>
      <c r="E239" s="38" t="s">
        <v>44</v>
      </c>
    </row>
    <row r="240" spans="1:5" ht="165.75" customHeight="1">
      <c r="A240" s="8" t="s">
        <v>51</v>
      </c>
      <c r="E240" s="36" t="s">
        <v>288</v>
      </c>
    </row>
    <row r="241" spans="1:16" ht="12.75" customHeight="1">
      <c r="A241" s="29" t="s">
        <v>42</v>
      </c>
      <c r="B241" s="30" t="s">
        <v>292</v>
      </c>
      <c r="C241" s="30" t="s">
        <v>293</v>
      </c>
      <c r="D241" s="29" t="s">
        <v>44</v>
      </c>
      <c r="E241" s="31" t="s">
        <v>294</v>
      </c>
      <c r="F241" s="32" t="s">
        <v>125</v>
      </c>
      <c r="G241" s="33">
        <v>63.5</v>
      </c>
      <c r="H241" s="34">
        <v>0</v>
      </c>
      <c r="I241" s="34">
        <f>ROUND(ROUND(H241,2)*ROUND(G241,3),2)</f>
        <v>0</v>
      </c>
      <c r="O241" s="8">
        <f>(I241*21)/100</f>
        <v>0</v>
      </c>
      <c r="P241" s="8" t="s">
        <v>18</v>
      </c>
    </row>
    <row r="242" spans="1:5" ht="12.75" customHeight="1">
      <c r="A242" s="35" t="s">
        <v>47</v>
      </c>
      <c r="E242" s="36" t="s">
        <v>44</v>
      </c>
    </row>
    <row r="243" spans="1:5" ht="12.75" customHeight="1">
      <c r="A243" s="37" t="s">
        <v>49</v>
      </c>
      <c r="E243" s="38" t="s">
        <v>44</v>
      </c>
    </row>
    <row r="244" spans="1:5" ht="165.75" customHeight="1">
      <c r="A244" s="8" t="s">
        <v>51</v>
      </c>
      <c r="E244" s="36" t="s">
        <v>288</v>
      </c>
    </row>
    <row r="245" spans="1:16" ht="12.75" customHeight="1">
      <c r="A245" s="29" t="s">
        <v>42</v>
      </c>
      <c r="B245" s="30" t="s">
        <v>295</v>
      </c>
      <c r="C245" s="30" t="s">
        <v>296</v>
      </c>
      <c r="D245" s="29" t="s">
        <v>44</v>
      </c>
      <c r="E245" s="31" t="s">
        <v>297</v>
      </c>
      <c r="F245" s="32" t="s">
        <v>84</v>
      </c>
      <c r="G245" s="33">
        <v>3</v>
      </c>
      <c r="H245" s="34">
        <v>0</v>
      </c>
      <c r="I245" s="34">
        <f>ROUND(ROUND(H245,2)*ROUND(G245,3),2)</f>
        <v>0</v>
      </c>
      <c r="O245" s="8">
        <f>(I245*21)/100</f>
        <v>0</v>
      </c>
      <c r="P245" s="8" t="s">
        <v>18</v>
      </c>
    </row>
    <row r="246" spans="1:5" ht="12.75" customHeight="1">
      <c r="A246" s="35" t="s">
        <v>47</v>
      </c>
      <c r="E246" s="36" t="s">
        <v>44</v>
      </c>
    </row>
    <row r="247" spans="1:5" ht="12.75" customHeight="1">
      <c r="A247" s="37" t="s">
        <v>49</v>
      </c>
      <c r="E247" s="38" t="s">
        <v>44</v>
      </c>
    </row>
    <row r="248" spans="1:5" ht="191.25" customHeight="1">
      <c r="A248" s="8" t="s">
        <v>51</v>
      </c>
      <c r="E248" s="36" t="s">
        <v>298</v>
      </c>
    </row>
    <row r="249" spans="1:16" ht="12.75" customHeight="1">
      <c r="A249" s="29" t="s">
        <v>42</v>
      </c>
      <c r="B249" s="30" t="s">
        <v>299</v>
      </c>
      <c r="C249" s="30" t="s">
        <v>300</v>
      </c>
      <c r="D249" s="29" t="s">
        <v>44</v>
      </c>
      <c r="E249" s="31" t="s">
        <v>301</v>
      </c>
      <c r="F249" s="32" t="s">
        <v>84</v>
      </c>
      <c r="G249" s="33">
        <v>7</v>
      </c>
      <c r="H249" s="34">
        <v>0</v>
      </c>
      <c r="I249" s="34">
        <f>ROUND(ROUND(H249,2)*ROUND(G249,3),2)</f>
        <v>0</v>
      </c>
      <c r="O249" s="8">
        <f>(I249*21)/100</f>
        <v>0</v>
      </c>
      <c r="P249" s="8" t="s">
        <v>18</v>
      </c>
    </row>
    <row r="250" spans="1:5" ht="12.75" customHeight="1">
      <c r="A250" s="35" t="s">
        <v>47</v>
      </c>
      <c r="E250" s="36" t="s">
        <v>44</v>
      </c>
    </row>
    <row r="251" spans="1:5" ht="12.75" customHeight="1">
      <c r="A251" s="37" t="s">
        <v>49</v>
      </c>
      <c r="E251" s="38" t="s">
        <v>44</v>
      </c>
    </row>
    <row r="252" spans="1:5" ht="63.75" customHeight="1">
      <c r="A252" s="8" t="s">
        <v>51</v>
      </c>
      <c r="E252" s="36" t="s">
        <v>302</v>
      </c>
    </row>
    <row r="253" spans="1:16" ht="12.75" customHeight="1">
      <c r="A253" s="29" t="s">
        <v>42</v>
      </c>
      <c r="B253" s="30" t="s">
        <v>303</v>
      </c>
      <c r="C253" s="30" t="s">
        <v>304</v>
      </c>
      <c r="D253" s="29" t="s">
        <v>44</v>
      </c>
      <c r="E253" s="31" t="s">
        <v>305</v>
      </c>
      <c r="F253" s="32" t="s">
        <v>84</v>
      </c>
      <c r="G253" s="33">
        <v>2</v>
      </c>
      <c r="H253" s="34">
        <v>0</v>
      </c>
      <c r="I253" s="34">
        <f>ROUND(ROUND(H253,2)*ROUND(G253,3),2)</f>
        <v>0</v>
      </c>
      <c r="O253" s="8">
        <f>(I253*21)/100</f>
        <v>0</v>
      </c>
      <c r="P253" s="8" t="s">
        <v>18</v>
      </c>
    </row>
    <row r="254" spans="1:5" ht="12.75" customHeight="1">
      <c r="A254" s="35" t="s">
        <v>47</v>
      </c>
      <c r="E254" s="36" t="s">
        <v>44</v>
      </c>
    </row>
    <row r="255" spans="1:5" ht="12.75" customHeight="1">
      <c r="A255" s="37" t="s">
        <v>49</v>
      </c>
      <c r="E255" s="38" t="s">
        <v>44</v>
      </c>
    </row>
    <row r="256" spans="1:5" ht="25.5" customHeight="1">
      <c r="A256" s="8" t="s">
        <v>51</v>
      </c>
      <c r="E256" s="36" t="s">
        <v>306</v>
      </c>
    </row>
    <row r="257" spans="1:16" ht="12.75" customHeight="1">
      <c r="A257" s="29" t="s">
        <v>42</v>
      </c>
      <c r="B257" s="30" t="s">
        <v>307</v>
      </c>
      <c r="C257" s="30" t="s">
        <v>308</v>
      </c>
      <c r="D257" s="29" t="s">
        <v>44</v>
      </c>
      <c r="E257" s="31" t="s">
        <v>309</v>
      </c>
      <c r="F257" s="32" t="s">
        <v>84</v>
      </c>
      <c r="G257" s="33">
        <v>2</v>
      </c>
      <c r="H257" s="34">
        <v>0</v>
      </c>
      <c r="I257" s="34">
        <f>ROUND(ROUND(H257,2)*ROUND(G257,3),2)</f>
        <v>0</v>
      </c>
      <c r="O257" s="8">
        <f>(I257*21)/100</f>
        <v>0</v>
      </c>
      <c r="P257" s="8" t="s">
        <v>18</v>
      </c>
    </row>
    <row r="258" spans="1:5" ht="12.75" customHeight="1">
      <c r="A258" s="35" t="s">
        <v>47</v>
      </c>
      <c r="E258" s="36" t="s">
        <v>44</v>
      </c>
    </row>
    <row r="259" spans="1:5" ht="12.75" customHeight="1">
      <c r="A259" s="37" t="s">
        <v>49</v>
      </c>
      <c r="E259" s="38" t="s">
        <v>44</v>
      </c>
    </row>
    <row r="260" spans="1:5" ht="25.5" customHeight="1">
      <c r="A260" s="8" t="s">
        <v>51</v>
      </c>
      <c r="E260" s="36" t="s">
        <v>310</v>
      </c>
    </row>
    <row r="261" spans="1:16" ht="12.75" customHeight="1">
      <c r="A261" s="29" t="s">
        <v>42</v>
      </c>
      <c r="B261" s="30" t="s">
        <v>311</v>
      </c>
      <c r="C261" s="30" t="s">
        <v>312</v>
      </c>
      <c r="D261" s="29" t="s">
        <v>44</v>
      </c>
      <c r="E261" s="31" t="s">
        <v>313</v>
      </c>
      <c r="F261" s="32" t="s">
        <v>84</v>
      </c>
      <c r="G261" s="33">
        <v>26</v>
      </c>
      <c r="H261" s="34">
        <v>0</v>
      </c>
      <c r="I261" s="34">
        <f>ROUND(ROUND(H261,2)*ROUND(G261,3),2)</f>
        <v>0</v>
      </c>
      <c r="O261" s="8">
        <f>(I261*21)/100</f>
        <v>0</v>
      </c>
      <c r="P261" s="8" t="s">
        <v>18</v>
      </c>
    </row>
    <row r="262" spans="1:5" ht="12.75" customHeight="1">
      <c r="A262" s="35" t="s">
        <v>47</v>
      </c>
      <c r="E262" s="36" t="s">
        <v>44</v>
      </c>
    </row>
    <row r="263" spans="1:5" ht="12.75" customHeight="1">
      <c r="A263" s="37" t="s">
        <v>49</v>
      </c>
      <c r="E263" s="38" t="s">
        <v>314</v>
      </c>
    </row>
    <row r="264" spans="1:5" ht="12.75" customHeight="1">
      <c r="A264" s="8" t="s">
        <v>51</v>
      </c>
      <c r="E264" s="36" t="s">
        <v>315</v>
      </c>
    </row>
    <row r="265" spans="1:9" ht="12.75" customHeight="1">
      <c r="A265" s="11" t="s">
        <v>40</v>
      </c>
      <c r="B265" s="11"/>
      <c r="C265" s="39" t="s">
        <v>38</v>
      </c>
      <c r="D265" s="11"/>
      <c r="E265" s="27" t="s">
        <v>316</v>
      </c>
      <c r="F265" s="11"/>
      <c r="G265" s="11"/>
      <c r="H265" s="11"/>
      <c r="I265" s="40">
        <f>0+I266+I270+I274+I278+I282+I286+I290+I294+I298+I302+I306+I310+I314+I318+I322+I326+I330+I334+I338</f>
        <v>0</v>
      </c>
    </row>
    <row r="266" spans="1:16" ht="12.75" customHeight="1">
      <c r="A266" s="29" t="s">
        <v>42</v>
      </c>
      <c r="B266" s="30" t="s">
        <v>317</v>
      </c>
      <c r="C266" s="30" t="s">
        <v>318</v>
      </c>
      <c r="D266" s="29" t="s">
        <v>44</v>
      </c>
      <c r="E266" s="31" t="s">
        <v>319</v>
      </c>
      <c r="F266" s="32" t="s">
        <v>125</v>
      </c>
      <c r="G266" s="33">
        <v>58</v>
      </c>
      <c r="H266" s="34">
        <v>0</v>
      </c>
      <c r="I266" s="34">
        <f>ROUND(ROUND(H266,2)*ROUND(G266,3),2)</f>
        <v>0</v>
      </c>
      <c r="O266" s="8">
        <f>(I266*21)/100</f>
        <v>0</v>
      </c>
      <c r="P266" s="8" t="s">
        <v>18</v>
      </c>
    </row>
    <row r="267" spans="1:5" ht="12.75" customHeight="1">
      <c r="A267" s="35" t="s">
        <v>47</v>
      </c>
      <c r="E267" s="36" t="s">
        <v>44</v>
      </c>
    </row>
    <row r="268" spans="1:5" ht="12.75" customHeight="1">
      <c r="A268" s="37" t="s">
        <v>49</v>
      </c>
      <c r="E268" s="38" t="s">
        <v>44</v>
      </c>
    </row>
    <row r="269" spans="1:5" ht="51" customHeight="1">
      <c r="A269" s="8" t="s">
        <v>51</v>
      </c>
      <c r="E269" s="36" t="s">
        <v>320</v>
      </c>
    </row>
    <row r="270" spans="1:16" ht="12.75" customHeight="1">
      <c r="A270" s="29" t="s">
        <v>42</v>
      </c>
      <c r="B270" s="30" t="s">
        <v>321</v>
      </c>
      <c r="C270" s="30" t="s">
        <v>322</v>
      </c>
      <c r="D270" s="29" t="s">
        <v>44</v>
      </c>
      <c r="E270" s="31" t="s">
        <v>323</v>
      </c>
      <c r="F270" s="32" t="s">
        <v>125</v>
      </c>
      <c r="G270" s="33">
        <v>45</v>
      </c>
      <c r="H270" s="34">
        <v>0</v>
      </c>
      <c r="I270" s="34">
        <f>ROUND(ROUND(H270,2)*ROUND(G270,3),2)</f>
        <v>0</v>
      </c>
      <c r="O270" s="8">
        <f>(I270*21)/100</f>
        <v>0</v>
      </c>
      <c r="P270" s="8" t="s">
        <v>18</v>
      </c>
    </row>
    <row r="271" spans="1:5" ht="12.75" customHeight="1">
      <c r="A271" s="35" t="s">
        <v>47</v>
      </c>
      <c r="E271" s="36" t="s">
        <v>126</v>
      </c>
    </row>
    <row r="272" spans="1:5" ht="12.75" customHeight="1">
      <c r="A272" s="37" t="s">
        <v>49</v>
      </c>
      <c r="E272" s="38" t="s">
        <v>44</v>
      </c>
    </row>
    <row r="273" spans="1:5" ht="38.25" customHeight="1">
      <c r="A273" s="8" t="s">
        <v>51</v>
      </c>
      <c r="E273" s="36" t="s">
        <v>324</v>
      </c>
    </row>
    <row r="274" spans="1:16" ht="12.75" customHeight="1">
      <c r="A274" s="29" t="s">
        <v>42</v>
      </c>
      <c r="B274" s="30" t="s">
        <v>325</v>
      </c>
      <c r="C274" s="30" t="s">
        <v>326</v>
      </c>
      <c r="D274" s="29" t="s">
        <v>44</v>
      </c>
      <c r="E274" s="31" t="s">
        <v>327</v>
      </c>
      <c r="F274" s="32" t="s">
        <v>84</v>
      </c>
      <c r="G274" s="33">
        <v>1</v>
      </c>
      <c r="H274" s="34">
        <v>0</v>
      </c>
      <c r="I274" s="34">
        <f>ROUND(ROUND(H274,2)*ROUND(G274,3),2)</f>
        <v>0</v>
      </c>
      <c r="O274" s="8">
        <f>(I274*21)/100</f>
        <v>0</v>
      </c>
      <c r="P274" s="8" t="s">
        <v>18</v>
      </c>
    </row>
    <row r="275" spans="1:5" ht="12.75" customHeight="1">
      <c r="A275" s="35" t="s">
        <v>47</v>
      </c>
      <c r="E275" s="36" t="s">
        <v>126</v>
      </c>
    </row>
    <row r="276" spans="1:5" ht="12.75" customHeight="1">
      <c r="A276" s="37" t="s">
        <v>49</v>
      </c>
      <c r="E276" s="38" t="s">
        <v>44</v>
      </c>
    </row>
    <row r="277" spans="1:5" ht="12.75" customHeight="1">
      <c r="A277" s="8" t="s">
        <v>51</v>
      </c>
      <c r="E277" s="36" t="s">
        <v>328</v>
      </c>
    </row>
    <row r="278" spans="1:16" ht="12.75" customHeight="1">
      <c r="A278" s="29" t="s">
        <v>42</v>
      </c>
      <c r="B278" s="30" t="s">
        <v>329</v>
      </c>
      <c r="C278" s="30" t="s">
        <v>330</v>
      </c>
      <c r="D278" s="29" t="s">
        <v>44</v>
      </c>
      <c r="E278" s="31" t="s">
        <v>331</v>
      </c>
      <c r="F278" s="32" t="s">
        <v>84</v>
      </c>
      <c r="G278" s="33">
        <v>7</v>
      </c>
      <c r="H278" s="34">
        <v>0</v>
      </c>
      <c r="I278" s="34">
        <f>ROUND(ROUND(H278,2)*ROUND(G278,3),2)</f>
        <v>0</v>
      </c>
      <c r="O278" s="8">
        <f>(I278*21)/100</f>
        <v>0</v>
      </c>
      <c r="P278" s="8" t="s">
        <v>18</v>
      </c>
    </row>
    <row r="279" spans="1:5" ht="12.75" customHeight="1">
      <c r="A279" s="35" t="s">
        <v>47</v>
      </c>
      <c r="E279" s="36" t="s">
        <v>44</v>
      </c>
    </row>
    <row r="280" spans="1:5" ht="12.75" customHeight="1">
      <c r="A280" s="37" t="s">
        <v>49</v>
      </c>
      <c r="E280" s="38" t="s">
        <v>44</v>
      </c>
    </row>
    <row r="281" spans="1:5" ht="25.5" customHeight="1">
      <c r="A281" s="8" t="s">
        <v>51</v>
      </c>
      <c r="E281" s="36" t="s">
        <v>332</v>
      </c>
    </row>
    <row r="282" spans="1:16" ht="12.75" customHeight="1">
      <c r="A282" s="29" t="s">
        <v>42</v>
      </c>
      <c r="B282" s="30" t="s">
        <v>333</v>
      </c>
      <c r="C282" s="30" t="s">
        <v>334</v>
      </c>
      <c r="D282" s="29" t="s">
        <v>335</v>
      </c>
      <c r="E282" s="31" t="s">
        <v>336</v>
      </c>
      <c r="F282" s="32" t="s">
        <v>84</v>
      </c>
      <c r="G282" s="33">
        <v>2</v>
      </c>
      <c r="H282" s="34">
        <v>0</v>
      </c>
      <c r="I282" s="34">
        <f>ROUND(ROUND(H282,2)*ROUND(G282,3),2)</f>
        <v>0</v>
      </c>
      <c r="O282" s="8">
        <f>(I282*21)/100</f>
        <v>0</v>
      </c>
      <c r="P282" s="8" t="s">
        <v>18</v>
      </c>
    </row>
    <row r="283" spans="1:5" ht="12.75" customHeight="1">
      <c r="A283" s="35" t="s">
        <v>47</v>
      </c>
      <c r="E283" s="36" t="s">
        <v>44</v>
      </c>
    </row>
    <row r="284" spans="1:5" ht="12.75" customHeight="1">
      <c r="A284" s="37" t="s">
        <v>49</v>
      </c>
      <c r="E284" s="38" t="s">
        <v>44</v>
      </c>
    </row>
    <row r="285" spans="1:5" ht="12.75" customHeight="1">
      <c r="A285" s="8" t="s">
        <v>51</v>
      </c>
      <c r="E285" s="36" t="s">
        <v>337</v>
      </c>
    </row>
    <row r="286" spans="1:16" ht="12.75" customHeight="1">
      <c r="A286" s="29" t="s">
        <v>42</v>
      </c>
      <c r="B286" s="30" t="s">
        <v>338</v>
      </c>
      <c r="C286" s="30" t="s">
        <v>339</v>
      </c>
      <c r="D286" s="29" t="s">
        <v>44</v>
      </c>
      <c r="E286" s="31" t="s">
        <v>340</v>
      </c>
      <c r="F286" s="32" t="s">
        <v>95</v>
      </c>
      <c r="G286" s="33">
        <v>15.75</v>
      </c>
      <c r="H286" s="34">
        <v>0</v>
      </c>
      <c r="I286" s="34">
        <f>ROUND(ROUND(H286,2)*ROUND(G286,3),2)</f>
        <v>0</v>
      </c>
      <c r="O286" s="8">
        <f>(I286*21)/100</f>
        <v>0</v>
      </c>
      <c r="P286" s="8" t="s">
        <v>18</v>
      </c>
    </row>
    <row r="287" spans="1:5" ht="12.75" customHeight="1">
      <c r="A287" s="35" t="s">
        <v>47</v>
      </c>
      <c r="E287" s="36" t="s">
        <v>44</v>
      </c>
    </row>
    <row r="288" spans="1:5" ht="12.75" customHeight="1">
      <c r="A288" s="37" t="s">
        <v>49</v>
      </c>
      <c r="E288" s="38" t="s">
        <v>341</v>
      </c>
    </row>
    <row r="289" spans="1:5" ht="38.25" customHeight="1">
      <c r="A289" s="8" t="s">
        <v>51</v>
      </c>
      <c r="E289" s="36" t="s">
        <v>342</v>
      </c>
    </row>
    <row r="290" spans="1:16" ht="12.75" customHeight="1">
      <c r="A290" s="29" t="s">
        <v>42</v>
      </c>
      <c r="B290" s="30" t="s">
        <v>343</v>
      </c>
      <c r="C290" s="30" t="s">
        <v>344</v>
      </c>
      <c r="D290" s="29" t="s">
        <v>44</v>
      </c>
      <c r="E290" s="31" t="s">
        <v>345</v>
      </c>
      <c r="F290" s="32" t="s">
        <v>67</v>
      </c>
      <c r="G290" s="33">
        <v>3.6</v>
      </c>
      <c r="H290" s="34">
        <v>0</v>
      </c>
      <c r="I290" s="34">
        <f>ROUND(ROUND(H290,2)*ROUND(G290,3),2)</f>
        <v>0</v>
      </c>
      <c r="O290" s="8">
        <f>(I290*21)/100</f>
        <v>0</v>
      </c>
      <c r="P290" s="8" t="s">
        <v>18</v>
      </c>
    </row>
    <row r="291" spans="1:5" ht="12.75" customHeight="1">
      <c r="A291" s="35" t="s">
        <v>47</v>
      </c>
      <c r="E291" s="36" t="s">
        <v>44</v>
      </c>
    </row>
    <row r="292" spans="1:5" ht="12.75" customHeight="1">
      <c r="A292" s="37" t="s">
        <v>49</v>
      </c>
      <c r="E292" s="38" t="s">
        <v>346</v>
      </c>
    </row>
    <row r="293" spans="1:5" ht="38.25" customHeight="1">
      <c r="A293" s="8" t="s">
        <v>51</v>
      </c>
      <c r="E293" s="36" t="s">
        <v>347</v>
      </c>
    </row>
    <row r="294" spans="1:16" ht="12.75" customHeight="1">
      <c r="A294" s="29" t="s">
        <v>42</v>
      </c>
      <c r="B294" s="30" t="s">
        <v>348</v>
      </c>
      <c r="C294" s="30" t="s">
        <v>349</v>
      </c>
      <c r="D294" s="29" t="s">
        <v>44</v>
      </c>
      <c r="E294" s="31" t="s">
        <v>350</v>
      </c>
      <c r="F294" s="32" t="s">
        <v>125</v>
      </c>
      <c r="G294" s="33">
        <v>390</v>
      </c>
      <c r="H294" s="34">
        <v>0</v>
      </c>
      <c r="I294" s="34">
        <f>ROUND(ROUND(H294,2)*ROUND(G294,3),2)</f>
        <v>0</v>
      </c>
      <c r="O294" s="8">
        <f>(I294*21)/100</f>
        <v>0</v>
      </c>
      <c r="P294" s="8" t="s">
        <v>18</v>
      </c>
    </row>
    <row r="295" spans="1:5" ht="12.75" customHeight="1">
      <c r="A295" s="35" t="s">
        <v>47</v>
      </c>
      <c r="E295" s="36" t="s">
        <v>44</v>
      </c>
    </row>
    <row r="296" spans="1:5" ht="12.75" customHeight="1">
      <c r="A296" s="37" t="s">
        <v>49</v>
      </c>
      <c r="E296" s="38" t="s">
        <v>44</v>
      </c>
    </row>
    <row r="297" spans="1:5" ht="38.25" customHeight="1">
      <c r="A297" s="8" t="s">
        <v>51</v>
      </c>
      <c r="E297" s="36" t="s">
        <v>351</v>
      </c>
    </row>
    <row r="298" spans="1:16" ht="12.75" customHeight="1">
      <c r="A298" s="29" t="s">
        <v>42</v>
      </c>
      <c r="B298" s="30" t="s">
        <v>352</v>
      </c>
      <c r="C298" s="30" t="s">
        <v>353</v>
      </c>
      <c r="D298" s="29" t="s">
        <v>44</v>
      </c>
      <c r="E298" s="31" t="s">
        <v>354</v>
      </c>
      <c r="F298" s="32" t="s">
        <v>125</v>
      </c>
      <c r="G298" s="33">
        <v>500</v>
      </c>
      <c r="H298" s="34">
        <v>0</v>
      </c>
      <c r="I298" s="34">
        <f>ROUND(ROUND(H298,2)*ROUND(G298,3),2)</f>
        <v>0</v>
      </c>
      <c r="O298" s="8">
        <f>(I298*21)/100</f>
        <v>0</v>
      </c>
      <c r="P298" s="8" t="s">
        <v>18</v>
      </c>
    </row>
    <row r="299" spans="1:5" ht="12.75" customHeight="1">
      <c r="A299" s="35" t="s">
        <v>47</v>
      </c>
      <c r="E299" s="36" t="s">
        <v>44</v>
      </c>
    </row>
    <row r="300" spans="1:5" ht="12.75" customHeight="1">
      <c r="A300" s="37" t="s">
        <v>49</v>
      </c>
      <c r="E300" s="38" t="s">
        <v>44</v>
      </c>
    </row>
    <row r="301" spans="1:5" ht="38.25" customHeight="1">
      <c r="A301" s="8" t="s">
        <v>51</v>
      </c>
      <c r="E301" s="36" t="s">
        <v>351</v>
      </c>
    </row>
    <row r="302" spans="1:16" ht="12.75" customHeight="1">
      <c r="A302" s="29" t="s">
        <v>42</v>
      </c>
      <c r="B302" s="30" t="s">
        <v>355</v>
      </c>
      <c r="C302" s="30" t="s">
        <v>356</v>
      </c>
      <c r="D302" s="29" t="s">
        <v>44</v>
      </c>
      <c r="E302" s="31" t="s">
        <v>357</v>
      </c>
      <c r="F302" s="32" t="s">
        <v>125</v>
      </c>
      <c r="G302" s="33">
        <v>121</v>
      </c>
      <c r="H302" s="34">
        <v>0</v>
      </c>
      <c r="I302" s="34">
        <f>ROUND(ROUND(H302,2)*ROUND(G302,3),2)</f>
        <v>0</v>
      </c>
      <c r="O302" s="8">
        <f>(I302*21)/100</f>
        <v>0</v>
      </c>
      <c r="P302" s="8" t="s">
        <v>18</v>
      </c>
    </row>
    <row r="303" spans="1:5" ht="12.75" customHeight="1">
      <c r="A303" s="35" t="s">
        <v>47</v>
      </c>
      <c r="E303" s="36" t="s">
        <v>44</v>
      </c>
    </row>
    <row r="304" spans="1:5" ht="12.75" customHeight="1">
      <c r="A304" s="37" t="s">
        <v>49</v>
      </c>
      <c r="E304" s="38" t="s">
        <v>44</v>
      </c>
    </row>
    <row r="305" spans="1:5" ht="12.75" customHeight="1">
      <c r="A305" s="8" t="s">
        <v>51</v>
      </c>
      <c r="E305" s="36" t="s">
        <v>358</v>
      </c>
    </row>
    <row r="306" spans="1:16" ht="12.75" customHeight="1">
      <c r="A306" s="29" t="s">
        <v>42</v>
      </c>
      <c r="B306" s="30" t="s">
        <v>359</v>
      </c>
      <c r="C306" s="30" t="s">
        <v>360</v>
      </c>
      <c r="D306" s="29" t="s">
        <v>44</v>
      </c>
      <c r="E306" s="31" t="s">
        <v>361</v>
      </c>
      <c r="F306" s="32" t="s">
        <v>125</v>
      </c>
      <c r="G306" s="33">
        <v>263</v>
      </c>
      <c r="H306" s="34">
        <v>0</v>
      </c>
      <c r="I306" s="34">
        <f>ROUND(ROUND(H306,2)*ROUND(G306,3),2)</f>
        <v>0</v>
      </c>
      <c r="O306" s="8">
        <f>(I306*21)/100</f>
        <v>0</v>
      </c>
      <c r="P306" s="8" t="s">
        <v>18</v>
      </c>
    </row>
    <row r="307" spans="1:5" ht="12.75" customHeight="1">
      <c r="A307" s="35" t="s">
        <v>47</v>
      </c>
      <c r="E307" s="36" t="s">
        <v>44</v>
      </c>
    </row>
    <row r="308" spans="1:5" ht="12.75" customHeight="1">
      <c r="A308" s="37" t="s">
        <v>49</v>
      </c>
      <c r="E308" s="38" t="s">
        <v>44</v>
      </c>
    </row>
    <row r="309" spans="1:5" ht="25.5" customHeight="1">
      <c r="A309" s="8" t="s">
        <v>51</v>
      </c>
      <c r="E309" s="36" t="s">
        <v>362</v>
      </c>
    </row>
    <row r="310" spans="1:16" ht="12.75" customHeight="1">
      <c r="A310" s="29" t="s">
        <v>42</v>
      </c>
      <c r="B310" s="30" t="s">
        <v>363</v>
      </c>
      <c r="C310" s="30" t="s">
        <v>364</v>
      </c>
      <c r="D310" s="29" t="s">
        <v>44</v>
      </c>
      <c r="E310" s="31" t="s">
        <v>365</v>
      </c>
      <c r="F310" s="32" t="s">
        <v>125</v>
      </c>
      <c r="G310" s="33">
        <v>7</v>
      </c>
      <c r="H310" s="34">
        <v>0</v>
      </c>
      <c r="I310" s="34">
        <f>ROUND(ROUND(H310,2)*ROUND(G310,3),2)</f>
        <v>0</v>
      </c>
      <c r="O310" s="8">
        <f>(I310*21)/100</f>
        <v>0</v>
      </c>
      <c r="P310" s="8" t="s">
        <v>18</v>
      </c>
    </row>
    <row r="311" spans="1:5" ht="12.75" customHeight="1">
      <c r="A311" s="35" t="s">
        <v>47</v>
      </c>
      <c r="E311" s="36" t="s">
        <v>44</v>
      </c>
    </row>
    <row r="312" spans="1:5" ht="12.75" customHeight="1">
      <c r="A312" s="37" t="s">
        <v>49</v>
      </c>
      <c r="E312" s="38" t="s">
        <v>44</v>
      </c>
    </row>
    <row r="313" spans="1:5" ht="63.75" customHeight="1">
      <c r="A313" s="8" t="s">
        <v>51</v>
      </c>
      <c r="E313" s="36" t="s">
        <v>366</v>
      </c>
    </row>
    <row r="314" spans="1:16" ht="12.75" customHeight="1">
      <c r="A314" s="29" t="s">
        <v>42</v>
      </c>
      <c r="B314" s="30" t="s">
        <v>367</v>
      </c>
      <c r="C314" s="30" t="s">
        <v>368</v>
      </c>
      <c r="D314" s="29" t="s">
        <v>44</v>
      </c>
      <c r="E314" s="31" t="s">
        <v>369</v>
      </c>
      <c r="F314" s="32" t="s">
        <v>95</v>
      </c>
      <c r="G314" s="33">
        <v>64</v>
      </c>
      <c r="H314" s="34">
        <v>0</v>
      </c>
      <c r="I314" s="34">
        <f>ROUND(ROUND(H314,2)*ROUND(G314,3),2)</f>
        <v>0</v>
      </c>
      <c r="O314" s="8">
        <f>(I314*21)/100</f>
        <v>0</v>
      </c>
      <c r="P314" s="8" t="s">
        <v>18</v>
      </c>
    </row>
    <row r="315" spans="1:5" ht="12.75" customHeight="1">
      <c r="A315" s="35" t="s">
        <v>47</v>
      </c>
      <c r="E315" s="36" t="s">
        <v>211</v>
      </c>
    </row>
    <row r="316" spans="1:5" ht="12.75" customHeight="1">
      <c r="A316" s="37" t="s">
        <v>49</v>
      </c>
      <c r="E316" s="38" t="s">
        <v>275</v>
      </c>
    </row>
    <row r="317" spans="1:5" ht="12.75" customHeight="1">
      <c r="A317" s="8" t="s">
        <v>51</v>
      </c>
      <c r="E317" s="36" t="s">
        <v>370</v>
      </c>
    </row>
    <row r="318" spans="1:16" ht="12.75" customHeight="1">
      <c r="A318" s="29" t="s">
        <v>42</v>
      </c>
      <c r="B318" s="30" t="s">
        <v>371</v>
      </c>
      <c r="C318" s="30" t="s">
        <v>372</v>
      </c>
      <c r="D318" s="29" t="s">
        <v>44</v>
      </c>
      <c r="E318" s="31" t="s">
        <v>373</v>
      </c>
      <c r="F318" s="32" t="s">
        <v>95</v>
      </c>
      <c r="G318" s="33">
        <v>60</v>
      </c>
      <c r="H318" s="34">
        <v>0</v>
      </c>
      <c r="I318" s="34">
        <f>ROUND(ROUND(H318,2)*ROUND(G318,3),2)</f>
        <v>0</v>
      </c>
      <c r="O318" s="8">
        <f>(I318*21)/100</f>
        <v>0</v>
      </c>
      <c r="P318" s="8" t="s">
        <v>18</v>
      </c>
    </row>
    <row r="319" spans="1:5" ht="12.75" customHeight="1">
      <c r="A319" s="35" t="s">
        <v>47</v>
      </c>
      <c r="E319" s="36" t="s">
        <v>374</v>
      </c>
    </row>
    <row r="320" spans="1:5" ht="12.75" customHeight="1">
      <c r="A320" s="37" t="s">
        <v>49</v>
      </c>
      <c r="E320" s="38" t="s">
        <v>375</v>
      </c>
    </row>
    <row r="321" spans="1:5" ht="12.75" customHeight="1">
      <c r="A321" s="8" t="s">
        <v>51</v>
      </c>
      <c r="E321" s="36" t="s">
        <v>370</v>
      </c>
    </row>
    <row r="322" spans="1:16" ht="12.75" customHeight="1">
      <c r="A322" s="29" t="s">
        <v>42</v>
      </c>
      <c r="B322" s="30" t="s">
        <v>376</v>
      </c>
      <c r="C322" s="30" t="s">
        <v>377</v>
      </c>
      <c r="D322" s="29" t="s">
        <v>44</v>
      </c>
      <c r="E322" s="31" t="s">
        <v>378</v>
      </c>
      <c r="F322" s="32" t="s">
        <v>95</v>
      </c>
      <c r="G322" s="33">
        <v>26</v>
      </c>
      <c r="H322" s="34">
        <v>0</v>
      </c>
      <c r="I322" s="34">
        <f>ROUND(ROUND(H322,2)*ROUND(G322,3),2)</f>
        <v>0</v>
      </c>
      <c r="O322" s="8">
        <f>(I322*21)/100</f>
        <v>0</v>
      </c>
      <c r="P322" s="8" t="s">
        <v>18</v>
      </c>
    </row>
    <row r="323" spans="1:5" ht="12.75" customHeight="1">
      <c r="A323" s="35" t="s">
        <v>47</v>
      </c>
      <c r="E323" s="36" t="s">
        <v>126</v>
      </c>
    </row>
    <row r="324" spans="1:5" ht="12.75" customHeight="1">
      <c r="A324" s="37" t="s">
        <v>49</v>
      </c>
      <c r="E324" s="38" t="s">
        <v>44</v>
      </c>
    </row>
    <row r="325" spans="1:5" ht="127.5" customHeight="1">
      <c r="A325" s="8" t="s">
        <v>51</v>
      </c>
      <c r="E325" s="36" t="s">
        <v>379</v>
      </c>
    </row>
    <row r="326" spans="1:16" ht="12.75" customHeight="1">
      <c r="A326" s="29" t="s">
        <v>42</v>
      </c>
      <c r="B326" s="30" t="s">
        <v>380</v>
      </c>
      <c r="C326" s="30" t="s">
        <v>381</v>
      </c>
      <c r="D326" s="29" t="s">
        <v>44</v>
      </c>
      <c r="E326" s="31" t="s">
        <v>382</v>
      </c>
      <c r="F326" s="32" t="s">
        <v>67</v>
      </c>
      <c r="G326" s="33">
        <v>2.5</v>
      </c>
      <c r="H326" s="34">
        <v>0</v>
      </c>
      <c r="I326" s="34">
        <f>ROUND(ROUND(H326,2)*ROUND(G326,3),2)</f>
        <v>0</v>
      </c>
      <c r="O326" s="8">
        <f>(I326*21)/100</f>
        <v>0</v>
      </c>
      <c r="P326" s="8" t="s">
        <v>18</v>
      </c>
    </row>
    <row r="327" spans="1:5" ht="12.75" customHeight="1">
      <c r="A327" s="35" t="s">
        <v>47</v>
      </c>
      <c r="E327" s="36" t="s">
        <v>383</v>
      </c>
    </row>
    <row r="328" spans="1:5" ht="12.75" customHeight="1">
      <c r="A328" s="37" t="s">
        <v>49</v>
      </c>
      <c r="E328" s="38" t="s">
        <v>44</v>
      </c>
    </row>
    <row r="329" spans="1:5" ht="25.5" customHeight="1">
      <c r="A329" s="8" t="s">
        <v>51</v>
      </c>
      <c r="E329" s="36" t="s">
        <v>384</v>
      </c>
    </row>
    <row r="330" spans="1:16" ht="12.75" customHeight="1">
      <c r="A330" s="29" t="s">
        <v>42</v>
      </c>
      <c r="B330" s="30" t="s">
        <v>385</v>
      </c>
      <c r="C330" s="30" t="s">
        <v>386</v>
      </c>
      <c r="D330" s="29" t="s">
        <v>44</v>
      </c>
      <c r="E330" s="31" t="s">
        <v>387</v>
      </c>
      <c r="F330" s="32" t="s">
        <v>67</v>
      </c>
      <c r="G330" s="33">
        <v>4.5</v>
      </c>
      <c r="H330" s="34">
        <v>0</v>
      </c>
      <c r="I330" s="34">
        <f>ROUND(ROUND(H330,2)*ROUND(G330,3),2)</f>
        <v>0</v>
      </c>
      <c r="O330" s="8">
        <f>(I330*21)/100</f>
        <v>0</v>
      </c>
      <c r="P330" s="8" t="s">
        <v>18</v>
      </c>
    </row>
    <row r="331" spans="1:5" ht="12.75" customHeight="1">
      <c r="A331" s="35" t="s">
        <v>47</v>
      </c>
      <c r="E331" s="36" t="s">
        <v>388</v>
      </c>
    </row>
    <row r="332" spans="1:5" ht="12.75" customHeight="1">
      <c r="A332" s="37" t="s">
        <v>49</v>
      </c>
      <c r="E332" s="38" t="s">
        <v>44</v>
      </c>
    </row>
    <row r="333" spans="1:5" ht="25.5" customHeight="1">
      <c r="A333" s="8" t="s">
        <v>51</v>
      </c>
      <c r="E333" s="36" t="s">
        <v>384</v>
      </c>
    </row>
    <row r="334" spans="1:16" ht="12.75" customHeight="1">
      <c r="A334" s="29" t="s">
        <v>42</v>
      </c>
      <c r="B334" s="30" t="s">
        <v>389</v>
      </c>
      <c r="C334" s="30" t="s">
        <v>390</v>
      </c>
      <c r="D334" s="29" t="s">
        <v>44</v>
      </c>
      <c r="E334" s="31" t="s">
        <v>391</v>
      </c>
      <c r="F334" s="32" t="s">
        <v>67</v>
      </c>
      <c r="G334" s="33">
        <v>13.1</v>
      </c>
      <c r="H334" s="34">
        <v>0</v>
      </c>
      <c r="I334" s="34">
        <f>ROUND(ROUND(H334,2)*ROUND(G334,3),2)</f>
        <v>0</v>
      </c>
      <c r="O334" s="8">
        <f>(I334*21)/100</f>
        <v>0</v>
      </c>
      <c r="P334" s="8" t="s">
        <v>18</v>
      </c>
    </row>
    <row r="335" spans="1:5" ht="12.75" customHeight="1">
      <c r="A335" s="35" t="s">
        <v>47</v>
      </c>
      <c r="E335" s="36" t="s">
        <v>44</v>
      </c>
    </row>
    <row r="336" spans="1:5" ht="51" customHeight="1">
      <c r="A336" s="37" t="s">
        <v>49</v>
      </c>
      <c r="E336" s="38" t="s">
        <v>392</v>
      </c>
    </row>
    <row r="337" spans="1:5" ht="25.5" customHeight="1">
      <c r="A337" s="8" t="s">
        <v>51</v>
      </c>
      <c r="E337" s="36" t="s">
        <v>384</v>
      </c>
    </row>
    <row r="338" spans="1:16" ht="12.75" customHeight="1">
      <c r="A338" s="29" t="s">
        <v>42</v>
      </c>
      <c r="B338" s="30" t="s">
        <v>393</v>
      </c>
      <c r="C338" s="30" t="s">
        <v>394</v>
      </c>
      <c r="D338" s="29" t="s">
        <v>44</v>
      </c>
      <c r="E338" s="31" t="s">
        <v>395</v>
      </c>
      <c r="F338" s="32" t="s">
        <v>46</v>
      </c>
      <c r="G338" s="33">
        <v>3.41</v>
      </c>
      <c r="H338" s="34">
        <v>0</v>
      </c>
      <c r="I338" s="34">
        <f>ROUND(ROUND(H338,2)*ROUND(G338,3),2)</f>
        <v>0</v>
      </c>
      <c r="O338" s="8">
        <f>(I338*21)/100</f>
        <v>0</v>
      </c>
      <c r="P338" s="8" t="s">
        <v>18</v>
      </c>
    </row>
    <row r="339" spans="1:5" ht="25.5" customHeight="1">
      <c r="A339" s="35" t="s">
        <v>47</v>
      </c>
      <c r="E339" s="36" t="s">
        <v>396</v>
      </c>
    </row>
    <row r="340" spans="1:5" ht="12.75" customHeight="1">
      <c r="A340" s="37" t="s">
        <v>49</v>
      </c>
      <c r="E340" s="38" t="s">
        <v>397</v>
      </c>
    </row>
    <row r="341" spans="1:5" ht="25.5" customHeight="1">
      <c r="A341" s="8" t="s">
        <v>51</v>
      </c>
      <c r="E341" s="36" t="s">
        <v>384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086614173228347" right="0.3937007874015748" top="0.7874015748031497" bottom="0.5905511811023623" header="0.5118110236220472" footer="0.5118110236220472"/>
  <pageSetup fitToHeight="10" fitToWidth="1"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workbookViewId="0" topLeftCell="B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8" hidden="1" customWidth="1"/>
    <col min="2" max="2" width="11.7109375" style="8" customWidth="1"/>
    <col min="3" max="3" width="14.7109375" style="8" customWidth="1"/>
    <col min="4" max="4" width="9.7109375" style="8" customWidth="1"/>
    <col min="5" max="5" width="70.7109375" style="8" customWidth="1"/>
    <col min="6" max="6" width="11.7109375" style="8" customWidth="1"/>
    <col min="7" max="9" width="16.7109375" style="8" customWidth="1"/>
    <col min="10" max="14" width="8.8515625" style="8" customWidth="1"/>
    <col min="15" max="16" width="9.140625" style="8" hidden="1" customWidth="1"/>
    <col min="17" max="256" width="8.8515625" style="8" customWidth="1"/>
    <col min="257" max="257" width="9.140625" style="8" hidden="1" customWidth="1"/>
    <col min="258" max="258" width="11.7109375" style="8" customWidth="1"/>
    <col min="259" max="259" width="14.7109375" style="8" customWidth="1"/>
    <col min="260" max="260" width="9.7109375" style="8" customWidth="1"/>
    <col min="261" max="261" width="70.7109375" style="8" customWidth="1"/>
    <col min="262" max="262" width="11.7109375" style="8" customWidth="1"/>
    <col min="263" max="265" width="16.7109375" style="8" customWidth="1"/>
    <col min="266" max="270" width="8.8515625" style="8" customWidth="1"/>
    <col min="271" max="272" width="9.140625" style="8" hidden="1" customWidth="1"/>
    <col min="273" max="512" width="8.8515625" style="8" customWidth="1"/>
    <col min="513" max="513" width="9.140625" style="8" hidden="1" customWidth="1"/>
    <col min="514" max="514" width="11.7109375" style="8" customWidth="1"/>
    <col min="515" max="515" width="14.7109375" style="8" customWidth="1"/>
    <col min="516" max="516" width="9.7109375" style="8" customWidth="1"/>
    <col min="517" max="517" width="70.7109375" style="8" customWidth="1"/>
    <col min="518" max="518" width="11.7109375" style="8" customWidth="1"/>
    <col min="519" max="521" width="16.7109375" style="8" customWidth="1"/>
    <col min="522" max="526" width="8.8515625" style="8" customWidth="1"/>
    <col min="527" max="528" width="9.140625" style="8" hidden="1" customWidth="1"/>
    <col min="529" max="768" width="8.8515625" style="8" customWidth="1"/>
    <col min="769" max="769" width="9.140625" style="8" hidden="1" customWidth="1"/>
    <col min="770" max="770" width="11.7109375" style="8" customWidth="1"/>
    <col min="771" max="771" width="14.7109375" style="8" customWidth="1"/>
    <col min="772" max="772" width="9.7109375" style="8" customWidth="1"/>
    <col min="773" max="773" width="70.7109375" style="8" customWidth="1"/>
    <col min="774" max="774" width="11.7109375" style="8" customWidth="1"/>
    <col min="775" max="777" width="16.7109375" style="8" customWidth="1"/>
    <col min="778" max="782" width="8.8515625" style="8" customWidth="1"/>
    <col min="783" max="784" width="9.140625" style="8" hidden="1" customWidth="1"/>
    <col min="785" max="1024" width="8.8515625" style="8" customWidth="1"/>
    <col min="1025" max="1025" width="9.140625" style="8" hidden="1" customWidth="1"/>
    <col min="1026" max="1026" width="11.7109375" style="8" customWidth="1"/>
    <col min="1027" max="1027" width="14.7109375" style="8" customWidth="1"/>
    <col min="1028" max="1028" width="9.7109375" style="8" customWidth="1"/>
    <col min="1029" max="1029" width="70.7109375" style="8" customWidth="1"/>
    <col min="1030" max="1030" width="11.7109375" style="8" customWidth="1"/>
    <col min="1031" max="1033" width="16.7109375" style="8" customWidth="1"/>
    <col min="1034" max="1038" width="8.8515625" style="8" customWidth="1"/>
    <col min="1039" max="1040" width="9.140625" style="8" hidden="1" customWidth="1"/>
    <col min="1041" max="1280" width="8.8515625" style="8" customWidth="1"/>
    <col min="1281" max="1281" width="9.140625" style="8" hidden="1" customWidth="1"/>
    <col min="1282" max="1282" width="11.7109375" style="8" customWidth="1"/>
    <col min="1283" max="1283" width="14.7109375" style="8" customWidth="1"/>
    <col min="1284" max="1284" width="9.7109375" style="8" customWidth="1"/>
    <col min="1285" max="1285" width="70.7109375" style="8" customWidth="1"/>
    <col min="1286" max="1286" width="11.7109375" style="8" customWidth="1"/>
    <col min="1287" max="1289" width="16.7109375" style="8" customWidth="1"/>
    <col min="1290" max="1294" width="8.8515625" style="8" customWidth="1"/>
    <col min="1295" max="1296" width="9.140625" style="8" hidden="1" customWidth="1"/>
    <col min="1297" max="1536" width="8.8515625" style="8" customWidth="1"/>
    <col min="1537" max="1537" width="9.140625" style="8" hidden="1" customWidth="1"/>
    <col min="1538" max="1538" width="11.7109375" style="8" customWidth="1"/>
    <col min="1539" max="1539" width="14.7109375" style="8" customWidth="1"/>
    <col min="1540" max="1540" width="9.7109375" style="8" customWidth="1"/>
    <col min="1541" max="1541" width="70.7109375" style="8" customWidth="1"/>
    <col min="1542" max="1542" width="11.7109375" style="8" customWidth="1"/>
    <col min="1543" max="1545" width="16.7109375" style="8" customWidth="1"/>
    <col min="1546" max="1550" width="8.8515625" style="8" customWidth="1"/>
    <col min="1551" max="1552" width="9.140625" style="8" hidden="1" customWidth="1"/>
    <col min="1553" max="1792" width="8.8515625" style="8" customWidth="1"/>
    <col min="1793" max="1793" width="9.140625" style="8" hidden="1" customWidth="1"/>
    <col min="1794" max="1794" width="11.7109375" style="8" customWidth="1"/>
    <col min="1795" max="1795" width="14.7109375" style="8" customWidth="1"/>
    <col min="1796" max="1796" width="9.7109375" style="8" customWidth="1"/>
    <col min="1797" max="1797" width="70.7109375" style="8" customWidth="1"/>
    <col min="1798" max="1798" width="11.7109375" style="8" customWidth="1"/>
    <col min="1799" max="1801" width="16.7109375" style="8" customWidth="1"/>
    <col min="1802" max="1806" width="8.8515625" style="8" customWidth="1"/>
    <col min="1807" max="1808" width="9.140625" style="8" hidden="1" customWidth="1"/>
    <col min="1809" max="2048" width="8.8515625" style="8" customWidth="1"/>
    <col min="2049" max="2049" width="9.140625" style="8" hidden="1" customWidth="1"/>
    <col min="2050" max="2050" width="11.7109375" style="8" customWidth="1"/>
    <col min="2051" max="2051" width="14.7109375" style="8" customWidth="1"/>
    <col min="2052" max="2052" width="9.7109375" style="8" customWidth="1"/>
    <col min="2053" max="2053" width="70.7109375" style="8" customWidth="1"/>
    <col min="2054" max="2054" width="11.7109375" style="8" customWidth="1"/>
    <col min="2055" max="2057" width="16.7109375" style="8" customWidth="1"/>
    <col min="2058" max="2062" width="8.8515625" style="8" customWidth="1"/>
    <col min="2063" max="2064" width="9.140625" style="8" hidden="1" customWidth="1"/>
    <col min="2065" max="2304" width="8.8515625" style="8" customWidth="1"/>
    <col min="2305" max="2305" width="9.140625" style="8" hidden="1" customWidth="1"/>
    <col min="2306" max="2306" width="11.7109375" style="8" customWidth="1"/>
    <col min="2307" max="2307" width="14.7109375" style="8" customWidth="1"/>
    <col min="2308" max="2308" width="9.7109375" style="8" customWidth="1"/>
    <col min="2309" max="2309" width="70.7109375" style="8" customWidth="1"/>
    <col min="2310" max="2310" width="11.7109375" style="8" customWidth="1"/>
    <col min="2311" max="2313" width="16.7109375" style="8" customWidth="1"/>
    <col min="2314" max="2318" width="8.8515625" style="8" customWidth="1"/>
    <col min="2319" max="2320" width="9.140625" style="8" hidden="1" customWidth="1"/>
    <col min="2321" max="2560" width="8.8515625" style="8" customWidth="1"/>
    <col min="2561" max="2561" width="9.140625" style="8" hidden="1" customWidth="1"/>
    <col min="2562" max="2562" width="11.7109375" style="8" customWidth="1"/>
    <col min="2563" max="2563" width="14.7109375" style="8" customWidth="1"/>
    <col min="2564" max="2564" width="9.7109375" style="8" customWidth="1"/>
    <col min="2565" max="2565" width="70.7109375" style="8" customWidth="1"/>
    <col min="2566" max="2566" width="11.7109375" style="8" customWidth="1"/>
    <col min="2567" max="2569" width="16.7109375" style="8" customWidth="1"/>
    <col min="2570" max="2574" width="8.8515625" style="8" customWidth="1"/>
    <col min="2575" max="2576" width="9.140625" style="8" hidden="1" customWidth="1"/>
    <col min="2577" max="2816" width="8.8515625" style="8" customWidth="1"/>
    <col min="2817" max="2817" width="9.140625" style="8" hidden="1" customWidth="1"/>
    <col min="2818" max="2818" width="11.7109375" style="8" customWidth="1"/>
    <col min="2819" max="2819" width="14.7109375" style="8" customWidth="1"/>
    <col min="2820" max="2820" width="9.7109375" style="8" customWidth="1"/>
    <col min="2821" max="2821" width="70.7109375" style="8" customWidth="1"/>
    <col min="2822" max="2822" width="11.7109375" style="8" customWidth="1"/>
    <col min="2823" max="2825" width="16.7109375" style="8" customWidth="1"/>
    <col min="2826" max="2830" width="8.8515625" style="8" customWidth="1"/>
    <col min="2831" max="2832" width="9.140625" style="8" hidden="1" customWidth="1"/>
    <col min="2833" max="3072" width="8.8515625" style="8" customWidth="1"/>
    <col min="3073" max="3073" width="9.140625" style="8" hidden="1" customWidth="1"/>
    <col min="3074" max="3074" width="11.7109375" style="8" customWidth="1"/>
    <col min="3075" max="3075" width="14.7109375" style="8" customWidth="1"/>
    <col min="3076" max="3076" width="9.7109375" style="8" customWidth="1"/>
    <col min="3077" max="3077" width="70.7109375" style="8" customWidth="1"/>
    <col min="3078" max="3078" width="11.7109375" style="8" customWidth="1"/>
    <col min="3079" max="3081" width="16.7109375" style="8" customWidth="1"/>
    <col min="3082" max="3086" width="8.8515625" style="8" customWidth="1"/>
    <col min="3087" max="3088" width="9.140625" style="8" hidden="1" customWidth="1"/>
    <col min="3089" max="3328" width="8.8515625" style="8" customWidth="1"/>
    <col min="3329" max="3329" width="9.140625" style="8" hidden="1" customWidth="1"/>
    <col min="3330" max="3330" width="11.7109375" style="8" customWidth="1"/>
    <col min="3331" max="3331" width="14.7109375" style="8" customWidth="1"/>
    <col min="3332" max="3332" width="9.7109375" style="8" customWidth="1"/>
    <col min="3333" max="3333" width="70.7109375" style="8" customWidth="1"/>
    <col min="3334" max="3334" width="11.7109375" style="8" customWidth="1"/>
    <col min="3335" max="3337" width="16.7109375" style="8" customWidth="1"/>
    <col min="3338" max="3342" width="8.8515625" style="8" customWidth="1"/>
    <col min="3343" max="3344" width="9.140625" style="8" hidden="1" customWidth="1"/>
    <col min="3345" max="3584" width="8.8515625" style="8" customWidth="1"/>
    <col min="3585" max="3585" width="9.140625" style="8" hidden="1" customWidth="1"/>
    <col min="3586" max="3586" width="11.7109375" style="8" customWidth="1"/>
    <col min="3587" max="3587" width="14.7109375" style="8" customWidth="1"/>
    <col min="3588" max="3588" width="9.7109375" style="8" customWidth="1"/>
    <col min="3589" max="3589" width="70.7109375" style="8" customWidth="1"/>
    <col min="3590" max="3590" width="11.7109375" style="8" customWidth="1"/>
    <col min="3591" max="3593" width="16.7109375" style="8" customWidth="1"/>
    <col min="3594" max="3598" width="8.8515625" style="8" customWidth="1"/>
    <col min="3599" max="3600" width="9.140625" style="8" hidden="1" customWidth="1"/>
    <col min="3601" max="3840" width="8.8515625" style="8" customWidth="1"/>
    <col min="3841" max="3841" width="9.140625" style="8" hidden="1" customWidth="1"/>
    <col min="3842" max="3842" width="11.7109375" style="8" customWidth="1"/>
    <col min="3843" max="3843" width="14.7109375" style="8" customWidth="1"/>
    <col min="3844" max="3844" width="9.7109375" style="8" customWidth="1"/>
    <col min="3845" max="3845" width="70.7109375" style="8" customWidth="1"/>
    <col min="3846" max="3846" width="11.7109375" style="8" customWidth="1"/>
    <col min="3847" max="3849" width="16.7109375" style="8" customWidth="1"/>
    <col min="3850" max="3854" width="8.8515625" style="8" customWidth="1"/>
    <col min="3855" max="3856" width="9.140625" style="8" hidden="1" customWidth="1"/>
    <col min="3857" max="4096" width="8.8515625" style="8" customWidth="1"/>
    <col min="4097" max="4097" width="9.140625" style="8" hidden="1" customWidth="1"/>
    <col min="4098" max="4098" width="11.7109375" style="8" customWidth="1"/>
    <col min="4099" max="4099" width="14.7109375" style="8" customWidth="1"/>
    <col min="4100" max="4100" width="9.7109375" style="8" customWidth="1"/>
    <col min="4101" max="4101" width="70.7109375" style="8" customWidth="1"/>
    <col min="4102" max="4102" width="11.7109375" style="8" customWidth="1"/>
    <col min="4103" max="4105" width="16.7109375" style="8" customWidth="1"/>
    <col min="4106" max="4110" width="8.8515625" style="8" customWidth="1"/>
    <col min="4111" max="4112" width="9.140625" style="8" hidden="1" customWidth="1"/>
    <col min="4113" max="4352" width="8.8515625" style="8" customWidth="1"/>
    <col min="4353" max="4353" width="9.140625" style="8" hidden="1" customWidth="1"/>
    <col min="4354" max="4354" width="11.7109375" style="8" customWidth="1"/>
    <col min="4355" max="4355" width="14.7109375" style="8" customWidth="1"/>
    <col min="4356" max="4356" width="9.7109375" style="8" customWidth="1"/>
    <col min="4357" max="4357" width="70.7109375" style="8" customWidth="1"/>
    <col min="4358" max="4358" width="11.7109375" style="8" customWidth="1"/>
    <col min="4359" max="4361" width="16.7109375" style="8" customWidth="1"/>
    <col min="4362" max="4366" width="8.8515625" style="8" customWidth="1"/>
    <col min="4367" max="4368" width="9.140625" style="8" hidden="1" customWidth="1"/>
    <col min="4369" max="4608" width="8.8515625" style="8" customWidth="1"/>
    <col min="4609" max="4609" width="9.140625" style="8" hidden="1" customWidth="1"/>
    <col min="4610" max="4610" width="11.7109375" style="8" customWidth="1"/>
    <col min="4611" max="4611" width="14.7109375" style="8" customWidth="1"/>
    <col min="4612" max="4612" width="9.7109375" style="8" customWidth="1"/>
    <col min="4613" max="4613" width="70.7109375" style="8" customWidth="1"/>
    <col min="4614" max="4614" width="11.7109375" style="8" customWidth="1"/>
    <col min="4615" max="4617" width="16.7109375" style="8" customWidth="1"/>
    <col min="4618" max="4622" width="8.8515625" style="8" customWidth="1"/>
    <col min="4623" max="4624" width="9.140625" style="8" hidden="1" customWidth="1"/>
    <col min="4625" max="4864" width="8.8515625" style="8" customWidth="1"/>
    <col min="4865" max="4865" width="9.140625" style="8" hidden="1" customWidth="1"/>
    <col min="4866" max="4866" width="11.7109375" style="8" customWidth="1"/>
    <col min="4867" max="4867" width="14.7109375" style="8" customWidth="1"/>
    <col min="4868" max="4868" width="9.7109375" style="8" customWidth="1"/>
    <col min="4869" max="4869" width="70.7109375" style="8" customWidth="1"/>
    <col min="4870" max="4870" width="11.7109375" style="8" customWidth="1"/>
    <col min="4871" max="4873" width="16.7109375" style="8" customWidth="1"/>
    <col min="4874" max="4878" width="8.8515625" style="8" customWidth="1"/>
    <col min="4879" max="4880" width="9.140625" style="8" hidden="1" customWidth="1"/>
    <col min="4881" max="5120" width="8.8515625" style="8" customWidth="1"/>
    <col min="5121" max="5121" width="9.140625" style="8" hidden="1" customWidth="1"/>
    <col min="5122" max="5122" width="11.7109375" style="8" customWidth="1"/>
    <col min="5123" max="5123" width="14.7109375" style="8" customWidth="1"/>
    <col min="5124" max="5124" width="9.7109375" style="8" customWidth="1"/>
    <col min="5125" max="5125" width="70.7109375" style="8" customWidth="1"/>
    <col min="5126" max="5126" width="11.7109375" style="8" customWidth="1"/>
    <col min="5127" max="5129" width="16.7109375" style="8" customWidth="1"/>
    <col min="5130" max="5134" width="8.8515625" style="8" customWidth="1"/>
    <col min="5135" max="5136" width="9.140625" style="8" hidden="1" customWidth="1"/>
    <col min="5137" max="5376" width="8.8515625" style="8" customWidth="1"/>
    <col min="5377" max="5377" width="9.140625" style="8" hidden="1" customWidth="1"/>
    <col min="5378" max="5378" width="11.7109375" style="8" customWidth="1"/>
    <col min="5379" max="5379" width="14.7109375" style="8" customWidth="1"/>
    <col min="5380" max="5380" width="9.7109375" style="8" customWidth="1"/>
    <col min="5381" max="5381" width="70.7109375" style="8" customWidth="1"/>
    <col min="5382" max="5382" width="11.7109375" style="8" customWidth="1"/>
    <col min="5383" max="5385" width="16.7109375" style="8" customWidth="1"/>
    <col min="5386" max="5390" width="8.8515625" style="8" customWidth="1"/>
    <col min="5391" max="5392" width="9.140625" style="8" hidden="1" customWidth="1"/>
    <col min="5393" max="5632" width="8.8515625" style="8" customWidth="1"/>
    <col min="5633" max="5633" width="9.140625" style="8" hidden="1" customWidth="1"/>
    <col min="5634" max="5634" width="11.7109375" style="8" customWidth="1"/>
    <col min="5635" max="5635" width="14.7109375" style="8" customWidth="1"/>
    <col min="5636" max="5636" width="9.7109375" style="8" customWidth="1"/>
    <col min="5637" max="5637" width="70.7109375" style="8" customWidth="1"/>
    <col min="5638" max="5638" width="11.7109375" style="8" customWidth="1"/>
    <col min="5639" max="5641" width="16.7109375" style="8" customWidth="1"/>
    <col min="5642" max="5646" width="8.8515625" style="8" customWidth="1"/>
    <col min="5647" max="5648" width="9.140625" style="8" hidden="1" customWidth="1"/>
    <col min="5649" max="5888" width="8.8515625" style="8" customWidth="1"/>
    <col min="5889" max="5889" width="9.140625" style="8" hidden="1" customWidth="1"/>
    <col min="5890" max="5890" width="11.7109375" style="8" customWidth="1"/>
    <col min="5891" max="5891" width="14.7109375" style="8" customWidth="1"/>
    <col min="5892" max="5892" width="9.7109375" style="8" customWidth="1"/>
    <col min="5893" max="5893" width="70.7109375" style="8" customWidth="1"/>
    <col min="5894" max="5894" width="11.7109375" style="8" customWidth="1"/>
    <col min="5895" max="5897" width="16.7109375" style="8" customWidth="1"/>
    <col min="5898" max="5902" width="8.8515625" style="8" customWidth="1"/>
    <col min="5903" max="5904" width="9.140625" style="8" hidden="1" customWidth="1"/>
    <col min="5905" max="6144" width="8.8515625" style="8" customWidth="1"/>
    <col min="6145" max="6145" width="9.140625" style="8" hidden="1" customWidth="1"/>
    <col min="6146" max="6146" width="11.7109375" style="8" customWidth="1"/>
    <col min="6147" max="6147" width="14.7109375" style="8" customWidth="1"/>
    <col min="6148" max="6148" width="9.7109375" style="8" customWidth="1"/>
    <col min="6149" max="6149" width="70.7109375" style="8" customWidth="1"/>
    <col min="6150" max="6150" width="11.7109375" style="8" customWidth="1"/>
    <col min="6151" max="6153" width="16.7109375" style="8" customWidth="1"/>
    <col min="6154" max="6158" width="8.8515625" style="8" customWidth="1"/>
    <col min="6159" max="6160" width="9.140625" style="8" hidden="1" customWidth="1"/>
    <col min="6161" max="6400" width="8.8515625" style="8" customWidth="1"/>
    <col min="6401" max="6401" width="9.140625" style="8" hidden="1" customWidth="1"/>
    <col min="6402" max="6402" width="11.7109375" style="8" customWidth="1"/>
    <col min="6403" max="6403" width="14.7109375" style="8" customWidth="1"/>
    <col min="6404" max="6404" width="9.7109375" style="8" customWidth="1"/>
    <col min="6405" max="6405" width="70.7109375" style="8" customWidth="1"/>
    <col min="6406" max="6406" width="11.7109375" style="8" customWidth="1"/>
    <col min="6407" max="6409" width="16.7109375" style="8" customWidth="1"/>
    <col min="6410" max="6414" width="8.8515625" style="8" customWidth="1"/>
    <col min="6415" max="6416" width="9.140625" style="8" hidden="1" customWidth="1"/>
    <col min="6417" max="6656" width="8.8515625" style="8" customWidth="1"/>
    <col min="6657" max="6657" width="9.140625" style="8" hidden="1" customWidth="1"/>
    <col min="6658" max="6658" width="11.7109375" style="8" customWidth="1"/>
    <col min="6659" max="6659" width="14.7109375" style="8" customWidth="1"/>
    <col min="6660" max="6660" width="9.7109375" style="8" customWidth="1"/>
    <col min="6661" max="6661" width="70.7109375" style="8" customWidth="1"/>
    <col min="6662" max="6662" width="11.7109375" style="8" customWidth="1"/>
    <col min="6663" max="6665" width="16.7109375" style="8" customWidth="1"/>
    <col min="6666" max="6670" width="8.8515625" style="8" customWidth="1"/>
    <col min="6671" max="6672" width="9.140625" style="8" hidden="1" customWidth="1"/>
    <col min="6673" max="6912" width="8.8515625" style="8" customWidth="1"/>
    <col min="6913" max="6913" width="9.140625" style="8" hidden="1" customWidth="1"/>
    <col min="6914" max="6914" width="11.7109375" style="8" customWidth="1"/>
    <col min="6915" max="6915" width="14.7109375" style="8" customWidth="1"/>
    <col min="6916" max="6916" width="9.7109375" style="8" customWidth="1"/>
    <col min="6917" max="6917" width="70.7109375" style="8" customWidth="1"/>
    <col min="6918" max="6918" width="11.7109375" style="8" customWidth="1"/>
    <col min="6919" max="6921" width="16.7109375" style="8" customWidth="1"/>
    <col min="6922" max="6926" width="8.8515625" style="8" customWidth="1"/>
    <col min="6927" max="6928" width="9.140625" style="8" hidden="1" customWidth="1"/>
    <col min="6929" max="7168" width="8.8515625" style="8" customWidth="1"/>
    <col min="7169" max="7169" width="9.140625" style="8" hidden="1" customWidth="1"/>
    <col min="7170" max="7170" width="11.7109375" style="8" customWidth="1"/>
    <col min="7171" max="7171" width="14.7109375" style="8" customWidth="1"/>
    <col min="7172" max="7172" width="9.7109375" style="8" customWidth="1"/>
    <col min="7173" max="7173" width="70.7109375" style="8" customWidth="1"/>
    <col min="7174" max="7174" width="11.7109375" style="8" customWidth="1"/>
    <col min="7175" max="7177" width="16.7109375" style="8" customWidth="1"/>
    <col min="7178" max="7182" width="8.8515625" style="8" customWidth="1"/>
    <col min="7183" max="7184" width="9.140625" style="8" hidden="1" customWidth="1"/>
    <col min="7185" max="7424" width="8.8515625" style="8" customWidth="1"/>
    <col min="7425" max="7425" width="9.140625" style="8" hidden="1" customWidth="1"/>
    <col min="7426" max="7426" width="11.7109375" style="8" customWidth="1"/>
    <col min="7427" max="7427" width="14.7109375" style="8" customWidth="1"/>
    <col min="7428" max="7428" width="9.7109375" style="8" customWidth="1"/>
    <col min="7429" max="7429" width="70.7109375" style="8" customWidth="1"/>
    <col min="7430" max="7430" width="11.7109375" style="8" customWidth="1"/>
    <col min="7431" max="7433" width="16.7109375" style="8" customWidth="1"/>
    <col min="7434" max="7438" width="8.8515625" style="8" customWidth="1"/>
    <col min="7439" max="7440" width="9.140625" style="8" hidden="1" customWidth="1"/>
    <col min="7441" max="7680" width="8.8515625" style="8" customWidth="1"/>
    <col min="7681" max="7681" width="9.140625" style="8" hidden="1" customWidth="1"/>
    <col min="7682" max="7682" width="11.7109375" style="8" customWidth="1"/>
    <col min="7683" max="7683" width="14.7109375" style="8" customWidth="1"/>
    <col min="7684" max="7684" width="9.7109375" style="8" customWidth="1"/>
    <col min="7685" max="7685" width="70.7109375" style="8" customWidth="1"/>
    <col min="7686" max="7686" width="11.7109375" style="8" customWidth="1"/>
    <col min="7687" max="7689" width="16.7109375" style="8" customWidth="1"/>
    <col min="7690" max="7694" width="8.8515625" style="8" customWidth="1"/>
    <col min="7695" max="7696" width="9.140625" style="8" hidden="1" customWidth="1"/>
    <col min="7697" max="7936" width="8.8515625" style="8" customWidth="1"/>
    <col min="7937" max="7937" width="9.140625" style="8" hidden="1" customWidth="1"/>
    <col min="7938" max="7938" width="11.7109375" style="8" customWidth="1"/>
    <col min="7939" max="7939" width="14.7109375" style="8" customWidth="1"/>
    <col min="7940" max="7940" width="9.7109375" style="8" customWidth="1"/>
    <col min="7941" max="7941" width="70.7109375" style="8" customWidth="1"/>
    <col min="7942" max="7942" width="11.7109375" style="8" customWidth="1"/>
    <col min="7943" max="7945" width="16.7109375" style="8" customWidth="1"/>
    <col min="7946" max="7950" width="8.8515625" style="8" customWidth="1"/>
    <col min="7951" max="7952" width="9.140625" style="8" hidden="1" customWidth="1"/>
    <col min="7953" max="8192" width="8.8515625" style="8" customWidth="1"/>
    <col min="8193" max="8193" width="9.140625" style="8" hidden="1" customWidth="1"/>
    <col min="8194" max="8194" width="11.7109375" style="8" customWidth="1"/>
    <col min="8195" max="8195" width="14.7109375" style="8" customWidth="1"/>
    <col min="8196" max="8196" width="9.7109375" style="8" customWidth="1"/>
    <col min="8197" max="8197" width="70.7109375" style="8" customWidth="1"/>
    <col min="8198" max="8198" width="11.7109375" style="8" customWidth="1"/>
    <col min="8199" max="8201" width="16.7109375" style="8" customWidth="1"/>
    <col min="8202" max="8206" width="8.8515625" style="8" customWidth="1"/>
    <col min="8207" max="8208" width="9.140625" style="8" hidden="1" customWidth="1"/>
    <col min="8209" max="8448" width="8.8515625" style="8" customWidth="1"/>
    <col min="8449" max="8449" width="9.140625" style="8" hidden="1" customWidth="1"/>
    <col min="8450" max="8450" width="11.7109375" style="8" customWidth="1"/>
    <col min="8451" max="8451" width="14.7109375" style="8" customWidth="1"/>
    <col min="8452" max="8452" width="9.7109375" style="8" customWidth="1"/>
    <col min="8453" max="8453" width="70.7109375" style="8" customWidth="1"/>
    <col min="8454" max="8454" width="11.7109375" style="8" customWidth="1"/>
    <col min="8455" max="8457" width="16.7109375" style="8" customWidth="1"/>
    <col min="8458" max="8462" width="8.8515625" style="8" customWidth="1"/>
    <col min="8463" max="8464" width="9.140625" style="8" hidden="1" customWidth="1"/>
    <col min="8465" max="8704" width="8.8515625" style="8" customWidth="1"/>
    <col min="8705" max="8705" width="9.140625" style="8" hidden="1" customWidth="1"/>
    <col min="8706" max="8706" width="11.7109375" style="8" customWidth="1"/>
    <col min="8707" max="8707" width="14.7109375" style="8" customWidth="1"/>
    <col min="8708" max="8708" width="9.7109375" style="8" customWidth="1"/>
    <col min="8709" max="8709" width="70.7109375" style="8" customWidth="1"/>
    <col min="8710" max="8710" width="11.7109375" style="8" customWidth="1"/>
    <col min="8711" max="8713" width="16.7109375" style="8" customWidth="1"/>
    <col min="8714" max="8718" width="8.8515625" style="8" customWidth="1"/>
    <col min="8719" max="8720" width="9.140625" style="8" hidden="1" customWidth="1"/>
    <col min="8721" max="8960" width="8.8515625" style="8" customWidth="1"/>
    <col min="8961" max="8961" width="9.140625" style="8" hidden="1" customWidth="1"/>
    <col min="8962" max="8962" width="11.7109375" style="8" customWidth="1"/>
    <col min="8963" max="8963" width="14.7109375" style="8" customWidth="1"/>
    <col min="8964" max="8964" width="9.7109375" style="8" customWidth="1"/>
    <col min="8965" max="8965" width="70.7109375" style="8" customWidth="1"/>
    <col min="8966" max="8966" width="11.7109375" style="8" customWidth="1"/>
    <col min="8967" max="8969" width="16.7109375" style="8" customWidth="1"/>
    <col min="8970" max="8974" width="8.8515625" style="8" customWidth="1"/>
    <col min="8975" max="8976" width="9.140625" style="8" hidden="1" customWidth="1"/>
    <col min="8977" max="9216" width="8.8515625" style="8" customWidth="1"/>
    <col min="9217" max="9217" width="9.140625" style="8" hidden="1" customWidth="1"/>
    <col min="9218" max="9218" width="11.7109375" style="8" customWidth="1"/>
    <col min="9219" max="9219" width="14.7109375" style="8" customWidth="1"/>
    <col min="9220" max="9220" width="9.7109375" style="8" customWidth="1"/>
    <col min="9221" max="9221" width="70.7109375" style="8" customWidth="1"/>
    <col min="9222" max="9222" width="11.7109375" style="8" customWidth="1"/>
    <col min="9223" max="9225" width="16.7109375" style="8" customWidth="1"/>
    <col min="9226" max="9230" width="8.8515625" style="8" customWidth="1"/>
    <col min="9231" max="9232" width="9.140625" style="8" hidden="1" customWidth="1"/>
    <col min="9233" max="9472" width="8.8515625" style="8" customWidth="1"/>
    <col min="9473" max="9473" width="9.140625" style="8" hidden="1" customWidth="1"/>
    <col min="9474" max="9474" width="11.7109375" style="8" customWidth="1"/>
    <col min="9475" max="9475" width="14.7109375" style="8" customWidth="1"/>
    <col min="9476" max="9476" width="9.7109375" style="8" customWidth="1"/>
    <col min="9477" max="9477" width="70.7109375" style="8" customWidth="1"/>
    <col min="9478" max="9478" width="11.7109375" style="8" customWidth="1"/>
    <col min="9479" max="9481" width="16.7109375" style="8" customWidth="1"/>
    <col min="9482" max="9486" width="8.8515625" style="8" customWidth="1"/>
    <col min="9487" max="9488" width="9.140625" style="8" hidden="1" customWidth="1"/>
    <col min="9489" max="9728" width="8.8515625" style="8" customWidth="1"/>
    <col min="9729" max="9729" width="9.140625" style="8" hidden="1" customWidth="1"/>
    <col min="9730" max="9730" width="11.7109375" style="8" customWidth="1"/>
    <col min="9731" max="9731" width="14.7109375" style="8" customWidth="1"/>
    <col min="9732" max="9732" width="9.7109375" style="8" customWidth="1"/>
    <col min="9733" max="9733" width="70.7109375" style="8" customWidth="1"/>
    <col min="9734" max="9734" width="11.7109375" style="8" customWidth="1"/>
    <col min="9735" max="9737" width="16.7109375" style="8" customWidth="1"/>
    <col min="9738" max="9742" width="8.8515625" style="8" customWidth="1"/>
    <col min="9743" max="9744" width="9.140625" style="8" hidden="1" customWidth="1"/>
    <col min="9745" max="9984" width="8.8515625" style="8" customWidth="1"/>
    <col min="9985" max="9985" width="9.140625" style="8" hidden="1" customWidth="1"/>
    <col min="9986" max="9986" width="11.7109375" style="8" customWidth="1"/>
    <col min="9987" max="9987" width="14.7109375" style="8" customWidth="1"/>
    <col min="9988" max="9988" width="9.7109375" style="8" customWidth="1"/>
    <col min="9989" max="9989" width="70.7109375" style="8" customWidth="1"/>
    <col min="9990" max="9990" width="11.7109375" style="8" customWidth="1"/>
    <col min="9991" max="9993" width="16.7109375" style="8" customWidth="1"/>
    <col min="9994" max="9998" width="8.8515625" style="8" customWidth="1"/>
    <col min="9999" max="10000" width="9.140625" style="8" hidden="1" customWidth="1"/>
    <col min="10001" max="10240" width="8.8515625" style="8" customWidth="1"/>
    <col min="10241" max="10241" width="9.140625" style="8" hidden="1" customWidth="1"/>
    <col min="10242" max="10242" width="11.7109375" style="8" customWidth="1"/>
    <col min="10243" max="10243" width="14.7109375" style="8" customWidth="1"/>
    <col min="10244" max="10244" width="9.7109375" style="8" customWidth="1"/>
    <col min="10245" max="10245" width="70.7109375" style="8" customWidth="1"/>
    <col min="10246" max="10246" width="11.7109375" style="8" customWidth="1"/>
    <col min="10247" max="10249" width="16.7109375" style="8" customWidth="1"/>
    <col min="10250" max="10254" width="8.8515625" style="8" customWidth="1"/>
    <col min="10255" max="10256" width="9.140625" style="8" hidden="1" customWidth="1"/>
    <col min="10257" max="10496" width="8.8515625" style="8" customWidth="1"/>
    <col min="10497" max="10497" width="9.140625" style="8" hidden="1" customWidth="1"/>
    <col min="10498" max="10498" width="11.7109375" style="8" customWidth="1"/>
    <col min="10499" max="10499" width="14.7109375" style="8" customWidth="1"/>
    <col min="10500" max="10500" width="9.7109375" style="8" customWidth="1"/>
    <col min="10501" max="10501" width="70.7109375" style="8" customWidth="1"/>
    <col min="10502" max="10502" width="11.7109375" style="8" customWidth="1"/>
    <col min="10503" max="10505" width="16.7109375" style="8" customWidth="1"/>
    <col min="10506" max="10510" width="8.8515625" style="8" customWidth="1"/>
    <col min="10511" max="10512" width="9.140625" style="8" hidden="1" customWidth="1"/>
    <col min="10513" max="10752" width="8.8515625" style="8" customWidth="1"/>
    <col min="10753" max="10753" width="9.140625" style="8" hidden="1" customWidth="1"/>
    <col min="10754" max="10754" width="11.7109375" style="8" customWidth="1"/>
    <col min="10755" max="10755" width="14.7109375" style="8" customWidth="1"/>
    <col min="10756" max="10756" width="9.7109375" style="8" customWidth="1"/>
    <col min="10757" max="10757" width="70.7109375" style="8" customWidth="1"/>
    <col min="10758" max="10758" width="11.7109375" style="8" customWidth="1"/>
    <col min="10759" max="10761" width="16.7109375" style="8" customWidth="1"/>
    <col min="10762" max="10766" width="8.8515625" style="8" customWidth="1"/>
    <col min="10767" max="10768" width="9.140625" style="8" hidden="1" customWidth="1"/>
    <col min="10769" max="11008" width="8.8515625" style="8" customWidth="1"/>
    <col min="11009" max="11009" width="9.140625" style="8" hidden="1" customWidth="1"/>
    <col min="11010" max="11010" width="11.7109375" style="8" customWidth="1"/>
    <col min="11011" max="11011" width="14.7109375" style="8" customWidth="1"/>
    <col min="11012" max="11012" width="9.7109375" style="8" customWidth="1"/>
    <col min="11013" max="11013" width="70.7109375" style="8" customWidth="1"/>
    <col min="11014" max="11014" width="11.7109375" style="8" customWidth="1"/>
    <col min="11015" max="11017" width="16.7109375" style="8" customWidth="1"/>
    <col min="11018" max="11022" width="8.8515625" style="8" customWidth="1"/>
    <col min="11023" max="11024" width="9.140625" style="8" hidden="1" customWidth="1"/>
    <col min="11025" max="11264" width="8.8515625" style="8" customWidth="1"/>
    <col min="11265" max="11265" width="9.140625" style="8" hidden="1" customWidth="1"/>
    <col min="11266" max="11266" width="11.7109375" style="8" customWidth="1"/>
    <col min="11267" max="11267" width="14.7109375" style="8" customWidth="1"/>
    <col min="11268" max="11268" width="9.7109375" style="8" customWidth="1"/>
    <col min="11269" max="11269" width="70.7109375" style="8" customWidth="1"/>
    <col min="11270" max="11270" width="11.7109375" style="8" customWidth="1"/>
    <col min="11271" max="11273" width="16.7109375" style="8" customWidth="1"/>
    <col min="11274" max="11278" width="8.8515625" style="8" customWidth="1"/>
    <col min="11279" max="11280" width="9.140625" style="8" hidden="1" customWidth="1"/>
    <col min="11281" max="11520" width="8.8515625" style="8" customWidth="1"/>
    <col min="11521" max="11521" width="9.140625" style="8" hidden="1" customWidth="1"/>
    <col min="11522" max="11522" width="11.7109375" style="8" customWidth="1"/>
    <col min="11523" max="11523" width="14.7109375" style="8" customWidth="1"/>
    <col min="11524" max="11524" width="9.7109375" style="8" customWidth="1"/>
    <col min="11525" max="11525" width="70.7109375" style="8" customWidth="1"/>
    <col min="11526" max="11526" width="11.7109375" style="8" customWidth="1"/>
    <col min="11527" max="11529" width="16.7109375" style="8" customWidth="1"/>
    <col min="11530" max="11534" width="8.8515625" style="8" customWidth="1"/>
    <col min="11535" max="11536" width="9.140625" style="8" hidden="1" customWidth="1"/>
    <col min="11537" max="11776" width="8.8515625" style="8" customWidth="1"/>
    <col min="11777" max="11777" width="9.140625" style="8" hidden="1" customWidth="1"/>
    <col min="11778" max="11778" width="11.7109375" style="8" customWidth="1"/>
    <col min="11779" max="11779" width="14.7109375" style="8" customWidth="1"/>
    <col min="11780" max="11780" width="9.7109375" style="8" customWidth="1"/>
    <col min="11781" max="11781" width="70.7109375" style="8" customWidth="1"/>
    <col min="11782" max="11782" width="11.7109375" style="8" customWidth="1"/>
    <col min="11783" max="11785" width="16.7109375" style="8" customWidth="1"/>
    <col min="11786" max="11790" width="8.8515625" style="8" customWidth="1"/>
    <col min="11791" max="11792" width="9.140625" style="8" hidden="1" customWidth="1"/>
    <col min="11793" max="12032" width="8.8515625" style="8" customWidth="1"/>
    <col min="12033" max="12033" width="9.140625" style="8" hidden="1" customWidth="1"/>
    <col min="12034" max="12034" width="11.7109375" style="8" customWidth="1"/>
    <col min="12035" max="12035" width="14.7109375" style="8" customWidth="1"/>
    <col min="12036" max="12036" width="9.7109375" style="8" customWidth="1"/>
    <col min="12037" max="12037" width="70.7109375" style="8" customWidth="1"/>
    <col min="12038" max="12038" width="11.7109375" style="8" customWidth="1"/>
    <col min="12039" max="12041" width="16.7109375" style="8" customWidth="1"/>
    <col min="12042" max="12046" width="8.8515625" style="8" customWidth="1"/>
    <col min="12047" max="12048" width="9.140625" style="8" hidden="1" customWidth="1"/>
    <col min="12049" max="12288" width="8.8515625" style="8" customWidth="1"/>
    <col min="12289" max="12289" width="9.140625" style="8" hidden="1" customWidth="1"/>
    <col min="12290" max="12290" width="11.7109375" style="8" customWidth="1"/>
    <col min="12291" max="12291" width="14.7109375" style="8" customWidth="1"/>
    <col min="12292" max="12292" width="9.7109375" style="8" customWidth="1"/>
    <col min="12293" max="12293" width="70.7109375" style="8" customWidth="1"/>
    <col min="12294" max="12294" width="11.7109375" style="8" customWidth="1"/>
    <col min="12295" max="12297" width="16.7109375" style="8" customWidth="1"/>
    <col min="12298" max="12302" width="8.8515625" style="8" customWidth="1"/>
    <col min="12303" max="12304" width="9.140625" style="8" hidden="1" customWidth="1"/>
    <col min="12305" max="12544" width="8.8515625" style="8" customWidth="1"/>
    <col min="12545" max="12545" width="9.140625" style="8" hidden="1" customWidth="1"/>
    <col min="12546" max="12546" width="11.7109375" style="8" customWidth="1"/>
    <col min="12547" max="12547" width="14.7109375" style="8" customWidth="1"/>
    <col min="12548" max="12548" width="9.7109375" style="8" customWidth="1"/>
    <col min="12549" max="12549" width="70.7109375" style="8" customWidth="1"/>
    <col min="12550" max="12550" width="11.7109375" style="8" customWidth="1"/>
    <col min="12551" max="12553" width="16.7109375" style="8" customWidth="1"/>
    <col min="12554" max="12558" width="8.8515625" style="8" customWidth="1"/>
    <col min="12559" max="12560" width="9.140625" style="8" hidden="1" customWidth="1"/>
    <col min="12561" max="12800" width="8.8515625" style="8" customWidth="1"/>
    <col min="12801" max="12801" width="9.140625" style="8" hidden="1" customWidth="1"/>
    <col min="12802" max="12802" width="11.7109375" style="8" customWidth="1"/>
    <col min="12803" max="12803" width="14.7109375" style="8" customWidth="1"/>
    <col min="12804" max="12804" width="9.7109375" style="8" customWidth="1"/>
    <col min="12805" max="12805" width="70.7109375" style="8" customWidth="1"/>
    <col min="12806" max="12806" width="11.7109375" style="8" customWidth="1"/>
    <col min="12807" max="12809" width="16.7109375" style="8" customWidth="1"/>
    <col min="12810" max="12814" width="8.8515625" style="8" customWidth="1"/>
    <col min="12815" max="12816" width="9.140625" style="8" hidden="1" customWidth="1"/>
    <col min="12817" max="13056" width="8.8515625" style="8" customWidth="1"/>
    <col min="13057" max="13057" width="9.140625" style="8" hidden="1" customWidth="1"/>
    <col min="13058" max="13058" width="11.7109375" style="8" customWidth="1"/>
    <col min="13059" max="13059" width="14.7109375" style="8" customWidth="1"/>
    <col min="13060" max="13060" width="9.7109375" style="8" customWidth="1"/>
    <col min="13061" max="13061" width="70.7109375" style="8" customWidth="1"/>
    <col min="13062" max="13062" width="11.7109375" style="8" customWidth="1"/>
    <col min="13063" max="13065" width="16.7109375" style="8" customWidth="1"/>
    <col min="13066" max="13070" width="8.8515625" style="8" customWidth="1"/>
    <col min="13071" max="13072" width="9.140625" style="8" hidden="1" customWidth="1"/>
    <col min="13073" max="13312" width="8.8515625" style="8" customWidth="1"/>
    <col min="13313" max="13313" width="9.140625" style="8" hidden="1" customWidth="1"/>
    <col min="13314" max="13314" width="11.7109375" style="8" customWidth="1"/>
    <col min="13315" max="13315" width="14.7109375" style="8" customWidth="1"/>
    <col min="13316" max="13316" width="9.7109375" style="8" customWidth="1"/>
    <col min="13317" max="13317" width="70.7109375" style="8" customWidth="1"/>
    <col min="13318" max="13318" width="11.7109375" style="8" customWidth="1"/>
    <col min="13319" max="13321" width="16.7109375" style="8" customWidth="1"/>
    <col min="13322" max="13326" width="8.8515625" style="8" customWidth="1"/>
    <col min="13327" max="13328" width="9.140625" style="8" hidden="1" customWidth="1"/>
    <col min="13329" max="13568" width="8.8515625" style="8" customWidth="1"/>
    <col min="13569" max="13569" width="9.140625" style="8" hidden="1" customWidth="1"/>
    <col min="13570" max="13570" width="11.7109375" style="8" customWidth="1"/>
    <col min="13571" max="13571" width="14.7109375" style="8" customWidth="1"/>
    <col min="13572" max="13572" width="9.7109375" style="8" customWidth="1"/>
    <col min="13573" max="13573" width="70.7109375" style="8" customWidth="1"/>
    <col min="13574" max="13574" width="11.7109375" style="8" customWidth="1"/>
    <col min="13575" max="13577" width="16.7109375" style="8" customWidth="1"/>
    <col min="13578" max="13582" width="8.8515625" style="8" customWidth="1"/>
    <col min="13583" max="13584" width="9.140625" style="8" hidden="1" customWidth="1"/>
    <col min="13585" max="13824" width="8.8515625" style="8" customWidth="1"/>
    <col min="13825" max="13825" width="9.140625" style="8" hidden="1" customWidth="1"/>
    <col min="13826" max="13826" width="11.7109375" style="8" customWidth="1"/>
    <col min="13827" max="13827" width="14.7109375" style="8" customWidth="1"/>
    <col min="13828" max="13828" width="9.7109375" style="8" customWidth="1"/>
    <col min="13829" max="13829" width="70.7109375" style="8" customWidth="1"/>
    <col min="13830" max="13830" width="11.7109375" style="8" customWidth="1"/>
    <col min="13831" max="13833" width="16.7109375" style="8" customWidth="1"/>
    <col min="13834" max="13838" width="8.8515625" style="8" customWidth="1"/>
    <col min="13839" max="13840" width="9.140625" style="8" hidden="1" customWidth="1"/>
    <col min="13841" max="14080" width="8.8515625" style="8" customWidth="1"/>
    <col min="14081" max="14081" width="9.140625" style="8" hidden="1" customWidth="1"/>
    <col min="14082" max="14082" width="11.7109375" style="8" customWidth="1"/>
    <col min="14083" max="14083" width="14.7109375" style="8" customWidth="1"/>
    <col min="14084" max="14084" width="9.7109375" style="8" customWidth="1"/>
    <col min="14085" max="14085" width="70.7109375" style="8" customWidth="1"/>
    <col min="14086" max="14086" width="11.7109375" style="8" customWidth="1"/>
    <col min="14087" max="14089" width="16.7109375" style="8" customWidth="1"/>
    <col min="14090" max="14094" width="8.8515625" style="8" customWidth="1"/>
    <col min="14095" max="14096" width="9.140625" style="8" hidden="1" customWidth="1"/>
    <col min="14097" max="14336" width="8.8515625" style="8" customWidth="1"/>
    <col min="14337" max="14337" width="9.140625" style="8" hidden="1" customWidth="1"/>
    <col min="14338" max="14338" width="11.7109375" style="8" customWidth="1"/>
    <col min="14339" max="14339" width="14.7109375" style="8" customWidth="1"/>
    <col min="14340" max="14340" width="9.7109375" style="8" customWidth="1"/>
    <col min="14341" max="14341" width="70.7109375" style="8" customWidth="1"/>
    <col min="14342" max="14342" width="11.7109375" style="8" customWidth="1"/>
    <col min="14343" max="14345" width="16.7109375" style="8" customWidth="1"/>
    <col min="14346" max="14350" width="8.8515625" style="8" customWidth="1"/>
    <col min="14351" max="14352" width="9.140625" style="8" hidden="1" customWidth="1"/>
    <col min="14353" max="14592" width="8.8515625" style="8" customWidth="1"/>
    <col min="14593" max="14593" width="9.140625" style="8" hidden="1" customWidth="1"/>
    <col min="14594" max="14594" width="11.7109375" style="8" customWidth="1"/>
    <col min="14595" max="14595" width="14.7109375" style="8" customWidth="1"/>
    <col min="14596" max="14596" width="9.7109375" style="8" customWidth="1"/>
    <col min="14597" max="14597" width="70.7109375" style="8" customWidth="1"/>
    <col min="14598" max="14598" width="11.7109375" style="8" customWidth="1"/>
    <col min="14599" max="14601" width="16.7109375" style="8" customWidth="1"/>
    <col min="14602" max="14606" width="8.8515625" style="8" customWidth="1"/>
    <col min="14607" max="14608" width="9.140625" style="8" hidden="1" customWidth="1"/>
    <col min="14609" max="14848" width="8.8515625" style="8" customWidth="1"/>
    <col min="14849" max="14849" width="9.140625" style="8" hidden="1" customWidth="1"/>
    <col min="14850" max="14850" width="11.7109375" style="8" customWidth="1"/>
    <col min="14851" max="14851" width="14.7109375" style="8" customWidth="1"/>
    <col min="14852" max="14852" width="9.7109375" style="8" customWidth="1"/>
    <col min="14853" max="14853" width="70.7109375" style="8" customWidth="1"/>
    <col min="14854" max="14854" width="11.7109375" style="8" customWidth="1"/>
    <col min="14855" max="14857" width="16.7109375" style="8" customWidth="1"/>
    <col min="14858" max="14862" width="8.8515625" style="8" customWidth="1"/>
    <col min="14863" max="14864" width="9.140625" style="8" hidden="1" customWidth="1"/>
    <col min="14865" max="15104" width="8.8515625" style="8" customWidth="1"/>
    <col min="15105" max="15105" width="9.140625" style="8" hidden="1" customWidth="1"/>
    <col min="15106" max="15106" width="11.7109375" style="8" customWidth="1"/>
    <col min="15107" max="15107" width="14.7109375" style="8" customWidth="1"/>
    <col min="15108" max="15108" width="9.7109375" style="8" customWidth="1"/>
    <col min="15109" max="15109" width="70.7109375" style="8" customWidth="1"/>
    <col min="15110" max="15110" width="11.7109375" style="8" customWidth="1"/>
    <col min="15111" max="15113" width="16.7109375" style="8" customWidth="1"/>
    <col min="15114" max="15118" width="8.8515625" style="8" customWidth="1"/>
    <col min="15119" max="15120" width="9.140625" style="8" hidden="1" customWidth="1"/>
    <col min="15121" max="15360" width="8.8515625" style="8" customWidth="1"/>
    <col min="15361" max="15361" width="9.140625" style="8" hidden="1" customWidth="1"/>
    <col min="15362" max="15362" width="11.7109375" style="8" customWidth="1"/>
    <col min="15363" max="15363" width="14.7109375" style="8" customWidth="1"/>
    <col min="15364" max="15364" width="9.7109375" style="8" customWidth="1"/>
    <col min="15365" max="15365" width="70.7109375" style="8" customWidth="1"/>
    <col min="15366" max="15366" width="11.7109375" style="8" customWidth="1"/>
    <col min="15367" max="15369" width="16.7109375" style="8" customWidth="1"/>
    <col min="15370" max="15374" width="8.8515625" style="8" customWidth="1"/>
    <col min="15375" max="15376" width="9.140625" style="8" hidden="1" customWidth="1"/>
    <col min="15377" max="15616" width="8.8515625" style="8" customWidth="1"/>
    <col min="15617" max="15617" width="9.140625" style="8" hidden="1" customWidth="1"/>
    <col min="15618" max="15618" width="11.7109375" style="8" customWidth="1"/>
    <col min="15619" max="15619" width="14.7109375" style="8" customWidth="1"/>
    <col min="15620" max="15620" width="9.7109375" style="8" customWidth="1"/>
    <col min="15621" max="15621" width="70.7109375" style="8" customWidth="1"/>
    <col min="15622" max="15622" width="11.7109375" style="8" customWidth="1"/>
    <col min="15623" max="15625" width="16.7109375" style="8" customWidth="1"/>
    <col min="15626" max="15630" width="8.8515625" style="8" customWidth="1"/>
    <col min="15631" max="15632" width="9.140625" style="8" hidden="1" customWidth="1"/>
    <col min="15633" max="15872" width="8.8515625" style="8" customWidth="1"/>
    <col min="15873" max="15873" width="9.140625" style="8" hidden="1" customWidth="1"/>
    <col min="15874" max="15874" width="11.7109375" style="8" customWidth="1"/>
    <col min="15875" max="15875" width="14.7109375" style="8" customWidth="1"/>
    <col min="15876" max="15876" width="9.7109375" style="8" customWidth="1"/>
    <col min="15877" max="15877" width="70.7109375" style="8" customWidth="1"/>
    <col min="15878" max="15878" width="11.7109375" style="8" customWidth="1"/>
    <col min="15879" max="15881" width="16.7109375" style="8" customWidth="1"/>
    <col min="15882" max="15886" width="8.8515625" style="8" customWidth="1"/>
    <col min="15887" max="15888" width="9.140625" style="8" hidden="1" customWidth="1"/>
    <col min="15889" max="16128" width="8.8515625" style="8" customWidth="1"/>
    <col min="16129" max="16129" width="9.140625" style="8" hidden="1" customWidth="1"/>
    <col min="16130" max="16130" width="11.7109375" style="8" customWidth="1"/>
    <col min="16131" max="16131" width="14.7109375" style="8" customWidth="1"/>
    <col min="16132" max="16132" width="9.7109375" style="8" customWidth="1"/>
    <col min="16133" max="16133" width="70.7109375" style="8" customWidth="1"/>
    <col min="16134" max="16134" width="11.7109375" style="8" customWidth="1"/>
    <col min="16135" max="16137" width="16.7109375" style="8" customWidth="1"/>
    <col min="16138" max="16142" width="8.8515625" style="8" customWidth="1"/>
    <col min="16143" max="16144" width="9.140625" style="8" hidden="1" customWidth="1"/>
    <col min="16145" max="16384" width="8.8515625" style="8" customWidth="1"/>
  </cols>
  <sheetData>
    <row r="1" spans="1:16" ht="12.75" customHeight="1">
      <c r="A1" s="8" t="s">
        <v>8</v>
      </c>
      <c r="B1" s="9"/>
      <c r="C1" s="9"/>
      <c r="D1" s="9"/>
      <c r="E1" s="9" t="s">
        <v>9</v>
      </c>
      <c r="F1" s="9"/>
      <c r="G1" s="9"/>
      <c r="H1" s="9"/>
      <c r="I1" s="9"/>
      <c r="P1" s="8" t="s">
        <v>10</v>
      </c>
    </row>
    <row r="2" spans="2:16" ht="24.9" customHeight="1">
      <c r="B2" s="9"/>
      <c r="C2" s="9"/>
      <c r="D2" s="9"/>
      <c r="E2" s="10" t="s">
        <v>11</v>
      </c>
      <c r="F2" s="9"/>
      <c r="G2" s="9"/>
      <c r="H2" s="11"/>
      <c r="I2" s="11"/>
      <c r="P2" s="8" t="s">
        <v>10</v>
      </c>
    </row>
    <row r="3" spans="1:16" ht="15" customHeight="1">
      <c r="A3" s="8" t="s">
        <v>12</v>
      </c>
      <c r="B3" s="12" t="s">
        <v>13</v>
      </c>
      <c r="C3" s="13" t="s">
        <v>14</v>
      </c>
      <c r="D3" s="14"/>
      <c r="E3" s="15" t="s">
        <v>15</v>
      </c>
      <c r="F3" s="9"/>
      <c r="G3" s="16"/>
      <c r="H3" s="17" t="s">
        <v>398</v>
      </c>
      <c r="I3" s="18">
        <f>0+I8+I29+I54+I63+I96+I101+I106</f>
        <v>0</v>
      </c>
      <c r="O3" s="8" t="s">
        <v>17</v>
      </c>
      <c r="P3" s="8" t="s">
        <v>18</v>
      </c>
    </row>
    <row r="4" spans="1:16" ht="15" customHeight="1">
      <c r="A4" s="8" t="s">
        <v>19</v>
      </c>
      <c r="B4" s="19" t="s">
        <v>20</v>
      </c>
      <c r="C4" s="20" t="s">
        <v>398</v>
      </c>
      <c r="D4" s="21"/>
      <c r="E4" s="22" t="s">
        <v>399</v>
      </c>
      <c r="F4" s="11"/>
      <c r="G4" s="11"/>
      <c r="H4" s="23"/>
      <c r="I4" s="23"/>
      <c r="O4" s="8" t="s">
        <v>22</v>
      </c>
      <c r="P4" s="8" t="s">
        <v>18</v>
      </c>
    </row>
    <row r="5" spans="1:16" ht="12.75" customHeight="1">
      <c r="A5" s="24" t="s">
        <v>23</v>
      </c>
      <c r="B5" s="24" t="s">
        <v>24</v>
      </c>
      <c r="C5" s="24" t="s">
        <v>25</v>
      </c>
      <c r="D5" s="24" t="s">
        <v>26</v>
      </c>
      <c r="E5" s="24" t="s">
        <v>27</v>
      </c>
      <c r="F5" s="24" t="s">
        <v>28</v>
      </c>
      <c r="G5" s="24" t="s">
        <v>29</v>
      </c>
      <c r="H5" s="24" t="s">
        <v>3</v>
      </c>
      <c r="I5" s="24"/>
      <c r="O5" s="8" t="s">
        <v>30</v>
      </c>
      <c r="P5" s="8" t="s">
        <v>18</v>
      </c>
    </row>
    <row r="6" spans="1:9" ht="12.75" customHeight="1">
      <c r="A6" s="24"/>
      <c r="B6" s="24"/>
      <c r="C6" s="24"/>
      <c r="D6" s="24"/>
      <c r="E6" s="24"/>
      <c r="F6" s="24"/>
      <c r="G6" s="24"/>
      <c r="H6" s="25" t="s">
        <v>31</v>
      </c>
      <c r="I6" s="25" t="s">
        <v>32</v>
      </c>
    </row>
    <row r="7" spans="1:9" ht="12.75" customHeight="1">
      <c r="A7" s="25" t="s">
        <v>33</v>
      </c>
      <c r="B7" s="25" t="s">
        <v>34</v>
      </c>
      <c r="C7" s="25" t="s">
        <v>18</v>
      </c>
      <c r="D7" s="25" t="s">
        <v>10</v>
      </c>
      <c r="E7" s="25" t="s">
        <v>35</v>
      </c>
      <c r="F7" s="25" t="s">
        <v>36</v>
      </c>
      <c r="G7" s="25" t="s">
        <v>37</v>
      </c>
      <c r="H7" s="25" t="s">
        <v>38</v>
      </c>
      <c r="I7" s="25" t="s">
        <v>39</v>
      </c>
    </row>
    <row r="8" spans="1:9" ht="12.75" customHeight="1">
      <c r="A8" s="23" t="s">
        <v>40</v>
      </c>
      <c r="B8" s="23"/>
      <c r="C8" s="26" t="s">
        <v>33</v>
      </c>
      <c r="D8" s="23"/>
      <c r="E8" s="27" t="s">
        <v>41</v>
      </c>
      <c r="F8" s="23"/>
      <c r="G8" s="23"/>
      <c r="H8" s="23"/>
      <c r="I8" s="28">
        <f>0+I9+I13+I17+I21+I25</f>
        <v>0</v>
      </c>
    </row>
    <row r="9" spans="1:16" ht="12.75" customHeight="1">
      <c r="A9" s="29" t="s">
        <v>42</v>
      </c>
      <c r="B9" s="30" t="s">
        <v>34</v>
      </c>
      <c r="C9" s="30" t="s">
        <v>43</v>
      </c>
      <c r="D9" s="29" t="s">
        <v>44</v>
      </c>
      <c r="E9" s="31" t="s">
        <v>45</v>
      </c>
      <c r="F9" s="32" t="s">
        <v>46</v>
      </c>
      <c r="G9" s="33">
        <v>200.34</v>
      </c>
      <c r="H9" s="34">
        <v>0</v>
      </c>
      <c r="I9" s="34">
        <f>ROUND(ROUND(H9,2)*ROUND(G9,3),2)</f>
        <v>0</v>
      </c>
      <c r="O9" s="8">
        <f>(I9*21)/100</f>
        <v>0</v>
      </c>
      <c r="P9" s="8" t="s">
        <v>18</v>
      </c>
    </row>
    <row r="10" spans="1:5" ht="12.75" customHeight="1">
      <c r="A10" s="35" t="s">
        <v>47</v>
      </c>
      <c r="E10" s="36" t="s">
        <v>48</v>
      </c>
    </row>
    <row r="11" spans="1:5" ht="12.75" customHeight="1">
      <c r="A11" s="37" t="s">
        <v>49</v>
      </c>
      <c r="E11" s="38" t="s">
        <v>400</v>
      </c>
    </row>
    <row r="12" spans="1:5" ht="12.75" customHeight="1">
      <c r="A12" s="8" t="s">
        <v>51</v>
      </c>
      <c r="E12" s="36" t="s">
        <v>52</v>
      </c>
    </row>
    <row r="13" spans="1:16" ht="12.75" customHeight="1">
      <c r="A13" s="29" t="s">
        <v>42</v>
      </c>
      <c r="B13" s="30" t="s">
        <v>18</v>
      </c>
      <c r="C13" s="30" t="s">
        <v>53</v>
      </c>
      <c r="D13" s="29" t="s">
        <v>44</v>
      </c>
      <c r="E13" s="31" t="s">
        <v>45</v>
      </c>
      <c r="F13" s="32" t="s">
        <v>46</v>
      </c>
      <c r="G13" s="33">
        <v>63.04</v>
      </c>
      <c r="H13" s="34">
        <v>0</v>
      </c>
      <c r="I13" s="34">
        <f>ROUND(ROUND(H13,2)*ROUND(G13,3),2)</f>
        <v>0</v>
      </c>
      <c r="O13" s="8">
        <f>(I13*21)/100</f>
        <v>0</v>
      </c>
      <c r="P13" s="8" t="s">
        <v>18</v>
      </c>
    </row>
    <row r="14" spans="1:5" ht="12.75" customHeight="1">
      <c r="A14" s="35" t="s">
        <v>47</v>
      </c>
      <c r="E14" s="36" t="s">
        <v>401</v>
      </c>
    </row>
    <row r="15" spans="1:5" ht="38.25" customHeight="1">
      <c r="A15" s="37" t="s">
        <v>49</v>
      </c>
      <c r="E15" s="38" t="s">
        <v>402</v>
      </c>
    </row>
    <row r="16" spans="1:5" ht="12.75" customHeight="1">
      <c r="A16" s="8" t="s">
        <v>51</v>
      </c>
      <c r="E16" s="36" t="s">
        <v>52</v>
      </c>
    </row>
    <row r="17" spans="1:16" ht="12.75" customHeight="1">
      <c r="A17" s="29" t="s">
        <v>42</v>
      </c>
      <c r="B17" s="30" t="s">
        <v>10</v>
      </c>
      <c r="C17" s="30" t="s">
        <v>56</v>
      </c>
      <c r="D17" s="29" t="s">
        <v>44</v>
      </c>
      <c r="E17" s="31" t="s">
        <v>45</v>
      </c>
      <c r="F17" s="32" t="s">
        <v>46</v>
      </c>
      <c r="G17" s="33">
        <v>165.128</v>
      </c>
      <c r="H17" s="34">
        <v>0</v>
      </c>
      <c r="I17" s="34">
        <f>ROUND(ROUND(H17,2)*ROUND(G17,3),2)</f>
        <v>0</v>
      </c>
      <c r="O17" s="8">
        <f>(I17*21)/100</f>
        <v>0</v>
      </c>
      <c r="P17" s="8" t="s">
        <v>18</v>
      </c>
    </row>
    <row r="18" spans="1:5" ht="12.75" customHeight="1">
      <c r="A18" s="35" t="s">
        <v>47</v>
      </c>
      <c r="E18" s="36" t="s">
        <v>57</v>
      </c>
    </row>
    <row r="19" spans="1:5" ht="12.75" customHeight="1">
      <c r="A19" s="37" t="s">
        <v>49</v>
      </c>
      <c r="E19" s="38" t="s">
        <v>403</v>
      </c>
    </row>
    <row r="20" spans="1:5" ht="12.75" customHeight="1">
      <c r="A20" s="8" t="s">
        <v>51</v>
      </c>
      <c r="E20" s="36" t="s">
        <v>52</v>
      </c>
    </row>
    <row r="21" spans="1:16" ht="12.75" customHeight="1">
      <c r="A21" s="29" t="s">
        <v>42</v>
      </c>
      <c r="B21" s="30" t="s">
        <v>35</v>
      </c>
      <c r="C21" s="30" t="s">
        <v>404</v>
      </c>
      <c r="D21" s="29" t="s">
        <v>44</v>
      </c>
      <c r="E21" s="31" t="s">
        <v>405</v>
      </c>
      <c r="F21" s="32" t="s">
        <v>84</v>
      </c>
      <c r="G21" s="33">
        <v>1</v>
      </c>
      <c r="H21" s="34">
        <v>0</v>
      </c>
      <c r="I21" s="34">
        <f>ROUND(ROUND(H21,2)*ROUND(G21,3),2)</f>
        <v>0</v>
      </c>
      <c r="O21" s="8">
        <f>(I21*21)/100</f>
        <v>0</v>
      </c>
      <c r="P21" s="8" t="s">
        <v>18</v>
      </c>
    </row>
    <row r="22" spans="1:5" ht="12.75" customHeight="1">
      <c r="A22" s="35" t="s">
        <v>47</v>
      </c>
      <c r="E22" s="36" t="s">
        <v>406</v>
      </c>
    </row>
    <row r="23" spans="1:5" ht="12.75" customHeight="1">
      <c r="A23" s="37" t="s">
        <v>49</v>
      </c>
      <c r="E23" s="38" t="s">
        <v>44</v>
      </c>
    </row>
    <row r="24" spans="1:5" ht="12.75" customHeight="1">
      <c r="A24" s="8" t="s">
        <v>51</v>
      </c>
      <c r="E24" s="36" t="s">
        <v>75</v>
      </c>
    </row>
    <row r="25" spans="1:16" ht="12.75" customHeight="1">
      <c r="A25" s="29" t="s">
        <v>42</v>
      </c>
      <c r="B25" s="30" t="s">
        <v>36</v>
      </c>
      <c r="C25" s="30" t="s">
        <v>407</v>
      </c>
      <c r="D25" s="29" t="s">
        <v>44</v>
      </c>
      <c r="E25" s="31" t="s">
        <v>408</v>
      </c>
      <c r="F25" s="32" t="s">
        <v>84</v>
      </c>
      <c r="G25" s="33">
        <v>1</v>
      </c>
      <c r="H25" s="34">
        <v>0</v>
      </c>
      <c r="I25" s="34">
        <f>ROUND(ROUND(H25,2)*ROUND(G25,3),2)</f>
        <v>0</v>
      </c>
      <c r="O25" s="8">
        <f>(I25*21)/100</f>
        <v>0</v>
      </c>
      <c r="P25" s="8" t="s">
        <v>18</v>
      </c>
    </row>
    <row r="26" spans="1:5" ht="12.75" customHeight="1">
      <c r="A26" s="35" t="s">
        <v>47</v>
      </c>
      <c r="E26" s="36" t="s">
        <v>44</v>
      </c>
    </row>
    <row r="27" spans="1:5" ht="12.75" customHeight="1">
      <c r="A27" s="37" t="s">
        <v>49</v>
      </c>
      <c r="E27" s="38" t="s">
        <v>44</v>
      </c>
    </row>
    <row r="28" spans="1:5" ht="51" customHeight="1">
      <c r="A28" s="8" t="s">
        <v>51</v>
      </c>
      <c r="E28" s="36" t="s">
        <v>409</v>
      </c>
    </row>
    <row r="29" spans="1:9" ht="12.75" customHeight="1">
      <c r="A29" s="11" t="s">
        <v>40</v>
      </c>
      <c r="B29" s="11"/>
      <c r="C29" s="39" t="s">
        <v>34</v>
      </c>
      <c r="D29" s="11"/>
      <c r="E29" s="27" t="s">
        <v>91</v>
      </c>
      <c r="F29" s="11"/>
      <c r="G29" s="11"/>
      <c r="H29" s="11"/>
      <c r="I29" s="40">
        <f>0+I30+I34+I38+I42+I46+I50</f>
        <v>0</v>
      </c>
    </row>
    <row r="30" spans="1:16" ht="12.75" customHeight="1">
      <c r="A30" s="29" t="s">
        <v>42</v>
      </c>
      <c r="B30" s="30" t="s">
        <v>37</v>
      </c>
      <c r="C30" s="30" t="s">
        <v>107</v>
      </c>
      <c r="D30" s="29" t="s">
        <v>44</v>
      </c>
      <c r="E30" s="31" t="s">
        <v>108</v>
      </c>
      <c r="F30" s="32" t="s">
        <v>67</v>
      </c>
      <c r="G30" s="33">
        <v>27.52</v>
      </c>
      <c r="H30" s="34">
        <v>0</v>
      </c>
      <c r="I30" s="34">
        <f>ROUND(ROUND(H30,2)*ROUND(G30,3),2)</f>
        <v>0</v>
      </c>
      <c r="O30" s="8">
        <f>(I30*21)/100</f>
        <v>0</v>
      </c>
      <c r="P30" s="8" t="s">
        <v>18</v>
      </c>
    </row>
    <row r="31" spans="1:5" ht="12.75" customHeight="1">
      <c r="A31" s="35" t="s">
        <v>47</v>
      </c>
      <c r="E31" s="36" t="s">
        <v>44</v>
      </c>
    </row>
    <row r="32" spans="1:5" ht="38.25" customHeight="1">
      <c r="A32" s="37" t="s">
        <v>49</v>
      </c>
      <c r="E32" s="38" t="s">
        <v>410</v>
      </c>
    </row>
    <row r="33" spans="1:5" ht="12.75" customHeight="1">
      <c r="A33" s="8" t="s">
        <v>51</v>
      </c>
      <c r="E33" s="36" t="s">
        <v>111</v>
      </c>
    </row>
    <row r="34" spans="1:16" ht="12.75" customHeight="1">
      <c r="A34" s="29" t="s">
        <v>42</v>
      </c>
      <c r="B34" s="30" t="s">
        <v>70</v>
      </c>
      <c r="C34" s="30" t="s">
        <v>117</v>
      </c>
      <c r="D34" s="29" t="s">
        <v>44</v>
      </c>
      <c r="E34" s="31" t="s">
        <v>118</v>
      </c>
      <c r="F34" s="32" t="s">
        <v>67</v>
      </c>
      <c r="G34" s="33">
        <v>82.564</v>
      </c>
      <c r="H34" s="34">
        <v>0</v>
      </c>
      <c r="I34" s="34">
        <f>ROUND(ROUND(H34,2)*ROUND(G34,3),2)</f>
        <v>0</v>
      </c>
      <c r="O34" s="8">
        <f>(I34*21)/100</f>
        <v>0</v>
      </c>
      <c r="P34" s="8" t="s">
        <v>18</v>
      </c>
    </row>
    <row r="35" spans="1:5" ht="12.75" customHeight="1">
      <c r="A35" s="35" t="s">
        <v>47</v>
      </c>
      <c r="E35" s="36" t="s">
        <v>44</v>
      </c>
    </row>
    <row r="36" spans="1:5" ht="38.25" customHeight="1">
      <c r="A36" s="37" t="s">
        <v>49</v>
      </c>
      <c r="E36" s="38" t="s">
        <v>411</v>
      </c>
    </row>
    <row r="37" spans="1:5" ht="12.75" customHeight="1">
      <c r="A37" s="8" t="s">
        <v>51</v>
      </c>
      <c r="E37" s="36" t="s">
        <v>111</v>
      </c>
    </row>
    <row r="38" spans="1:16" ht="12.75" customHeight="1">
      <c r="A38" s="29" t="s">
        <v>42</v>
      </c>
      <c r="B38" s="30" t="s">
        <v>76</v>
      </c>
      <c r="C38" s="30" t="s">
        <v>412</v>
      </c>
      <c r="D38" s="29" t="s">
        <v>44</v>
      </c>
      <c r="E38" s="31" t="s">
        <v>413</v>
      </c>
      <c r="F38" s="32" t="s">
        <v>67</v>
      </c>
      <c r="G38" s="33">
        <v>23.48</v>
      </c>
      <c r="H38" s="34">
        <v>0</v>
      </c>
      <c r="I38" s="34">
        <f>ROUND(ROUND(H38,2)*ROUND(G38,3),2)</f>
        <v>0</v>
      </c>
      <c r="O38" s="8">
        <f>(I38*21)/100</f>
        <v>0</v>
      </c>
      <c r="P38" s="8" t="s">
        <v>18</v>
      </c>
    </row>
    <row r="39" spans="1:5" ht="12.75" customHeight="1">
      <c r="A39" s="35" t="s">
        <v>47</v>
      </c>
      <c r="E39" s="36" t="s">
        <v>44</v>
      </c>
    </row>
    <row r="40" spans="1:5" ht="38.25" customHeight="1">
      <c r="A40" s="37" t="s">
        <v>49</v>
      </c>
      <c r="E40" s="38" t="s">
        <v>414</v>
      </c>
    </row>
    <row r="41" spans="1:5" ht="12.75" customHeight="1">
      <c r="A41" s="8" t="s">
        <v>51</v>
      </c>
      <c r="E41" s="36" t="s">
        <v>111</v>
      </c>
    </row>
    <row r="42" spans="1:16" ht="12.75" customHeight="1">
      <c r="A42" s="29" t="s">
        <v>42</v>
      </c>
      <c r="B42" s="30" t="s">
        <v>38</v>
      </c>
      <c r="C42" s="30" t="s">
        <v>128</v>
      </c>
      <c r="D42" s="29" t="s">
        <v>44</v>
      </c>
      <c r="E42" s="31" t="s">
        <v>129</v>
      </c>
      <c r="F42" s="32" t="s">
        <v>125</v>
      </c>
      <c r="G42" s="33">
        <v>80</v>
      </c>
      <c r="H42" s="34">
        <v>0</v>
      </c>
      <c r="I42" s="34">
        <f>ROUND(ROUND(H42,2)*ROUND(G42,3),2)</f>
        <v>0</v>
      </c>
      <c r="O42" s="8">
        <f>(I42*21)/100</f>
        <v>0</v>
      </c>
      <c r="P42" s="8" t="s">
        <v>18</v>
      </c>
    </row>
    <row r="43" spans="1:5" ht="12.75" customHeight="1">
      <c r="A43" s="35" t="s">
        <v>47</v>
      </c>
      <c r="E43" s="36" t="s">
        <v>126</v>
      </c>
    </row>
    <row r="44" spans="1:5" ht="12.75" customHeight="1">
      <c r="A44" s="37" t="s">
        <v>49</v>
      </c>
      <c r="E44" s="38" t="s">
        <v>415</v>
      </c>
    </row>
    <row r="45" spans="1:5" ht="12.75" customHeight="1">
      <c r="A45" s="8" t="s">
        <v>51</v>
      </c>
      <c r="E45" s="36" t="s">
        <v>111</v>
      </c>
    </row>
    <row r="46" spans="1:16" ht="12.75" customHeight="1">
      <c r="A46" s="29" t="s">
        <v>42</v>
      </c>
      <c r="B46" s="30" t="s">
        <v>39</v>
      </c>
      <c r="C46" s="30" t="s">
        <v>416</v>
      </c>
      <c r="D46" s="29" t="s">
        <v>44</v>
      </c>
      <c r="E46" s="31" t="s">
        <v>417</v>
      </c>
      <c r="F46" s="32" t="s">
        <v>67</v>
      </c>
      <c r="G46" s="33">
        <v>111.3</v>
      </c>
      <c r="H46" s="34">
        <v>0</v>
      </c>
      <c r="I46" s="34">
        <f>ROUND(ROUND(H46,2)*ROUND(G46,3),2)</f>
        <v>0</v>
      </c>
      <c r="O46" s="8">
        <f>(I46*21)/100</f>
        <v>0</v>
      </c>
      <c r="P46" s="8" t="s">
        <v>18</v>
      </c>
    </row>
    <row r="47" spans="1:5" ht="12.75" customHeight="1">
      <c r="A47" s="35" t="s">
        <v>47</v>
      </c>
      <c r="E47" s="36" t="s">
        <v>44</v>
      </c>
    </row>
    <row r="48" spans="1:5" ht="12.75" customHeight="1">
      <c r="A48" s="37" t="s">
        <v>49</v>
      </c>
      <c r="E48" s="38" t="s">
        <v>418</v>
      </c>
    </row>
    <row r="49" spans="1:5" ht="255" customHeight="1">
      <c r="A49" s="8" t="s">
        <v>51</v>
      </c>
      <c r="E49" s="36" t="s">
        <v>419</v>
      </c>
    </row>
    <row r="50" spans="1:16" ht="12.75" customHeight="1">
      <c r="A50" s="29" t="s">
        <v>42</v>
      </c>
      <c r="B50" s="30" t="s">
        <v>86</v>
      </c>
      <c r="C50" s="30" t="s">
        <v>161</v>
      </c>
      <c r="D50" s="29" t="s">
        <v>44</v>
      </c>
      <c r="E50" s="31" t="s">
        <v>162</v>
      </c>
      <c r="F50" s="32" t="s">
        <v>67</v>
      </c>
      <c r="G50" s="33">
        <v>111.3</v>
      </c>
      <c r="H50" s="34">
        <v>0</v>
      </c>
      <c r="I50" s="34">
        <f>ROUND(ROUND(H50,2)*ROUND(G50,3),2)</f>
        <v>0</v>
      </c>
      <c r="O50" s="8">
        <f>(I50*21)/100</f>
        <v>0</v>
      </c>
      <c r="P50" s="8" t="s">
        <v>18</v>
      </c>
    </row>
    <row r="51" spans="1:5" ht="12.75" customHeight="1">
      <c r="A51" s="35" t="s">
        <v>47</v>
      </c>
      <c r="E51" s="36" t="s">
        <v>44</v>
      </c>
    </row>
    <row r="52" spans="1:5" ht="12.75" customHeight="1">
      <c r="A52" s="37" t="s">
        <v>49</v>
      </c>
      <c r="E52" s="38" t="s">
        <v>420</v>
      </c>
    </row>
    <row r="53" spans="1:5" ht="165.75" customHeight="1">
      <c r="A53" s="8" t="s">
        <v>51</v>
      </c>
      <c r="E53" s="36" t="s">
        <v>164</v>
      </c>
    </row>
    <row r="54" spans="1:9" ht="12.75" customHeight="1">
      <c r="A54" s="11" t="s">
        <v>40</v>
      </c>
      <c r="B54" s="11"/>
      <c r="C54" s="39" t="s">
        <v>35</v>
      </c>
      <c r="D54" s="11"/>
      <c r="E54" s="27" t="s">
        <v>213</v>
      </c>
      <c r="F54" s="11"/>
      <c r="G54" s="11"/>
      <c r="H54" s="11"/>
      <c r="I54" s="40">
        <f>0+I55+I59</f>
        <v>0</v>
      </c>
    </row>
    <row r="55" spans="1:16" ht="12.75" customHeight="1">
      <c r="A55" s="29" t="s">
        <v>42</v>
      </c>
      <c r="B55" s="30" t="s">
        <v>92</v>
      </c>
      <c r="C55" s="30" t="s">
        <v>421</v>
      </c>
      <c r="D55" s="29" t="s">
        <v>44</v>
      </c>
      <c r="E55" s="31" t="s">
        <v>422</v>
      </c>
      <c r="F55" s="32" t="s">
        <v>67</v>
      </c>
      <c r="G55" s="33">
        <v>9.019</v>
      </c>
      <c r="H55" s="34">
        <v>0</v>
      </c>
      <c r="I55" s="34">
        <f>ROUND(ROUND(H55,2)*ROUND(G55,3),2)</f>
        <v>0</v>
      </c>
      <c r="O55" s="8">
        <f>(I55*21)/100</f>
        <v>0</v>
      </c>
      <c r="P55" s="8" t="s">
        <v>18</v>
      </c>
    </row>
    <row r="56" spans="1:5" ht="12.75" customHeight="1">
      <c r="A56" s="35" t="s">
        <v>47</v>
      </c>
      <c r="E56" s="36" t="s">
        <v>423</v>
      </c>
    </row>
    <row r="57" spans="1:5" ht="51" customHeight="1">
      <c r="A57" s="37" t="s">
        <v>49</v>
      </c>
      <c r="E57" s="38" t="s">
        <v>424</v>
      </c>
    </row>
    <row r="58" spans="1:5" ht="216.75" customHeight="1">
      <c r="A58" s="8" t="s">
        <v>51</v>
      </c>
      <c r="E58" s="36" t="s">
        <v>218</v>
      </c>
    </row>
    <row r="59" spans="1:16" ht="12.75" customHeight="1">
      <c r="A59" s="29" t="s">
        <v>42</v>
      </c>
      <c r="B59" s="30" t="s">
        <v>98</v>
      </c>
      <c r="C59" s="30" t="s">
        <v>425</v>
      </c>
      <c r="D59" s="29" t="s">
        <v>44</v>
      </c>
      <c r="E59" s="31" t="s">
        <v>426</v>
      </c>
      <c r="F59" s="32" t="s">
        <v>67</v>
      </c>
      <c r="G59" s="33">
        <v>111.3</v>
      </c>
      <c r="H59" s="34">
        <v>0</v>
      </c>
      <c r="I59" s="34">
        <f>ROUND(ROUND(H59,2)*ROUND(G59,3),2)</f>
        <v>0</v>
      </c>
      <c r="O59" s="8">
        <f>(I59*21)/100</f>
        <v>0</v>
      </c>
      <c r="P59" s="8" t="s">
        <v>18</v>
      </c>
    </row>
    <row r="60" spans="1:5" ht="12.75" customHeight="1">
      <c r="A60" s="35" t="s">
        <v>47</v>
      </c>
      <c r="E60" s="36" t="s">
        <v>44</v>
      </c>
    </row>
    <row r="61" spans="1:5" ht="12.75" customHeight="1">
      <c r="A61" s="37" t="s">
        <v>49</v>
      </c>
      <c r="E61" s="38" t="s">
        <v>427</v>
      </c>
    </row>
    <row r="62" spans="1:5" ht="12.75" customHeight="1">
      <c r="A62" s="8" t="s">
        <v>51</v>
      </c>
      <c r="E62" s="36" t="s">
        <v>428</v>
      </c>
    </row>
    <row r="63" spans="1:9" ht="12.75" customHeight="1">
      <c r="A63" s="11" t="s">
        <v>40</v>
      </c>
      <c r="B63" s="11"/>
      <c r="C63" s="39" t="s">
        <v>36</v>
      </c>
      <c r="D63" s="11"/>
      <c r="E63" s="27" t="s">
        <v>21</v>
      </c>
      <c r="F63" s="11"/>
      <c r="G63" s="11"/>
      <c r="H63" s="11"/>
      <c r="I63" s="40">
        <f>0+I64+I68+I72+I76+I80+I84+I88+I92</f>
        <v>0</v>
      </c>
    </row>
    <row r="64" spans="1:16" ht="12.75" customHeight="1">
      <c r="A64" s="29" t="s">
        <v>42</v>
      </c>
      <c r="B64" s="30" t="s">
        <v>102</v>
      </c>
      <c r="C64" s="30" t="s">
        <v>225</v>
      </c>
      <c r="D64" s="29" t="s">
        <v>44</v>
      </c>
      <c r="E64" s="31" t="s">
        <v>226</v>
      </c>
      <c r="F64" s="32" t="s">
        <v>95</v>
      </c>
      <c r="G64" s="33">
        <v>128.15</v>
      </c>
      <c r="H64" s="34">
        <v>0</v>
      </c>
      <c r="I64" s="34">
        <f>ROUND(ROUND(H64,2)*ROUND(G64,3),2)</f>
        <v>0</v>
      </c>
      <c r="O64" s="8">
        <f>(I64*21)/100</f>
        <v>0</v>
      </c>
      <c r="P64" s="8" t="s">
        <v>18</v>
      </c>
    </row>
    <row r="65" spans="1:5" ht="12.75" customHeight="1">
      <c r="A65" s="35" t="s">
        <v>47</v>
      </c>
      <c r="E65" s="36" t="s">
        <v>44</v>
      </c>
    </row>
    <row r="66" spans="1:5" ht="12.75" customHeight="1">
      <c r="A66" s="37" t="s">
        <v>49</v>
      </c>
      <c r="E66" s="38" t="s">
        <v>429</v>
      </c>
    </row>
    <row r="67" spans="1:5" ht="51" customHeight="1">
      <c r="A67" s="8" t="s">
        <v>51</v>
      </c>
      <c r="E67" s="36" t="s">
        <v>228</v>
      </c>
    </row>
    <row r="68" spans="1:16" ht="12.75" customHeight="1">
      <c r="A68" s="29" t="s">
        <v>42</v>
      </c>
      <c r="B68" s="30" t="s">
        <v>106</v>
      </c>
      <c r="C68" s="30" t="s">
        <v>430</v>
      </c>
      <c r="D68" s="29" t="s">
        <v>44</v>
      </c>
      <c r="E68" s="31" t="s">
        <v>431</v>
      </c>
      <c r="F68" s="32" t="s">
        <v>95</v>
      </c>
      <c r="G68" s="33">
        <v>165.43</v>
      </c>
      <c r="H68" s="34">
        <v>0</v>
      </c>
      <c r="I68" s="34">
        <f>ROUND(ROUND(H68,2)*ROUND(G68,3),2)</f>
        <v>0</v>
      </c>
      <c r="O68" s="8">
        <f>(I68*21)/100</f>
        <v>0</v>
      </c>
      <c r="P68" s="8" t="s">
        <v>18</v>
      </c>
    </row>
    <row r="69" spans="1:5" ht="12.75" customHeight="1">
      <c r="A69" s="35" t="s">
        <v>47</v>
      </c>
      <c r="E69" s="36" t="s">
        <v>44</v>
      </c>
    </row>
    <row r="70" spans="1:5" ht="38.25" customHeight="1">
      <c r="A70" s="37" t="s">
        <v>49</v>
      </c>
      <c r="E70" s="38" t="s">
        <v>432</v>
      </c>
    </row>
    <row r="71" spans="1:5" ht="51" customHeight="1">
      <c r="A71" s="8" t="s">
        <v>51</v>
      </c>
      <c r="E71" s="36" t="s">
        <v>228</v>
      </c>
    </row>
    <row r="72" spans="1:16" ht="12.75" customHeight="1">
      <c r="A72" s="29" t="s">
        <v>42</v>
      </c>
      <c r="B72" s="30" t="s">
        <v>112</v>
      </c>
      <c r="C72" s="30" t="s">
        <v>236</v>
      </c>
      <c r="D72" s="29" t="s">
        <v>44</v>
      </c>
      <c r="E72" s="31" t="s">
        <v>237</v>
      </c>
      <c r="F72" s="32" t="s">
        <v>95</v>
      </c>
      <c r="G72" s="33">
        <v>541.28</v>
      </c>
      <c r="H72" s="34">
        <v>0</v>
      </c>
      <c r="I72" s="34">
        <f>ROUND(ROUND(H72,2)*ROUND(G72,3),2)</f>
        <v>0</v>
      </c>
      <c r="O72" s="8">
        <f>(I72*21)/100</f>
        <v>0</v>
      </c>
      <c r="P72" s="8" t="s">
        <v>18</v>
      </c>
    </row>
    <row r="73" spans="1:5" ht="12.75" customHeight="1">
      <c r="A73" s="35" t="s">
        <v>47</v>
      </c>
      <c r="E73" s="36" t="s">
        <v>44</v>
      </c>
    </row>
    <row r="74" spans="1:5" ht="38.25" customHeight="1">
      <c r="A74" s="37" t="s">
        <v>49</v>
      </c>
      <c r="E74" s="38" t="s">
        <v>433</v>
      </c>
    </row>
    <row r="75" spans="1:5" ht="51" customHeight="1">
      <c r="A75" s="8" t="s">
        <v>51</v>
      </c>
      <c r="E75" s="36" t="s">
        <v>238</v>
      </c>
    </row>
    <row r="76" spans="1:16" ht="12.75" customHeight="1">
      <c r="A76" s="29" t="s">
        <v>42</v>
      </c>
      <c r="B76" s="30" t="s">
        <v>116</v>
      </c>
      <c r="C76" s="30" t="s">
        <v>240</v>
      </c>
      <c r="D76" s="29" t="s">
        <v>44</v>
      </c>
      <c r="E76" s="31" t="s">
        <v>241</v>
      </c>
      <c r="F76" s="32" t="s">
        <v>95</v>
      </c>
      <c r="G76" s="33">
        <v>541.28</v>
      </c>
      <c r="H76" s="34">
        <v>0</v>
      </c>
      <c r="I76" s="34">
        <f>ROUND(ROUND(H76,2)*ROUND(G76,3),2)</f>
        <v>0</v>
      </c>
      <c r="O76" s="8">
        <f>(I76*21)/100</f>
        <v>0</v>
      </c>
      <c r="P76" s="8" t="s">
        <v>18</v>
      </c>
    </row>
    <row r="77" spans="1:5" ht="12.75" customHeight="1">
      <c r="A77" s="35" t="s">
        <v>47</v>
      </c>
      <c r="E77" s="36" t="s">
        <v>44</v>
      </c>
    </row>
    <row r="78" spans="1:5" ht="38.25" customHeight="1">
      <c r="A78" s="37" t="s">
        <v>49</v>
      </c>
      <c r="E78" s="38" t="s">
        <v>433</v>
      </c>
    </row>
    <row r="79" spans="1:5" ht="51" customHeight="1">
      <c r="A79" s="8" t="s">
        <v>51</v>
      </c>
      <c r="E79" s="36" t="s">
        <v>238</v>
      </c>
    </row>
    <row r="80" spans="1:16" ht="12.75" customHeight="1">
      <c r="A80" s="29" t="s">
        <v>42</v>
      </c>
      <c r="B80" s="30" t="s">
        <v>119</v>
      </c>
      <c r="C80" s="30" t="s">
        <v>243</v>
      </c>
      <c r="D80" s="29" t="s">
        <v>44</v>
      </c>
      <c r="E80" s="31" t="s">
        <v>244</v>
      </c>
      <c r="F80" s="32" t="s">
        <v>95</v>
      </c>
      <c r="G80" s="33">
        <v>284</v>
      </c>
      <c r="H80" s="34">
        <v>0</v>
      </c>
      <c r="I80" s="34">
        <f>ROUND(ROUND(H80,2)*ROUND(G80,3),2)</f>
        <v>0</v>
      </c>
      <c r="O80" s="8">
        <f>(I80*21)/100</f>
        <v>0</v>
      </c>
      <c r="P80" s="8" t="s">
        <v>18</v>
      </c>
    </row>
    <row r="81" spans="1:5" ht="12.75" customHeight="1">
      <c r="A81" s="35" t="s">
        <v>47</v>
      </c>
      <c r="E81" s="36" t="s">
        <v>44</v>
      </c>
    </row>
    <row r="82" spans="1:5" ht="38.25" customHeight="1">
      <c r="A82" s="37" t="s">
        <v>49</v>
      </c>
      <c r="E82" s="38" t="s">
        <v>434</v>
      </c>
    </row>
    <row r="83" spans="1:5" ht="89.25" customHeight="1">
      <c r="A83" s="8" t="s">
        <v>51</v>
      </c>
      <c r="E83" s="36" t="s">
        <v>246</v>
      </c>
    </row>
    <row r="84" spans="1:16" ht="12.75" customHeight="1">
      <c r="A84" s="29" t="s">
        <v>42</v>
      </c>
      <c r="B84" s="30" t="s">
        <v>122</v>
      </c>
      <c r="C84" s="30" t="s">
        <v>435</v>
      </c>
      <c r="D84" s="29" t="s">
        <v>44</v>
      </c>
      <c r="E84" s="31" t="s">
        <v>436</v>
      </c>
      <c r="F84" s="32" t="s">
        <v>95</v>
      </c>
      <c r="G84" s="33">
        <v>90.75</v>
      </c>
      <c r="H84" s="34">
        <v>0</v>
      </c>
      <c r="I84" s="34">
        <f>ROUND(ROUND(H84,2)*ROUND(G84,3),2)</f>
        <v>0</v>
      </c>
      <c r="O84" s="8">
        <f>(I84*21)/100</f>
        <v>0</v>
      </c>
      <c r="P84" s="8" t="s">
        <v>18</v>
      </c>
    </row>
    <row r="85" spans="1:5" ht="12.75" customHeight="1">
      <c r="A85" s="35" t="s">
        <v>47</v>
      </c>
      <c r="E85" s="36" t="s">
        <v>44</v>
      </c>
    </row>
    <row r="86" spans="1:5" ht="12.75" customHeight="1">
      <c r="A86" s="37" t="s">
        <v>49</v>
      </c>
      <c r="E86" s="38" t="s">
        <v>437</v>
      </c>
    </row>
    <row r="87" spans="1:5" ht="89.25" customHeight="1">
      <c r="A87" s="8" t="s">
        <v>51</v>
      </c>
      <c r="E87" s="36" t="s">
        <v>246</v>
      </c>
    </row>
    <row r="88" spans="1:16" ht="12.75" customHeight="1">
      <c r="A88" s="29" t="s">
        <v>42</v>
      </c>
      <c r="B88" s="30" t="s">
        <v>127</v>
      </c>
      <c r="C88" s="30" t="s">
        <v>248</v>
      </c>
      <c r="D88" s="29" t="s">
        <v>44</v>
      </c>
      <c r="E88" s="31" t="s">
        <v>249</v>
      </c>
      <c r="F88" s="32" t="s">
        <v>95</v>
      </c>
      <c r="G88" s="33">
        <v>37.28</v>
      </c>
      <c r="H88" s="34">
        <v>0</v>
      </c>
      <c r="I88" s="34">
        <f>ROUND(ROUND(H88,2)*ROUND(G88,3),2)</f>
        <v>0</v>
      </c>
      <c r="O88" s="8">
        <f>(I88*21)/100</f>
        <v>0</v>
      </c>
      <c r="P88" s="8" t="s">
        <v>18</v>
      </c>
    </row>
    <row r="89" spans="1:5" ht="12.75" customHeight="1">
      <c r="A89" s="35" t="s">
        <v>47</v>
      </c>
      <c r="E89" s="36" t="s">
        <v>44</v>
      </c>
    </row>
    <row r="90" spans="1:5" ht="12.75" customHeight="1">
      <c r="A90" s="37" t="s">
        <v>49</v>
      </c>
      <c r="E90" s="38" t="s">
        <v>438</v>
      </c>
    </row>
    <row r="91" spans="1:5" ht="89.25" customHeight="1">
      <c r="A91" s="8" t="s">
        <v>51</v>
      </c>
      <c r="E91" s="36" t="s">
        <v>246</v>
      </c>
    </row>
    <row r="92" spans="1:16" ht="12.75" customHeight="1">
      <c r="A92" s="29" t="s">
        <v>42</v>
      </c>
      <c r="B92" s="30" t="s">
        <v>130</v>
      </c>
      <c r="C92" s="30" t="s">
        <v>251</v>
      </c>
      <c r="D92" s="29" t="s">
        <v>44</v>
      </c>
      <c r="E92" s="31" t="s">
        <v>252</v>
      </c>
      <c r="F92" s="32" t="s">
        <v>95</v>
      </c>
      <c r="G92" s="33">
        <v>128.15</v>
      </c>
      <c r="H92" s="34">
        <v>0</v>
      </c>
      <c r="I92" s="34">
        <f>ROUND(ROUND(H92,2)*ROUND(G92,3),2)</f>
        <v>0</v>
      </c>
      <c r="O92" s="8">
        <f>(I92*21)/100</f>
        <v>0</v>
      </c>
      <c r="P92" s="8" t="s">
        <v>18</v>
      </c>
    </row>
    <row r="93" spans="1:5" ht="12.75" customHeight="1">
      <c r="A93" s="35" t="s">
        <v>47</v>
      </c>
      <c r="E93" s="36" t="s">
        <v>44</v>
      </c>
    </row>
    <row r="94" spans="1:5" ht="12.75" customHeight="1">
      <c r="A94" s="37" t="s">
        <v>49</v>
      </c>
      <c r="E94" s="38" t="s">
        <v>429</v>
      </c>
    </row>
    <row r="95" spans="1:5" ht="89.25" customHeight="1">
      <c r="A95" s="8" t="s">
        <v>51</v>
      </c>
      <c r="E95" s="36" t="s">
        <v>246</v>
      </c>
    </row>
    <row r="96" spans="1:9" ht="12.75" customHeight="1">
      <c r="A96" s="11" t="s">
        <v>40</v>
      </c>
      <c r="B96" s="11"/>
      <c r="C96" s="39" t="s">
        <v>37</v>
      </c>
      <c r="D96" s="11"/>
      <c r="E96" s="27" t="s">
        <v>265</v>
      </c>
      <c r="F96" s="11"/>
      <c r="G96" s="11"/>
      <c r="H96" s="11"/>
      <c r="I96" s="40">
        <f>0+I97</f>
        <v>0</v>
      </c>
    </row>
    <row r="97" spans="1:16" ht="12.75" customHeight="1">
      <c r="A97" s="29" t="s">
        <v>42</v>
      </c>
      <c r="B97" s="30" t="s">
        <v>134</v>
      </c>
      <c r="C97" s="30" t="s">
        <v>439</v>
      </c>
      <c r="D97" s="29" t="s">
        <v>44</v>
      </c>
      <c r="E97" s="31" t="s">
        <v>440</v>
      </c>
      <c r="F97" s="32" t="s">
        <v>95</v>
      </c>
      <c r="G97" s="33">
        <v>34.65</v>
      </c>
      <c r="H97" s="34">
        <v>0</v>
      </c>
      <c r="I97" s="34">
        <f>ROUND(ROUND(H97,2)*ROUND(G97,3),2)</f>
        <v>0</v>
      </c>
      <c r="O97" s="8">
        <f>(I97*21)/100</f>
        <v>0</v>
      </c>
      <c r="P97" s="8" t="s">
        <v>18</v>
      </c>
    </row>
    <row r="98" spans="1:5" ht="12.75" customHeight="1">
      <c r="A98" s="35" t="s">
        <v>47</v>
      </c>
      <c r="E98" s="36" t="s">
        <v>44</v>
      </c>
    </row>
    <row r="99" spans="1:5" ht="12.75" customHeight="1">
      <c r="A99" s="37" t="s">
        <v>49</v>
      </c>
      <c r="E99" s="38" t="s">
        <v>441</v>
      </c>
    </row>
    <row r="100" spans="1:5" ht="63.75" customHeight="1">
      <c r="A100" s="8" t="s">
        <v>51</v>
      </c>
      <c r="E100" s="36" t="s">
        <v>271</v>
      </c>
    </row>
    <row r="101" spans="1:9" ht="12.75" customHeight="1">
      <c r="A101" s="11" t="s">
        <v>40</v>
      </c>
      <c r="B101" s="11"/>
      <c r="C101" s="39" t="s">
        <v>70</v>
      </c>
      <c r="D101" s="11"/>
      <c r="E101" s="27" t="s">
        <v>277</v>
      </c>
      <c r="F101" s="11"/>
      <c r="G101" s="11"/>
      <c r="H101" s="11"/>
      <c r="I101" s="40">
        <f>0+I102</f>
        <v>0</v>
      </c>
    </row>
    <row r="102" spans="1:16" ht="12.75" customHeight="1">
      <c r="A102" s="29" t="s">
        <v>42</v>
      </c>
      <c r="B102" s="30" t="s">
        <v>138</v>
      </c>
      <c r="C102" s="30" t="s">
        <v>442</v>
      </c>
      <c r="D102" s="29" t="s">
        <v>44</v>
      </c>
      <c r="E102" s="31" t="s">
        <v>443</v>
      </c>
      <c r="F102" s="32" t="s">
        <v>95</v>
      </c>
      <c r="G102" s="33">
        <v>75.11</v>
      </c>
      <c r="H102" s="34">
        <v>0</v>
      </c>
      <c r="I102" s="34">
        <f>ROUND(ROUND(H102,2)*ROUND(G102,3),2)</f>
        <v>0</v>
      </c>
      <c r="O102" s="8">
        <f>(I102*21)/100</f>
        <v>0</v>
      </c>
      <c r="P102" s="8" t="s">
        <v>18</v>
      </c>
    </row>
    <row r="103" spans="1:5" ht="25.5" customHeight="1">
      <c r="A103" s="35" t="s">
        <v>47</v>
      </c>
      <c r="E103" s="36" t="s">
        <v>444</v>
      </c>
    </row>
    <row r="104" spans="1:5" ht="12.75" customHeight="1">
      <c r="A104" s="37" t="s">
        <v>49</v>
      </c>
      <c r="E104" s="38" t="s">
        <v>445</v>
      </c>
    </row>
    <row r="105" spans="1:5" ht="153" customHeight="1">
      <c r="A105" s="8" t="s">
        <v>51</v>
      </c>
      <c r="E105" s="36" t="s">
        <v>446</v>
      </c>
    </row>
    <row r="106" spans="1:9" ht="12.75" customHeight="1">
      <c r="A106" s="11" t="s">
        <v>40</v>
      </c>
      <c r="B106" s="11"/>
      <c r="C106" s="39" t="s">
        <v>38</v>
      </c>
      <c r="D106" s="11"/>
      <c r="E106" s="27" t="s">
        <v>316</v>
      </c>
      <c r="F106" s="11"/>
      <c r="G106" s="11"/>
      <c r="H106" s="11"/>
      <c r="I106" s="40">
        <f>0+I107+I111+I115+I119</f>
        <v>0</v>
      </c>
    </row>
    <row r="107" spans="1:16" ht="12.75" customHeight="1">
      <c r="A107" s="29" t="s">
        <v>42</v>
      </c>
      <c r="B107" s="30" t="s">
        <v>142</v>
      </c>
      <c r="C107" s="30" t="s">
        <v>353</v>
      </c>
      <c r="D107" s="29" t="s">
        <v>44</v>
      </c>
      <c r="E107" s="31" t="s">
        <v>354</v>
      </c>
      <c r="F107" s="32" t="s">
        <v>125</v>
      </c>
      <c r="G107" s="33">
        <v>80</v>
      </c>
      <c r="H107" s="34">
        <v>0</v>
      </c>
      <c r="I107" s="34">
        <f>ROUND(ROUND(H107,2)*ROUND(G107,3),2)</f>
        <v>0</v>
      </c>
      <c r="O107" s="8">
        <f>(I107*21)/100</f>
        <v>0</v>
      </c>
      <c r="P107" s="8" t="s">
        <v>18</v>
      </c>
    </row>
    <row r="108" spans="1:5" ht="12.75" customHeight="1">
      <c r="A108" s="35" t="s">
        <v>47</v>
      </c>
      <c r="E108" s="36" t="s">
        <v>44</v>
      </c>
    </row>
    <row r="109" spans="1:5" ht="12.75" customHeight="1">
      <c r="A109" s="37" t="s">
        <v>49</v>
      </c>
      <c r="E109" s="38" t="s">
        <v>415</v>
      </c>
    </row>
    <row r="110" spans="1:5" ht="38.25" customHeight="1">
      <c r="A110" s="8" t="s">
        <v>51</v>
      </c>
      <c r="E110" s="36" t="s">
        <v>351</v>
      </c>
    </row>
    <row r="111" spans="1:16" ht="12.75" customHeight="1">
      <c r="A111" s="29" t="s">
        <v>42</v>
      </c>
      <c r="B111" s="30" t="s">
        <v>147</v>
      </c>
      <c r="C111" s="30" t="s">
        <v>447</v>
      </c>
      <c r="D111" s="29" t="s">
        <v>44</v>
      </c>
      <c r="E111" s="31" t="s">
        <v>448</v>
      </c>
      <c r="F111" s="32" t="s">
        <v>67</v>
      </c>
      <c r="G111" s="33">
        <v>0.012</v>
      </c>
      <c r="H111" s="34">
        <v>0</v>
      </c>
      <c r="I111" s="34">
        <f>ROUND(ROUND(H111,2)*ROUND(G111,3),2)</f>
        <v>0</v>
      </c>
      <c r="O111" s="8">
        <f>(I111*21)/100</f>
        <v>0</v>
      </c>
      <c r="P111" s="8" t="s">
        <v>18</v>
      </c>
    </row>
    <row r="112" spans="1:5" ht="12.75" customHeight="1">
      <c r="A112" s="35" t="s">
        <v>47</v>
      </c>
      <c r="E112" s="36" t="s">
        <v>449</v>
      </c>
    </row>
    <row r="113" spans="1:5" ht="12.75" customHeight="1">
      <c r="A113" s="37" t="s">
        <v>49</v>
      </c>
      <c r="E113" s="38" t="s">
        <v>450</v>
      </c>
    </row>
    <row r="114" spans="1:5" ht="25.5" customHeight="1">
      <c r="A114" s="8" t="s">
        <v>51</v>
      </c>
      <c r="E114" s="36" t="s">
        <v>362</v>
      </c>
    </row>
    <row r="115" spans="1:16" ht="12.75" customHeight="1">
      <c r="A115" s="29" t="s">
        <v>42</v>
      </c>
      <c r="B115" s="30" t="s">
        <v>150</v>
      </c>
      <c r="C115" s="30" t="s">
        <v>451</v>
      </c>
      <c r="D115" s="29" t="s">
        <v>44</v>
      </c>
      <c r="E115" s="31" t="s">
        <v>452</v>
      </c>
      <c r="F115" s="32" t="s">
        <v>125</v>
      </c>
      <c r="G115" s="33">
        <v>16.4</v>
      </c>
      <c r="H115" s="34">
        <v>0</v>
      </c>
      <c r="I115" s="34">
        <f>ROUND(ROUND(H115,2)*ROUND(G115,3),2)</f>
        <v>0</v>
      </c>
      <c r="O115" s="8">
        <f>(I115*21)/100</f>
        <v>0</v>
      </c>
      <c r="P115" s="8" t="s">
        <v>18</v>
      </c>
    </row>
    <row r="116" spans="1:5" ht="12.75" customHeight="1">
      <c r="A116" s="35" t="s">
        <v>47</v>
      </c>
      <c r="E116" s="36" t="s">
        <v>453</v>
      </c>
    </row>
    <row r="117" spans="1:5" ht="12.75" customHeight="1">
      <c r="A117" s="37" t="s">
        <v>49</v>
      </c>
      <c r="E117" s="38" t="s">
        <v>454</v>
      </c>
    </row>
    <row r="118" spans="1:5" ht="204" customHeight="1">
      <c r="A118" s="8" t="s">
        <v>51</v>
      </c>
      <c r="E118" s="36" t="s">
        <v>455</v>
      </c>
    </row>
    <row r="119" spans="1:16" ht="12.75" customHeight="1">
      <c r="A119" s="29" t="s">
        <v>42</v>
      </c>
      <c r="B119" s="30" t="s">
        <v>155</v>
      </c>
      <c r="C119" s="30" t="s">
        <v>456</v>
      </c>
      <c r="D119" s="29" t="s">
        <v>44</v>
      </c>
      <c r="E119" s="31" t="s">
        <v>457</v>
      </c>
      <c r="F119" s="32" t="s">
        <v>95</v>
      </c>
      <c r="G119" s="33">
        <v>34.65</v>
      </c>
      <c r="H119" s="34">
        <v>0</v>
      </c>
      <c r="I119" s="34">
        <f>ROUND(ROUND(H119,2)*ROUND(G119,3),2)</f>
        <v>0</v>
      </c>
      <c r="O119" s="8">
        <f>(I119*21)/100</f>
        <v>0</v>
      </c>
      <c r="P119" s="8" t="s">
        <v>18</v>
      </c>
    </row>
    <row r="120" spans="1:5" ht="12.75" customHeight="1">
      <c r="A120" s="35" t="s">
        <v>47</v>
      </c>
      <c r="E120" s="36" t="s">
        <v>44</v>
      </c>
    </row>
    <row r="121" spans="1:5" ht="12.75" customHeight="1">
      <c r="A121" s="37" t="s">
        <v>49</v>
      </c>
      <c r="E121" s="38" t="s">
        <v>441</v>
      </c>
    </row>
    <row r="122" spans="1:5" ht="12.75" customHeight="1">
      <c r="A122" s="8" t="s">
        <v>51</v>
      </c>
      <c r="E122" s="36" t="s">
        <v>370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" right="0.41" top="0.79" bottom="0.61" header="0.5118110236220472" footer="0.5118110236220472"/>
  <pageSetup fitToHeight="10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Kosik</cp:lastModifiedBy>
  <cp:lastPrinted>2017-08-11T12:46:17Z</cp:lastPrinted>
  <dcterms:created xsi:type="dcterms:W3CDTF">2017-08-11T12:26:56Z</dcterms:created>
  <dcterms:modified xsi:type="dcterms:W3CDTF">2017-08-11T12:46:30Z</dcterms:modified>
  <cp:category/>
  <cp:version/>
  <cp:contentType/>
  <cp:contentStatus/>
</cp:coreProperties>
</file>